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0\Tabellen\FR\"/>
    </mc:Choice>
  </mc:AlternateContent>
  <xr:revisionPtr revIDLastSave="0" documentId="13_ncr:1_{550249D1-7F33-4B3A-88EC-28388F1D3D51}" xr6:coauthVersionLast="36" xr6:coauthVersionMax="36" xr10:uidLastSave="{00000000-0000-0000-0000-000000000000}"/>
  <bookViews>
    <workbookView xWindow="9720" yWindow="-270" windowWidth="9600" windowHeight="11760" tabRatio="809" firstSheet="3" activeTab="32" xr2:uid="{00000000-000D-0000-FFFF-FFFF00000000}"/>
  </bookViews>
  <sheets>
    <sheet name="Inhoudsopgave" sheetId="1" r:id="rId1"/>
    <sheet name="5.1.1" sheetId="2" r:id="rId2"/>
    <sheet name="5.1.2" sheetId="3" r:id="rId3"/>
    <sheet name="5.1.3" sheetId="4" r:id="rId4"/>
    <sheet name="5.1.4" sheetId="5" r:id="rId5"/>
    <sheet name="5.1.5" sheetId="43" r:id="rId6"/>
    <sheet name="5.1.6" sheetId="7" r:id="rId7"/>
    <sheet name="5.1.7" sheetId="8" r:id="rId8"/>
    <sheet name="5.1.8" sheetId="9" state="hidden" r:id="rId9"/>
    <sheet name="5.2.8" sheetId="17" state="hidden" r:id="rId10"/>
    <sheet name="5.2.1" sheetId="18" r:id="rId11"/>
    <sheet name="5.2.2" sheetId="19" r:id="rId12"/>
    <sheet name="5.2.3" sheetId="20" r:id="rId13"/>
    <sheet name="5.2.4" sheetId="21" r:id="rId14"/>
    <sheet name="5.2.5" sheetId="22" r:id="rId15"/>
    <sheet name="5.2.6" sheetId="23" r:id="rId16"/>
    <sheet name="5.2.7" sheetId="24" r:id="rId17"/>
    <sheet name="5.3.8" sheetId="25" state="hidden" r:id="rId18"/>
    <sheet name="5.3.1" sheetId="26" r:id="rId19"/>
    <sheet name="5.3.2" sheetId="27" r:id="rId20"/>
    <sheet name="5.3.3" sheetId="28" r:id="rId21"/>
    <sheet name="5.3.4" sheetId="29" r:id="rId22"/>
    <sheet name="5.3.5" sheetId="30" r:id="rId23"/>
    <sheet name="5.3.6" sheetId="31" r:id="rId24"/>
    <sheet name="5.3.7" sheetId="32" r:id="rId25"/>
    <sheet name="5.4.8" sheetId="33" state="hidden" r:id="rId26"/>
    <sheet name="5.4.1" sheetId="34" r:id="rId27"/>
    <sheet name="5.4.2" sheetId="35" r:id="rId28"/>
    <sheet name="5.4.3" sheetId="36" r:id="rId29"/>
    <sheet name="5.4.4" sheetId="37" r:id="rId30"/>
    <sheet name="5.4.5" sheetId="38" r:id="rId31"/>
    <sheet name="5.4.6" sheetId="39" r:id="rId32"/>
    <sheet name="5.4.7" sheetId="40" r:id="rId33"/>
    <sheet name="5.5.8" sheetId="41" state="hidden" r:id="rId34"/>
  </sheets>
  <externalReferences>
    <externalReference r:id="rId35"/>
    <externalReference r:id="rId36"/>
  </externalReferences>
  <calcPr calcId="191029"/>
</workbook>
</file>

<file path=xl/calcChain.xml><?xml version="1.0" encoding="utf-8"?>
<calcChain xmlns="http://schemas.openxmlformats.org/spreadsheetml/2006/main">
  <c r="I30" i="3" l="1"/>
  <c r="G30" i="3"/>
  <c r="E30" i="3"/>
  <c r="C30" i="3"/>
  <c r="I29" i="3"/>
  <c r="G29" i="3"/>
  <c r="E29" i="3"/>
  <c r="C29" i="3"/>
  <c r="I28" i="3"/>
  <c r="G28" i="3"/>
  <c r="E28" i="3"/>
  <c r="C28" i="3"/>
  <c r="I27" i="3"/>
  <c r="G27" i="3"/>
  <c r="E27" i="3"/>
  <c r="C27" i="3"/>
  <c r="I26" i="3"/>
  <c r="G26" i="3"/>
  <c r="E26" i="3"/>
  <c r="C26" i="3"/>
  <c r="I25" i="3"/>
  <c r="G25" i="3"/>
  <c r="E25" i="3"/>
  <c r="C25" i="3"/>
  <c r="I24" i="3"/>
  <c r="G24" i="3"/>
  <c r="E24" i="3"/>
  <c r="C24" i="3"/>
  <c r="I23" i="3"/>
  <c r="G23" i="3"/>
  <c r="E23" i="3"/>
  <c r="C23" i="3"/>
  <c r="I22" i="3"/>
  <c r="G22" i="3"/>
  <c r="E22" i="3"/>
  <c r="C22" i="3"/>
  <c r="I21" i="3"/>
  <c r="G21" i="3"/>
  <c r="E21" i="3"/>
  <c r="C21" i="3"/>
  <c r="I20" i="3"/>
  <c r="G20" i="3"/>
  <c r="E20" i="3"/>
  <c r="C20" i="3"/>
  <c r="I19" i="3"/>
  <c r="G19" i="3"/>
  <c r="E19" i="3"/>
  <c r="C19" i="3"/>
  <c r="I18" i="3"/>
  <c r="G18" i="3"/>
  <c r="E18" i="3"/>
  <c r="C18" i="3"/>
  <c r="I17" i="3"/>
  <c r="G17" i="3"/>
  <c r="E17" i="3"/>
  <c r="C17" i="3"/>
  <c r="I16" i="3"/>
  <c r="G16" i="3"/>
  <c r="E16" i="3"/>
  <c r="C16" i="3"/>
  <c r="I15" i="3"/>
  <c r="G15" i="3"/>
  <c r="E15" i="3"/>
  <c r="C15" i="3"/>
  <c r="I14" i="3"/>
  <c r="G14" i="3"/>
  <c r="E14" i="3"/>
  <c r="C14" i="3"/>
  <c r="I13" i="3"/>
  <c r="G13" i="3"/>
  <c r="E13" i="3"/>
  <c r="C13" i="3"/>
  <c r="I12" i="3"/>
  <c r="G12" i="3"/>
  <c r="E12" i="3"/>
  <c r="C12" i="3"/>
  <c r="I11" i="3"/>
  <c r="G11" i="3"/>
  <c r="E11" i="3"/>
  <c r="C11" i="3"/>
  <c r="I10" i="3"/>
  <c r="G10" i="3"/>
  <c r="E10" i="3"/>
  <c r="C10" i="3"/>
  <c r="I9" i="3"/>
  <c r="G9" i="3"/>
  <c r="E9" i="3"/>
  <c r="C9" i="3"/>
  <c r="I8" i="3"/>
  <c r="G8" i="3"/>
  <c r="E8" i="3"/>
  <c r="C8" i="3"/>
  <c r="I7" i="3"/>
  <c r="G7" i="3"/>
  <c r="E7" i="3"/>
  <c r="C7" i="3"/>
  <c r="I6" i="3"/>
  <c r="G6" i="3"/>
  <c r="E6" i="3"/>
  <c r="C6" i="3"/>
  <c r="F15" i="3" l="1"/>
  <c r="D9" i="3"/>
  <c r="D13" i="3"/>
  <c r="J19" i="3"/>
  <c r="D8" i="3"/>
  <c r="D24" i="3"/>
  <c r="F12" i="3"/>
  <c r="F28" i="3"/>
  <c r="D21" i="3"/>
  <c r="J20" i="3"/>
  <c r="C31" i="3"/>
  <c r="D11" i="3" s="1"/>
  <c r="E31" i="3"/>
  <c r="F19" i="3" s="1"/>
  <c r="G31" i="3"/>
  <c r="H21" i="3" s="1"/>
  <c r="I31" i="3"/>
  <c r="J7" i="3" s="1"/>
  <c r="U21" i="41"/>
  <c r="T21" i="41"/>
  <c r="S21" i="41"/>
  <c r="R21" i="41"/>
  <c r="Q21" i="41"/>
  <c r="P21" i="41"/>
  <c r="O21" i="41"/>
  <c r="N21" i="41"/>
  <c r="M21" i="41"/>
  <c r="L21" i="41"/>
  <c r="K21" i="41"/>
  <c r="J21" i="41"/>
  <c r="I21" i="41"/>
  <c r="H21" i="41"/>
  <c r="G21" i="41"/>
  <c r="F21" i="41"/>
  <c r="E21" i="41"/>
  <c r="D21" i="41"/>
  <c r="C21" i="41"/>
  <c r="B21" i="41"/>
  <c r="U20" i="41"/>
  <c r="T20" i="41"/>
  <c r="S20" i="41"/>
  <c r="R20" i="41"/>
  <c r="Q20" i="41"/>
  <c r="P20" i="41"/>
  <c r="O20" i="41"/>
  <c r="N20" i="41"/>
  <c r="M20" i="41"/>
  <c r="L20" i="41"/>
  <c r="K20" i="41"/>
  <c r="J20" i="41"/>
  <c r="I20" i="41"/>
  <c r="H20" i="41"/>
  <c r="G20" i="41"/>
  <c r="F20" i="41"/>
  <c r="E20" i="41"/>
  <c r="D20" i="41"/>
  <c r="C20" i="41"/>
  <c r="B20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B19" i="41"/>
  <c r="U18" i="41"/>
  <c r="T18" i="41"/>
  <c r="S18" i="41"/>
  <c r="R18" i="41"/>
  <c r="Q18" i="41"/>
  <c r="P18" i="41"/>
  <c r="O18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U16" i="41"/>
  <c r="T16" i="41"/>
  <c r="S16" i="41"/>
  <c r="R16" i="41"/>
  <c r="Q16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D16" i="41"/>
  <c r="C16" i="41"/>
  <c r="B16" i="41"/>
  <c r="U15" i="41"/>
  <c r="T15" i="41"/>
  <c r="S15" i="41"/>
  <c r="R15" i="41"/>
  <c r="Q15" i="41"/>
  <c r="P15" i="41"/>
  <c r="O15" i="41"/>
  <c r="N15" i="41"/>
  <c r="M15" i="41"/>
  <c r="L15" i="41"/>
  <c r="K15" i="41"/>
  <c r="J15" i="41"/>
  <c r="I15" i="41"/>
  <c r="H15" i="41"/>
  <c r="G15" i="41"/>
  <c r="F15" i="41"/>
  <c r="E15" i="41"/>
  <c r="D15" i="41"/>
  <c r="C15" i="41"/>
  <c r="B15" i="41"/>
  <c r="U14" i="41"/>
  <c r="T14" i="41"/>
  <c r="S14" i="41"/>
  <c r="R14" i="41"/>
  <c r="Q14" i="41"/>
  <c r="P14" i="41"/>
  <c r="O14" i="41"/>
  <c r="N14" i="41"/>
  <c r="M14" i="41"/>
  <c r="L14" i="41"/>
  <c r="K14" i="41"/>
  <c r="J14" i="41"/>
  <c r="I14" i="41"/>
  <c r="H14" i="41"/>
  <c r="G14" i="41"/>
  <c r="F14" i="41"/>
  <c r="E14" i="41"/>
  <c r="D14" i="41"/>
  <c r="C14" i="41"/>
  <c r="B14" i="41"/>
  <c r="U13" i="41"/>
  <c r="T13" i="41"/>
  <c r="S13" i="41"/>
  <c r="R13" i="41"/>
  <c r="Q13" i="41"/>
  <c r="P13" i="41"/>
  <c r="O13" i="41"/>
  <c r="N13" i="41"/>
  <c r="M13" i="41"/>
  <c r="L13" i="41"/>
  <c r="K13" i="41"/>
  <c r="J13" i="41"/>
  <c r="I13" i="41"/>
  <c r="H13" i="41"/>
  <c r="G13" i="41"/>
  <c r="F13" i="41"/>
  <c r="E13" i="41"/>
  <c r="D13" i="41"/>
  <c r="C13" i="41"/>
  <c r="B13" i="41"/>
  <c r="U12" i="41"/>
  <c r="T12" i="41"/>
  <c r="S12" i="41"/>
  <c r="R12" i="41"/>
  <c r="Q12" i="41"/>
  <c r="P12" i="41"/>
  <c r="O12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B12" i="41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U9" i="41"/>
  <c r="T9" i="41"/>
  <c r="S9" i="41"/>
  <c r="R9" i="41"/>
  <c r="Q9" i="41"/>
  <c r="P9" i="41"/>
  <c r="O9" i="41"/>
  <c r="N9" i="41"/>
  <c r="M9" i="41"/>
  <c r="L9" i="41"/>
  <c r="K9" i="41"/>
  <c r="J9" i="41"/>
  <c r="I9" i="41"/>
  <c r="H9" i="41"/>
  <c r="G9" i="41"/>
  <c r="F9" i="41"/>
  <c r="E9" i="41"/>
  <c r="D9" i="41"/>
  <c r="C9" i="41"/>
  <c r="B9" i="41"/>
  <c r="U8" i="41"/>
  <c r="T8" i="41"/>
  <c r="S8" i="41"/>
  <c r="R8" i="41"/>
  <c r="Q8" i="41"/>
  <c r="P8" i="41"/>
  <c r="O8" i="41"/>
  <c r="N8" i="41"/>
  <c r="M8" i="41"/>
  <c r="L8" i="41"/>
  <c r="K8" i="41"/>
  <c r="J8" i="41"/>
  <c r="I8" i="41"/>
  <c r="H8" i="41"/>
  <c r="G8" i="41"/>
  <c r="F8" i="41"/>
  <c r="E8" i="41"/>
  <c r="D8" i="41"/>
  <c r="C8" i="41"/>
  <c r="B8" i="41"/>
  <c r="U7" i="41"/>
  <c r="T7" i="41"/>
  <c r="S7" i="41"/>
  <c r="R7" i="41"/>
  <c r="Q7" i="41"/>
  <c r="P7" i="41"/>
  <c r="O7" i="41"/>
  <c r="N7" i="41"/>
  <c r="M7" i="41"/>
  <c r="L7" i="41"/>
  <c r="K7" i="41"/>
  <c r="J7" i="41"/>
  <c r="I7" i="41"/>
  <c r="H7" i="41"/>
  <c r="G7" i="41"/>
  <c r="F7" i="41"/>
  <c r="E7" i="41"/>
  <c r="D7" i="41"/>
  <c r="C7" i="41"/>
  <c r="B7" i="41"/>
  <c r="U6" i="41"/>
  <c r="T6" i="41"/>
  <c r="S6" i="41"/>
  <c r="R6" i="41"/>
  <c r="Q6" i="41"/>
  <c r="P6" i="41"/>
  <c r="O6" i="41"/>
  <c r="N6" i="41"/>
  <c r="M6" i="41"/>
  <c r="L6" i="41"/>
  <c r="K6" i="41"/>
  <c r="J6" i="41"/>
  <c r="I6" i="41"/>
  <c r="H6" i="41"/>
  <c r="G6" i="41"/>
  <c r="F6" i="41"/>
  <c r="E6" i="41"/>
  <c r="D6" i="41"/>
  <c r="C6" i="41"/>
  <c r="B6" i="41"/>
  <c r="U5" i="41"/>
  <c r="T5" i="41"/>
  <c r="S5" i="41"/>
  <c r="R5" i="41"/>
  <c r="Q5" i="41"/>
  <c r="P5" i="41"/>
  <c r="O5" i="41"/>
  <c r="N5" i="41"/>
  <c r="M5" i="41"/>
  <c r="L5" i="41"/>
  <c r="K5" i="41"/>
  <c r="J5" i="41"/>
  <c r="I5" i="41"/>
  <c r="H5" i="41"/>
  <c r="G5" i="41"/>
  <c r="F5" i="41"/>
  <c r="E5" i="41"/>
  <c r="D5" i="41"/>
  <c r="C5" i="41"/>
  <c r="B5" i="41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B14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B13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B9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B8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7" i="33"/>
  <c r="B7" i="33"/>
  <c r="U6" i="33"/>
  <c r="T6" i="33"/>
  <c r="S6" i="33"/>
  <c r="R6" i="33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D6" i="33"/>
  <c r="C6" i="33"/>
  <c r="B6" i="33"/>
  <c r="U5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D5" i="33"/>
  <c r="C5" i="33"/>
  <c r="B5" i="33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J22" i="3" l="1"/>
  <c r="J6" i="3"/>
  <c r="H18" i="3"/>
  <c r="F30" i="3"/>
  <c r="F14" i="3"/>
  <c r="D26" i="3"/>
  <c r="D10" i="3"/>
  <c r="J21" i="3"/>
  <c r="D25" i="3"/>
  <c r="H19" i="3"/>
  <c r="D15" i="3"/>
  <c r="F17" i="3"/>
  <c r="J18" i="3"/>
  <c r="H30" i="3"/>
  <c r="H14" i="3"/>
  <c r="F26" i="3"/>
  <c r="F10" i="3"/>
  <c r="D22" i="3"/>
  <c r="D6" i="3"/>
  <c r="J17" i="3"/>
  <c r="D7" i="3"/>
  <c r="H15" i="3"/>
  <c r="F29" i="3"/>
  <c r="F13" i="3"/>
  <c r="J16" i="3"/>
  <c r="H28" i="3"/>
  <c r="H12" i="3"/>
  <c r="F24" i="3"/>
  <c r="F8" i="3"/>
  <c r="D20" i="3"/>
  <c r="D17" i="3"/>
  <c r="J15" i="3"/>
  <c r="H29" i="3"/>
  <c r="H13" i="3"/>
  <c r="F27" i="3"/>
  <c r="F11" i="3"/>
  <c r="H17" i="3"/>
  <c r="J30" i="3"/>
  <c r="J14" i="3"/>
  <c r="H26" i="3"/>
  <c r="H10" i="3"/>
  <c r="F22" i="3"/>
  <c r="F6" i="3"/>
  <c r="D18" i="3"/>
  <c r="J29" i="3"/>
  <c r="J13" i="3"/>
  <c r="H27" i="3"/>
  <c r="H11" i="3"/>
  <c r="F25" i="3"/>
  <c r="F9" i="3"/>
  <c r="J28" i="3"/>
  <c r="J12" i="3"/>
  <c r="H24" i="3"/>
  <c r="H8" i="3"/>
  <c r="F20" i="3"/>
  <c r="D23" i="3"/>
  <c r="D16" i="3"/>
  <c r="J27" i="3"/>
  <c r="J11" i="3"/>
  <c r="H25" i="3"/>
  <c r="H9" i="3"/>
  <c r="F23" i="3"/>
  <c r="F7" i="3"/>
  <c r="H16" i="3"/>
  <c r="J26" i="3"/>
  <c r="J10" i="3"/>
  <c r="H22" i="3"/>
  <c r="H6" i="3"/>
  <c r="F18" i="3"/>
  <c r="D30" i="3"/>
  <c r="D14" i="3"/>
  <c r="J25" i="3"/>
  <c r="J9" i="3"/>
  <c r="H23" i="3"/>
  <c r="H7" i="3"/>
  <c r="F21" i="3"/>
  <c r="D29" i="3"/>
  <c r="J24" i="3"/>
  <c r="J8" i="3"/>
  <c r="H20" i="3"/>
  <c r="D19" i="3"/>
  <c r="F16" i="3"/>
  <c r="D28" i="3"/>
  <c r="D12" i="3"/>
  <c r="J23" i="3"/>
  <c r="D27" i="3"/>
  <c r="T17" i="41"/>
  <c r="P17" i="41"/>
  <c r="L17" i="41"/>
  <c r="H17" i="41"/>
  <c r="D17" i="41"/>
  <c r="T11" i="41"/>
  <c r="P11" i="41"/>
  <c r="L11" i="41"/>
  <c r="H11" i="41"/>
  <c r="D11" i="41"/>
  <c r="B11" i="41"/>
  <c r="C11" i="41"/>
  <c r="E11" i="41"/>
  <c r="F11" i="41"/>
  <c r="G11" i="41"/>
  <c r="I11" i="41"/>
  <c r="J11" i="41"/>
  <c r="K11" i="41"/>
  <c r="M11" i="41"/>
  <c r="N11" i="41"/>
  <c r="O11" i="41"/>
  <c r="Q11" i="41"/>
  <c r="R11" i="41"/>
  <c r="S11" i="41"/>
  <c r="U11" i="41"/>
  <c r="B17" i="41"/>
  <c r="C17" i="41"/>
  <c r="E17" i="41"/>
  <c r="F17" i="41"/>
  <c r="G17" i="41"/>
  <c r="I17" i="41"/>
  <c r="J17" i="41"/>
  <c r="K17" i="41"/>
  <c r="M17" i="41"/>
  <c r="N17" i="41"/>
  <c r="O17" i="41"/>
  <c r="Q17" i="41"/>
  <c r="R17" i="41"/>
  <c r="S17" i="41"/>
  <c r="U17" i="41"/>
  <c r="H31" i="3" l="1"/>
  <c r="D31" i="3"/>
  <c r="F31" i="3"/>
  <c r="J31" i="3"/>
</calcChain>
</file>

<file path=xl/sharedStrings.xml><?xml version="1.0" encoding="utf-8"?>
<sst xmlns="http://schemas.openxmlformats.org/spreadsheetml/2006/main" count="1964" uniqueCount="311">
  <si>
    <t>Heure de l’accident</t>
  </si>
  <si>
    <t>Mois de l’accident</t>
  </si>
  <si>
    <t>Province et région de survenance de l’accident</t>
  </si>
  <si>
    <t>Heure</t>
  </si>
  <si>
    <t>N</t>
  </si>
  <si>
    <t>%</t>
  </si>
  <si>
    <t>00 h</t>
  </si>
  <si>
    <t>01 h</t>
  </si>
  <si>
    <t>02 h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</si>
  <si>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</si>
  <si>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</si>
  <si>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</si>
  <si>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</si>
  <si>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</si>
  <si>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</si>
  <si>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</si>
  <si>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</si>
  <si>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</si>
  <si>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</si>
  <si>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</si>
  <si>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</si>
  <si>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</si>
  <si>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</si>
  <si>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</si>
  <si>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</si>
  <si>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</si>
  <si>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</si>
  <si>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</si>
  <si>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</si>
  <si>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</si>
  <si>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</si>
  <si>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>TOTAL</t>
  </si>
  <si>
    <t>Suite de l'accident</t>
  </si>
  <si>
    <t>CSS</t>
  </si>
  <si>
    <t>Mortels</t>
  </si>
  <si>
    <t>Genre de la victime</t>
  </si>
  <si>
    <t>Femmes</t>
  </si>
  <si>
    <t>Hommes</t>
  </si>
  <si>
    <t>Inconnus</t>
  </si>
  <si>
    <t>Génération de la victime</t>
  </si>
  <si>
    <t>15-24 ans</t>
  </si>
  <si>
    <t>25-49 ans</t>
  </si>
  <si>
    <t>50 ans et plus</t>
  </si>
  <si>
    <t>Durée de l'incapacité temporaire de travail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</si>
  <si>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</si>
  <si>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</si>
  <si>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</si>
  <si>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</si>
  <si>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</si>
  <si>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</si>
  <si>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</si>
  <si>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</si>
  <si>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Total</t>
  </si>
  <si>
    <t>IT : incapacité temporaire</t>
  </si>
  <si>
    <t>Taux d'incapacité permanente prévu</t>
  </si>
  <si>
    <t>de 1 à  &lt; 5%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</si>
  <si>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</si>
  <si>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</si>
  <si>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</si>
  <si>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</si>
  <si>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</si>
  <si>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</si>
  <si>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</si>
  <si>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</si>
  <si>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</si>
  <si>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</si>
  <si>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</si>
  <si>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</si>
  <si>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</si>
  <si>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</si>
  <si>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</si>
  <si>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</si>
  <si>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</si>
  <si>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Heure de travail de la victime au moment de l'accident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</si>
  <si>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</si>
  <si>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</si>
  <si>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</si>
  <si>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</si>
  <si>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</si>
  <si>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</si>
  <si>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</si>
  <si>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>Suites de l'accident</t>
  </si>
  <si>
    <t>Durée de l'incapacité temporaire</t>
  </si>
  <si>
    <t>Jour de l'accident</t>
  </si>
  <si>
    <t>Lundi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</si>
  <si>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</si>
  <si>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</si>
  <si>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</si>
  <si>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</si>
  <si>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</si>
  <si>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</si>
  <si>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</si>
  <si>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</si>
  <si>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</si>
  <si>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</si>
  <si>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</si>
  <si>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</si>
  <si>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</si>
  <si>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15 - 24 ans</t>
  </si>
  <si>
    <t>25 - 49 ans</t>
  </si>
  <si>
    <t>Mois de l'accident</t>
  </si>
  <si>
    <t xml:space="preserve">Total 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</si>
  <si>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</si>
  <si>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</si>
  <si>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</si>
  <si>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</si>
  <si>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</si>
  <si>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</si>
  <si>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</si>
  <si>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</si>
  <si>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</si>
  <si>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</si>
  <si>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</si>
  <si>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</si>
  <si>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</si>
  <si>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</si>
  <si>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Bateau</t>
  </si>
  <si>
    <t xml:space="preserve">TOTAL </t>
  </si>
  <si>
    <t>Province</t>
  </si>
  <si>
    <t>5.1.8. Accidents sur le lieu de travail selon l'heure de l'accident : distribution selon le taux prévu d'incapacité permanente - 2016</t>
  </si>
  <si>
    <t>5.2.8. Accidents sur le lieu de travail selon l'horaire de travail : distribution selon le taux prévu d'incapacité permanente - 2016</t>
  </si>
  <si>
    <t>5.3.8. Accidents sur le lieu de travail selon le jour de l'accident : distribution selon le taux prévu d'incapacité permanente - 2016</t>
  </si>
  <si>
    <t>5.4.8. Accidents sur le lieu de travail selon le mois de l'accident : distribution selon le taux prévu d'incapacité permanente - 2016</t>
  </si>
  <si>
    <t>5.5.8. Accidents sur le lieu de travail selon la province et la région de survenance de l'accident : distribution selon le taux prévu d'incapacité permanente - 2016</t>
  </si>
  <si>
    <t>0,00</t>
  </si>
  <si>
    <t>1,00</t>
  </si>
  <si>
    <t>2,00</t>
  </si>
  <si>
    <t>3,00</t>
  </si>
  <si>
    <t>4,00</t>
  </si>
  <si>
    <t>5,00</t>
  </si>
  <si>
    <t>6,00</t>
  </si>
  <si>
    <t>7,00</t>
  </si>
  <si>
    <t>8,00</t>
  </si>
  <si>
    <t>9,00</t>
  </si>
  <si>
    <t>10,00</t>
  </si>
  <si>
    <t>11,00</t>
  </si>
  <si>
    <t>12,00</t>
  </si>
  <si>
    <t>13,00</t>
  </si>
  <si>
    <t>14,00</t>
  </si>
  <si>
    <t>15,00</t>
  </si>
  <si>
    <t>16,00</t>
  </si>
  <si>
    <t>17,00</t>
  </si>
  <si>
    <t>18,00</t>
  </si>
  <si>
    <t>19,00</t>
  </si>
  <si>
    <t>20,00</t>
  </si>
  <si>
    <t>21,00</t>
  </si>
  <si>
    <t>22,00</t>
  </si>
  <si>
    <t>23,00</t>
  </si>
  <si>
    <t>a-1ère heure</t>
  </si>
  <si>
    <t>b-2ème heure</t>
  </si>
  <si>
    <t>c-3ème heure</t>
  </si>
  <si>
    <t>d-4ème heure</t>
  </si>
  <si>
    <t>e-5ème heure</t>
  </si>
  <si>
    <t>f-6ème heure</t>
  </si>
  <si>
    <t>g-7ème heure</t>
  </si>
  <si>
    <t>h-8ème heure</t>
  </si>
  <si>
    <t>i-9ème heure</t>
  </si>
  <si>
    <t>j-10ème heure</t>
  </si>
  <si>
    <t>k-&gt; 11ème heure</t>
  </si>
  <si>
    <t>l-Inconnu</t>
  </si>
  <si>
    <t>a-Lundi</t>
  </si>
  <si>
    <t>b-Mardi</t>
  </si>
  <si>
    <t>c-Mercredi</t>
  </si>
  <si>
    <t>d-Jeudi</t>
  </si>
  <si>
    <t>e-Vendredi</t>
  </si>
  <si>
    <t>f-Samedi</t>
  </si>
  <si>
    <t>g-Dimanche</t>
  </si>
  <si>
    <t>a-Janvier</t>
  </si>
  <si>
    <t>b-Février</t>
  </si>
  <si>
    <t>c-Mars</t>
  </si>
  <si>
    <t>d-Avril</t>
  </si>
  <si>
    <t>e-Mai</t>
  </si>
  <si>
    <t>f-Juin</t>
  </si>
  <si>
    <t>g-Juillet</t>
  </si>
  <si>
    <t>h-Août</t>
  </si>
  <si>
    <t>i-Septembre</t>
  </si>
  <si>
    <t>j-Octobre</t>
  </si>
  <si>
    <t>k-Novembre</t>
  </si>
  <si>
    <t>l-Décembre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</si>
  <si>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</si>
  <si>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</si>
  <si>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</si>
  <si>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</si>
  <si>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</si>
  <si>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</si>
  <si>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</si>
  <si>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</si>
  <si>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</si>
  <si>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</si>
  <si>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</si>
  <si>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l-Buitenland</t>
  </si>
  <si>
    <t>m-Op schip</t>
  </si>
  <si>
    <t>n-Inconnu</t>
  </si>
  <si>
    <t>IT &lt;= 6 mois</t>
  </si>
  <si>
    <t>IT&lt;=6 mois</t>
  </si>
  <si>
    <t>IT&gt;6mois</t>
  </si>
  <si>
    <t>IT&gt;6 mois</t>
  </si>
  <si>
    <t>Catégorie professionnelle de la victime</t>
  </si>
  <si>
    <t>SNCB</t>
  </si>
  <si>
    <t>Statutaires</t>
  </si>
  <si>
    <t>Ouvriers contractuels</t>
  </si>
  <si>
    <t>Employés contractuels</t>
  </si>
  <si>
    <t>Stagiaires</t>
  </si>
  <si>
    <t>Autres</t>
  </si>
  <si>
    <t xml:space="preserve"> IT :  incapacité temporaire </t>
  </si>
  <si>
    <t>IT :  incapacité temporaire</t>
  </si>
  <si>
    <r>
      <rPr>
        <b/>
        <i/>
        <sz val="11"/>
        <color indexed="9"/>
        <rFont val="Calibri"/>
        <family val="2"/>
      </rPr>
      <t xml:space="preserve">5.1. </t>
    </r>
  </si>
  <si>
    <r>
      <rPr>
        <sz val="11"/>
        <color indexed="16"/>
        <rFont val="Calibri"/>
        <family val="2"/>
      </rPr>
      <t>5.1.1.</t>
    </r>
  </si>
  <si>
    <r>
      <rPr>
        <sz val="11"/>
        <color indexed="16"/>
        <rFont val="Calibri"/>
        <family val="2"/>
      </rPr>
      <t>5.1.2.</t>
    </r>
  </si>
  <si>
    <r>
      <rPr>
        <sz val="11"/>
        <color indexed="16"/>
        <rFont val="Calibri"/>
        <family val="2"/>
      </rPr>
      <t>5.1.3.</t>
    </r>
  </si>
  <si>
    <r>
      <rPr>
        <sz val="11"/>
        <color indexed="16"/>
        <rFont val="Calibri"/>
        <family val="2"/>
      </rPr>
      <t>5.1.4.</t>
    </r>
  </si>
  <si>
    <r>
      <rPr>
        <sz val="11"/>
        <color indexed="16"/>
        <rFont val="Calibri"/>
        <family val="2"/>
      </rPr>
      <t>5.1.5.</t>
    </r>
  </si>
  <si>
    <r>
      <rPr>
        <sz val="11"/>
        <color indexed="16"/>
        <rFont val="Calibri"/>
        <family val="2"/>
      </rPr>
      <t>5.1.6.</t>
    </r>
  </si>
  <si>
    <r>
      <rPr>
        <sz val="11"/>
        <color indexed="16"/>
        <rFont val="Calibri"/>
        <family val="2"/>
      </rPr>
      <t>5.1.7.</t>
    </r>
  </si>
  <si>
    <t>Jour de l'accident ( jour de la semaine )</t>
  </si>
  <si>
    <t>5.1. HEURE DE L'ACCIDENT</t>
  </si>
  <si>
    <t>HEURE</t>
  </si>
  <si>
    <t>COMMENTAIRES</t>
  </si>
  <si>
    <t>CSS : cas sans suites - IT :  incapacité temporaire</t>
  </si>
  <si>
    <t>CSS : cas sans suite - IT : incapacité temporaire</t>
  </si>
  <si>
    <t xml:space="preserve">CSS : cas sans suites - IT :  incapacité temporaire </t>
  </si>
  <si>
    <t>5.2.1.</t>
  </si>
  <si>
    <t>5.2.2.</t>
  </si>
  <si>
    <t>5.2.3.</t>
  </si>
  <si>
    <t>5.2.4.</t>
  </si>
  <si>
    <t>5.2.5.</t>
  </si>
  <si>
    <t>5.2.6.</t>
  </si>
  <si>
    <t>5.2.7.</t>
  </si>
  <si>
    <t>5.2.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</si>
  <si>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</si>
  <si>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</si>
  <si>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</si>
  <si>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</si>
  <si>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</si>
  <si>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</si>
  <si>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</si>
  <si>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</si>
  <si>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</si>
  <si>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</si>
  <si>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</si>
  <si>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</si>
  <si>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</si>
  <si>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</si>
  <si>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</si>
  <si>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5.4.</t>
  </si>
  <si>
    <t>JOUR DE LA SEMAINE</t>
  </si>
  <si>
    <t>5.2. JOUR DE L'ACCIDENT ( jour de la semaine )</t>
  </si>
  <si>
    <t>5.3. MOIS DE L'ACCIDENT</t>
  </si>
  <si>
    <t>MOIS DE L'ACCIDENT</t>
  </si>
  <si>
    <t>CSS : cas sans suites - IT : incapacité temporaire</t>
  </si>
  <si>
    <t xml:space="preserve">CSS : cas sans suites - IT : incapacité temporaire </t>
  </si>
  <si>
    <t>5.4. PROVINCE ET REGION DE SURVENANCE DE L'ACCIDENT</t>
  </si>
  <si>
    <t>REGION ET PROVINCE</t>
  </si>
  <si>
    <t>5. CARACTERISTIQUES SPATIO-TEMPORELLES DES ACCIDENTS DU TRAVAIL DANS LE SECTEUR PUBLIC - 2020</t>
  </si>
  <si>
    <t>Accidents sur le lieu de travail selon l'heure de l'accident :  évolution 2015 - 2020</t>
  </si>
  <si>
    <t>Accidents sur le lieu de travail selon l'heure de l'accident : distribution selon les conséquences - 2020</t>
  </si>
  <si>
    <t>Accidents sur le lieu de travail selon l'heure de l'accident : distribution selon les conséquences et le genre - 2020</t>
  </si>
  <si>
    <t>Accidents sur le lieu de travail selon l'heure de l'accident : distribution selon les conséquences et la génération en fréquence absolue - 2020</t>
  </si>
  <si>
    <t>Accidents sur le lieu de travail selon l'heure de l'accident : distribution selon les conséquences et la génération en fréquence relative - 2020</t>
  </si>
  <si>
    <t>Accidents sur le lieu de travail selon l'heure de l'accident : distribution selon les conséquences et le genre de travail (manuel/intellectuel) - 2020</t>
  </si>
  <si>
    <t>Accidents sur le lieu de travail selon l'heure de l'accident : distribution selon la durée de l’incapacité temporaire - 2020</t>
  </si>
  <si>
    <t>Accidents sur le lieu de travail selon le jour de l'accident : évolution 2014 - 2020</t>
  </si>
  <si>
    <t>Accidents sur le lieu de travail selon le jour de l'accident : distribution selon les conséquences - 2020</t>
  </si>
  <si>
    <t>Accidents sur le lieu de travail selon le jour de l'accident : distribution selon les conséquences et le genre - 2020</t>
  </si>
  <si>
    <t>Accidents sur le lieu de travail selon le jour de l'accident : distribution selon les conséquences et la génération en fréquence absolue - 2020</t>
  </si>
  <si>
    <t>Accidents sur le lieu de travail selon le jour de l'accident : distribution selon les conséquences et la génération en fréquence relative - 2020</t>
  </si>
  <si>
    <t>Accidents sur le lieu de travail selon le jour de l'accident : distribution selon la catégorie professionnelle de la victime - 2020</t>
  </si>
  <si>
    <t>Accidents sur le lieu de travail selon le jour de l'accident : distribution selon la durée de l’incapacité temporaire - 2020</t>
  </si>
  <si>
    <t>Accidents sur le lieu de travail selon le mois de l'accident : évolution 2014 - 2020</t>
  </si>
  <si>
    <t>Accidents sur le lieu de travail selon le mois de l'accident : distribution selon les conséquences - 2020</t>
  </si>
  <si>
    <t>Accidents sur le lieu de travail selon le mois de l'accident : distribution selon les conséquences et le genre - 2020</t>
  </si>
  <si>
    <t>Accidents sur le lieu de travail selon le mois de l'accident : distribution selon les conséquences et la génération en fréquence absolue - 2020</t>
  </si>
  <si>
    <t>Accidents sur le lieu de travail selon le mois de l'accident : distribution selon les conséquences et la génération en fréquence relative - 2020</t>
  </si>
  <si>
    <t>Accidents sur le lieu de travail selon le mois de l'accident : distribution selon la catégorie professionnelle de la victime - 2020</t>
  </si>
  <si>
    <t>Accidents sur le lieu de travail selon le mois de l'accident : distribution selon la durée de l’incapacité temporaire - 2020</t>
  </si>
  <si>
    <t>Accidents sur le lieu de travail selon la province et la région de survenance de l'accident : évolution 2015 - 2020</t>
  </si>
  <si>
    <t>Accidents sur le lieu de travail selon la province et la région de survenance de l'accident : distribution selon les conséquences - 2020</t>
  </si>
  <si>
    <t>Accidents sur le lieu de travail selon la province et la région de survenance de l'accident : distribution selon les conséquences et le genre - 2020</t>
  </si>
  <si>
    <t>Accidents sur le lieu de travail selon la province et la région de survenance de l'accident : distribution selon les conséquences et la génération en fréquence absolue - 2020</t>
  </si>
  <si>
    <t>Accidents sur le lieu de travail selon la province et la région de survenance de l'accident : distribution selon les conséquences et la génération en fréquence relative -  2020</t>
  </si>
  <si>
    <t>Accidents sur le lieu de travail selon la province et la région de survenance de l'accident : distribution selon la catégorie professionnelle de la victime - 2020</t>
  </si>
  <si>
    <t>Accidents sur le lieu de travail selon la province et la région de survenance de l'accident : distribution selon la durée de l’incapacité temporaire - 2020</t>
  </si>
  <si>
    <t>5.1.1. Accidents sur le lieu de travail selon l'heure de l'accident :  évolution 2015 - 2020</t>
  </si>
  <si>
    <t>Variation de 2019 à 2020 en %</t>
  </si>
  <si>
    <t>5.1.2. Accidents sur le lieu de travail selon l'heure de l'accident : distribution selon les conséquences - 2020</t>
  </si>
  <si>
    <t>5.1.3. Accidents sur le lieu de travail selon l'heure de l'accident : distribution selon les conséquences et le genre - 2020</t>
  </si>
  <si>
    <t>5.1.4. Accidents sur le lieu de travail selon l'heure de l'accident : distribution selon les conséquences et la génération en fréquence absolue - 2020</t>
  </si>
  <si>
    <t>5.1.5. Accidents sur le lieu de travail selon l'heure de l'accident : distribution selon les conséquences et la génération en fréquence relative - 2020</t>
  </si>
  <si>
    <t>5.1.7. Accidents sur le lieu de travail selon l'heure de l'accident : distribution selon la durée de l’incapacité temporaire - 2020</t>
  </si>
  <si>
    <t>5.2.1. Accidents sur le lieu de travail selon le jour de l'accident : évolution 2014 - 2020</t>
  </si>
  <si>
    <t>5.2.2. Accidents sur le lieu de travail selon le jour de l'accident : distribution selon les conséquences - 2020</t>
  </si>
  <si>
    <t>5.2.3. Accidents sur le lieu de travail selon le jour de l'accident : distribution selon les conséquences et le genre - 2020</t>
  </si>
  <si>
    <t>5.2.4. Accidents sur le lieu de travail selon le jour de l'accident : distribution selon les conséquences et la génération en fréquence absolue - 2020</t>
  </si>
  <si>
    <t>5.2.5. Accidents sur le lieu de travail selon le jour de l'accident : distribution selon les conséquences et la génération en fréquence relative - 2020</t>
  </si>
  <si>
    <t>5.2.6. Accidents sur le lieu de travail selon le jour de l'accident : distribution selon la catégorie professionnelle de la victime - 2020</t>
  </si>
  <si>
    <t>5.2.7. Accidents sur le lieu de travail selon le jour de l'accident : distribution selon la durée de l’incapacité temporaire - 2020</t>
  </si>
  <si>
    <t>5.3.1. Accidents sur le lieu de travail selon le mois de l'accident : évolution 2014 - 2020</t>
  </si>
  <si>
    <t>5.3.2. Accidents sur le lieu de travail selon le mois de l'accident : distribution selon les conséquences - 2020</t>
  </si>
  <si>
    <t>5.3.3. Accidents sur le lieu de travail selon le mois de l'accident : distribution selon les conséquences et le genre - 2020</t>
  </si>
  <si>
    <t>5.3.4. Accidents sur le lieu de travail selon le mois de l'accident : distribution selon les conséquences et la génération en fréquence absolue - 2020</t>
  </si>
  <si>
    <t>5.3.5. Accidents sur le lieu de travail selon le mois de l'accident : distribution selon les conséquences et la génération en fréquence relative - 2020</t>
  </si>
  <si>
    <t>5.3.6. Accidents sur le lieu de travail selon le mois de l'accident : distribution selon la catégorie professionnelle de la victime - 2020</t>
  </si>
  <si>
    <t>5.3.7. Accidents sur le lieu de travail selon le mois de l'accident : distribution selon la durée de l’incapacité temporaire - 2020</t>
  </si>
  <si>
    <t>5.4.1. Accidents sur le lieu de travail selon la province et la région de survenance de l'accident : évolution 2015 - 2020</t>
  </si>
  <si>
    <t>5.4.2. Accidents sur le lieu de travail selon la province et la région de survenance de l'accident : distribution selon les conséquences - 2020</t>
  </si>
  <si>
    <t>5.4.3. Accidents sur le lieu de travail selon la province et la région de survenance de l'accident : distribution selon les conséquences et le genre - 2020</t>
  </si>
  <si>
    <t>5.4.4. Accidents sur le lieu de travail selon la province et la région de survenance de l'accident : distribution selon les conséquences et la génération en fréquence absolue - 2020</t>
  </si>
  <si>
    <t>5.4.5. Accidents sur le lieu de travail selon la province et la région de survenance de l'accident : distribution selon les conséquences et la génération en fréquence relative - 2020</t>
  </si>
  <si>
    <t>5.4.6. Accidents sur le lieu de travail selon la province et la région de survenance de l'accident : distribution selon la catégorie professionnelle de la victime - 2020</t>
  </si>
  <si>
    <t>5.4.7. Accidents sur le lieu de travail selon la province et la région de survenance de l'accident : distribution selon la durée de l’incapacité temporaire - 2020</t>
  </si>
  <si>
    <t>5.1.6. Accidents sur le lieu de travail selon l'heure de l'accident : distribution selon la catégorie professionnelle 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</si>
</sst>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[$%-80C]"/>
  </numFmts>
  <fonts count="35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theme="0"/>
      <name val="Calibri"/>
      <family val="2"/>
    </font>
    <font>
      <i/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0"/>
      <color theme="2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7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164" fontId="3" fillId="2" borderId="31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9" fontId="3" fillId="2" borderId="34" xfId="0" applyNumberFormat="1" applyFont="1" applyFill="1" applyBorder="1" applyAlignment="1">
      <alignment horizontal="center" vertical="center"/>
    </xf>
    <xf numFmtId="9" fontId="3" fillId="2" borderId="3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0" fontId="0" fillId="0" borderId="0" xfId="0" applyFont="1"/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/>
    <xf numFmtId="0" fontId="11" fillId="0" borderId="0" xfId="0" applyFont="1"/>
    <xf numFmtId="0" fontId="0" fillId="3" borderId="0" xfId="0" applyFont="1" applyFill="1" applyAlignment="1">
      <alignment vertical="center"/>
    </xf>
    <xf numFmtId="0" fontId="12" fillId="4" borderId="45" xfId="0" applyFont="1" applyFill="1" applyBorder="1" applyAlignment="1">
      <alignment vertical="center"/>
    </xf>
    <xf numFmtId="0" fontId="12" fillId="4" borderId="4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5" borderId="45" xfId="0" applyFont="1" applyFill="1" applyBorder="1" applyAlignment="1">
      <alignment vertical="center"/>
    </xf>
    <xf numFmtId="0" fontId="14" fillId="5" borderId="46" xfId="0" applyFont="1" applyFill="1" applyBorder="1" applyAlignment="1">
      <alignment vertical="center"/>
    </xf>
    <xf numFmtId="0" fontId="15" fillId="6" borderId="47" xfId="0" applyFont="1" applyFill="1" applyBorder="1" applyAlignment="1">
      <alignment vertical="center"/>
    </xf>
    <xf numFmtId="0" fontId="16" fillId="6" borderId="48" xfId="1" applyFont="1" applyFill="1" applyBorder="1" applyAlignment="1">
      <alignment vertical="center"/>
    </xf>
    <xf numFmtId="0" fontId="15" fillId="6" borderId="49" xfId="0" applyFont="1" applyFill="1" applyBorder="1" applyAlignment="1">
      <alignment vertical="center"/>
    </xf>
    <xf numFmtId="0" fontId="16" fillId="6" borderId="50" xfId="1" applyFont="1" applyFill="1" applyBorder="1" applyAlignment="1">
      <alignment vertical="center"/>
    </xf>
    <xf numFmtId="0" fontId="0" fillId="3" borderId="0" xfId="0" applyFont="1" applyFill="1"/>
    <xf numFmtId="3" fontId="0" fillId="3" borderId="0" xfId="0" applyNumberFormat="1" applyFont="1" applyFill="1"/>
    <xf numFmtId="10" fontId="0" fillId="3" borderId="0" xfId="0" applyNumberFormat="1" applyFont="1" applyFill="1"/>
    <xf numFmtId="164" fontId="17" fillId="6" borderId="52" xfId="0" applyNumberFormat="1" applyFont="1" applyFill="1" applyBorder="1" applyAlignment="1">
      <alignment horizontal="center" vertical="center" wrapText="1"/>
    </xf>
    <xf numFmtId="164" fontId="17" fillId="6" borderId="54" xfId="0" applyNumberFormat="1" applyFont="1" applyFill="1" applyBorder="1" applyAlignment="1">
      <alignment horizontal="center" vertical="center" wrapText="1"/>
    </xf>
    <xf numFmtId="0" fontId="17" fillId="6" borderId="55" xfId="0" applyFont="1" applyFill="1" applyBorder="1" applyAlignment="1">
      <alignment horizontal="center" vertical="center"/>
    </xf>
    <xf numFmtId="3" fontId="18" fillId="6" borderId="56" xfId="0" applyNumberFormat="1" applyFont="1" applyFill="1" applyBorder="1" applyAlignment="1">
      <alignment horizontal="center" vertical="center"/>
    </xf>
    <xf numFmtId="164" fontId="19" fillId="6" borderId="41" xfId="0" applyNumberFormat="1" applyFont="1" applyFill="1" applyBorder="1" applyAlignment="1">
      <alignment horizontal="center" vertical="center"/>
    </xf>
    <xf numFmtId="3" fontId="18" fillId="6" borderId="57" xfId="0" applyNumberFormat="1" applyFont="1" applyFill="1" applyBorder="1" applyAlignment="1">
      <alignment horizontal="center" vertical="center"/>
    </xf>
    <xf numFmtId="164" fontId="19" fillId="6" borderId="0" xfId="0" applyNumberFormat="1" applyFont="1" applyFill="1" applyBorder="1" applyAlignment="1">
      <alignment horizontal="center" vertical="center"/>
    </xf>
    <xf numFmtId="164" fontId="19" fillId="6" borderId="55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vertical="top"/>
    </xf>
    <xf numFmtId="0" fontId="21" fillId="3" borderId="0" xfId="0" applyFont="1" applyFill="1" applyAlignment="1">
      <alignment vertical="top"/>
    </xf>
    <xf numFmtId="4" fontId="21" fillId="3" borderId="0" xfId="0" applyNumberFormat="1" applyFont="1" applyFill="1" applyAlignment="1">
      <alignment vertical="top"/>
    </xf>
    <xf numFmtId="3" fontId="21" fillId="3" borderId="0" xfId="0" applyNumberFormat="1" applyFont="1" applyFill="1" applyAlignment="1">
      <alignment vertical="top"/>
    </xf>
    <xf numFmtId="165" fontId="21" fillId="3" borderId="0" xfId="0" applyNumberFormat="1" applyFont="1" applyFill="1" applyAlignment="1">
      <alignment vertical="top"/>
    </xf>
    <xf numFmtId="0" fontId="12" fillId="7" borderId="58" xfId="0" applyFont="1" applyFill="1" applyBorder="1" applyAlignment="1">
      <alignment horizontal="center" vertical="center"/>
    </xf>
    <xf numFmtId="3" fontId="22" fillId="6" borderId="51" xfId="0" applyNumberFormat="1" applyFont="1" applyFill="1" applyBorder="1" applyAlignment="1">
      <alignment horizontal="center" vertical="center"/>
    </xf>
    <xf numFmtId="9" fontId="19" fillId="6" borderId="59" xfId="0" applyNumberFormat="1" applyFont="1" applyFill="1" applyBorder="1" applyAlignment="1">
      <alignment horizontal="center" vertical="center"/>
    </xf>
    <xf numFmtId="3" fontId="22" fillId="6" borderId="53" xfId="0" applyNumberFormat="1" applyFont="1" applyFill="1" applyBorder="1" applyAlignment="1">
      <alignment horizontal="center" vertical="center"/>
    </xf>
    <xf numFmtId="9" fontId="19" fillId="6" borderId="60" xfId="0" applyNumberFormat="1" applyFont="1" applyFill="1" applyBorder="1" applyAlignment="1">
      <alignment horizontal="center" vertical="center"/>
    </xf>
    <xf numFmtId="164" fontId="19" fillId="6" borderId="58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4" fontId="0" fillId="3" borderId="0" xfId="0" applyNumberFormat="1" applyFont="1" applyFill="1"/>
    <xf numFmtId="0" fontId="17" fillId="6" borderId="53" xfId="0" applyFont="1" applyFill="1" applyBorder="1" applyAlignment="1">
      <alignment horizontal="center" vertical="center"/>
    </xf>
    <xf numFmtId="0" fontId="17" fillId="6" borderId="60" xfId="0" applyFont="1" applyFill="1" applyBorder="1" applyAlignment="1">
      <alignment horizontal="center" vertical="center"/>
    </xf>
    <xf numFmtId="3" fontId="22" fillId="6" borderId="56" xfId="0" applyNumberFormat="1" applyFont="1" applyFill="1" applyBorder="1" applyAlignment="1">
      <alignment horizontal="center" vertical="center"/>
    </xf>
    <xf numFmtId="164" fontId="19" fillId="6" borderId="48" xfId="0" applyNumberFormat="1" applyFont="1" applyFill="1" applyBorder="1" applyAlignment="1">
      <alignment horizontal="center" vertical="center"/>
    </xf>
    <xf numFmtId="9" fontId="19" fillId="6" borderId="46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3" fontId="22" fillId="3" borderId="0" xfId="0" applyNumberFormat="1" applyFont="1" applyFill="1" applyBorder="1" applyAlignment="1">
      <alignment horizontal="center" vertical="center"/>
    </xf>
    <xf numFmtId="9" fontId="19" fillId="3" borderId="0" xfId="0" applyNumberFormat="1" applyFont="1" applyFill="1" applyBorder="1" applyAlignment="1">
      <alignment horizontal="center" vertical="center"/>
    </xf>
    <xf numFmtId="0" fontId="23" fillId="6" borderId="61" xfId="0" applyFont="1" applyFill="1" applyBorder="1" applyAlignment="1">
      <alignment horizontal="left" vertical="center"/>
    </xf>
    <xf numFmtId="0" fontId="24" fillId="6" borderId="62" xfId="0" applyFont="1" applyFill="1" applyBorder="1" applyAlignment="1">
      <alignment horizontal="center" vertical="center"/>
    </xf>
    <xf numFmtId="0" fontId="24" fillId="6" borderId="63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4" fillId="6" borderId="49" xfId="0" applyFont="1" applyFill="1" applyBorder="1" applyAlignment="1">
      <alignment horizontal="left" vertical="center"/>
    </xf>
    <xf numFmtId="0" fontId="24" fillId="6" borderId="54" xfId="0" applyFont="1" applyFill="1" applyBorder="1" applyAlignment="1">
      <alignment horizontal="center" vertical="center"/>
    </xf>
    <xf numFmtId="0" fontId="24" fillId="6" borderId="50" xfId="0" applyFont="1" applyFill="1" applyBorder="1" applyAlignment="1">
      <alignment horizontal="center" vertical="center"/>
    </xf>
    <xf numFmtId="10" fontId="25" fillId="6" borderId="41" xfId="0" applyNumberFormat="1" applyFont="1" applyFill="1" applyBorder="1" applyAlignment="1">
      <alignment horizontal="center" vertical="center"/>
    </xf>
    <xf numFmtId="164" fontId="25" fillId="6" borderId="0" xfId="0" applyNumberFormat="1" applyFont="1" applyFill="1" applyBorder="1" applyAlignment="1">
      <alignment horizontal="center" vertical="center"/>
    </xf>
    <xf numFmtId="10" fontId="25" fillId="6" borderId="48" xfId="0" applyNumberFormat="1" applyFont="1" applyFill="1" applyBorder="1" applyAlignment="1">
      <alignment horizontal="center" vertical="center"/>
    </xf>
    <xf numFmtId="164" fontId="25" fillId="6" borderId="41" xfId="0" applyNumberFormat="1" applyFont="1" applyFill="1" applyBorder="1" applyAlignment="1">
      <alignment horizontal="center" vertical="center"/>
    </xf>
    <xf numFmtId="164" fontId="25" fillId="6" borderId="48" xfId="0" applyNumberFormat="1" applyFont="1" applyFill="1" applyBorder="1" applyAlignment="1">
      <alignment horizontal="center" vertical="center"/>
    </xf>
    <xf numFmtId="3" fontId="18" fillId="6" borderId="64" xfId="0" applyNumberFormat="1" applyFont="1" applyFill="1" applyBorder="1" applyAlignment="1">
      <alignment horizontal="center" vertical="center"/>
    </xf>
    <xf numFmtId="3" fontId="18" fillId="6" borderId="65" xfId="0" applyNumberFormat="1" applyFont="1" applyFill="1" applyBorder="1" applyAlignment="1">
      <alignment horizontal="center" vertical="center"/>
    </xf>
    <xf numFmtId="9" fontId="25" fillId="6" borderId="59" xfId="0" applyNumberFormat="1" applyFont="1" applyFill="1" applyBorder="1" applyAlignment="1">
      <alignment horizontal="center" vertical="center"/>
    </xf>
    <xf numFmtId="9" fontId="25" fillId="6" borderId="60" xfId="0" applyNumberFormat="1" applyFont="1" applyFill="1" applyBorder="1" applyAlignment="1">
      <alignment horizontal="center" vertical="center"/>
    </xf>
    <xf numFmtId="9" fontId="25" fillId="6" borderId="46" xfId="0" applyNumberFormat="1" applyFont="1" applyFill="1" applyBorder="1" applyAlignment="1">
      <alignment horizontal="center" vertical="center"/>
    </xf>
    <xf numFmtId="9" fontId="25" fillId="3" borderId="0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3" fontId="24" fillId="6" borderId="56" xfId="0" applyNumberFormat="1" applyFont="1" applyFill="1" applyBorder="1" applyAlignment="1">
      <alignment horizontal="center" vertical="center"/>
    </xf>
    <xf numFmtId="3" fontId="24" fillId="6" borderId="57" xfId="0" applyNumberFormat="1" applyFont="1" applyFill="1" applyBorder="1" applyAlignment="1">
      <alignment horizontal="center" vertical="center"/>
    </xf>
    <xf numFmtId="0" fontId="24" fillId="6" borderId="57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3" fontId="17" fillId="6" borderId="66" xfId="0" applyNumberFormat="1" applyFont="1" applyFill="1" applyBorder="1" applyAlignment="1">
      <alignment horizontal="center" vertical="center"/>
    </xf>
    <xf numFmtId="3" fontId="17" fillId="6" borderId="48" xfId="0" applyNumberFormat="1" applyFont="1" applyFill="1" applyBorder="1" applyAlignment="1">
      <alignment horizontal="center" vertical="center"/>
    </xf>
    <xf numFmtId="3" fontId="17" fillId="6" borderId="55" xfId="0" applyNumberFormat="1" applyFont="1" applyFill="1" applyBorder="1" applyAlignment="1">
      <alignment horizontal="center" vertical="center"/>
    </xf>
    <xf numFmtId="3" fontId="17" fillId="6" borderId="51" xfId="0" applyNumberFormat="1" applyFont="1" applyFill="1" applyBorder="1" applyAlignment="1">
      <alignment horizontal="center" vertical="center"/>
    </xf>
    <xf numFmtId="3" fontId="17" fillId="6" borderId="53" xfId="0" applyNumberFormat="1" applyFont="1" applyFill="1" applyBorder="1" applyAlignment="1">
      <alignment horizontal="center" vertical="center"/>
    </xf>
    <xf numFmtId="3" fontId="17" fillId="6" borderId="58" xfId="0" applyNumberFormat="1" applyFont="1" applyFill="1" applyBorder="1" applyAlignment="1">
      <alignment horizontal="center" vertical="center"/>
    </xf>
    <xf numFmtId="3" fontId="17" fillId="6" borderId="46" xfId="0" applyNumberFormat="1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/>
    <xf numFmtId="164" fontId="24" fillId="6" borderId="56" xfId="0" applyNumberFormat="1" applyFont="1" applyFill="1" applyBorder="1" applyAlignment="1">
      <alignment horizontal="center" vertical="center"/>
    </xf>
    <xf numFmtId="164" fontId="24" fillId="6" borderId="57" xfId="0" applyNumberFormat="1" applyFont="1" applyFill="1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164" fontId="19" fillId="6" borderId="66" xfId="0" applyNumberFormat="1" applyFont="1" applyFill="1" applyBorder="1" applyAlignment="1">
      <alignment horizontal="center" vertical="center"/>
    </xf>
    <xf numFmtId="9" fontId="19" fillId="6" borderId="51" xfId="0" applyNumberFormat="1" applyFont="1" applyFill="1" applyBorder="1" applyAlignment="1">
      <alignment horizontal="center" vertical="center"/>
    </xf>
    <xf numFmtId="9" fontId="19" fillId="6" borderId="53" xfId="0" applyNumberFormat="1" applyFont="1" applyFill="1" applyBorder="1" applyAlignment="1">
      <alignment horizontal="center" vertical="center"/>
    </xf>
    <xf numFmtId="9" fontId="19" fillId="6" borderId="58" xfId="0" applyNumberFormat="1" applyFont="1" applyFill="1" applyBorder="1" applyAlignment="1">
      <alignment horizontal="center" vertical="center"/>
    </xf>
    <xf numFmtId="0" fontId="24" fillId="6" borderId="62" xfId="0" applyFont="1" applyFill="1" applyBorder="1" applyAlignment="1">
      <alignment horizontal="left" vertical="center"/>
    </xf>
    <xf numFmtId="3" fontId="24" fillId="3" borderId="0" xfId="0" applyNumberFormat="1" applyFont="1" applyFill="1" applyAlignment="1">
      <alignment horizontal="center" vertical="center"/>
    </xf>
    <xf numFmtId="0" fontId="24" fillId="6" borderId="54" xfId="0" applyFont="1" applyFill="1" applyBorder="1" applyAlignment="1">
      <alignment horizontal="left" vertical="center"/>
    </xf>
    <xf numFmtId="0" fontId="26" fillId="5" borderId="45" xfId="0" applyFont="1" applyFill="1" applyBorder="1" applyAlignment="1">
      <alignment vertical="center"/>
    </xf>
    <xf numFmtId="0" fontId="17" fillId="6" borderId="66" xfId="0" applyFont="1" applyFill="1" applyBorder="1" applyAlignment="1">
      <alignment horizontal="left" vertical="center"/>
    </xf>
    <xf numFmtId="0" fontId="17" fillId="6" borderId="55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center" vertical="center"/>
    </xf>
    <xf numFmtId="9" fontId="19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 wrapText="1"/>
    </xf>
    <xf numFmtId="3" fontId="18" fillId="6" borderId="0" xfId="0" applyNumberFormat="1" applyFont="1" applyFill="1" applyBorder="1" applyAlignment="1">
      <alignment horizontal="center" vertical="center"/>
    </xf>
    <xf numFmtId="9" fontId="25" fillId="6" borderId="0" xfId="0" applyNumberFormat="1" applyFont="1" applyFill="1" applyBorder="1" applyAlignment="1">
      <alignment horizontal="center" vertical="center"/>
    </xf>
    <xf numFmtId="3" fontId="22" fillId="6" borderId="60" xfId="0" applyNumberFormat="1" applyFont="1" applyFill="1" applyBorder="1" applyAlignment="1">
      <alignment horizontal="center" vertical="center"/>
    </xf>
    <xf numFmtId="0" fontId="17" fillId="6" borderId="54" xfId="0" applyFont="1" applyFill="1" applyBorder="1" applyAlignment="1">
      <alignment horizontal="center" vertical="center" wrapText="1"/>
    </xf>
    <xf numFmtId="3" fontId="22" fillId="6" borderId="55" xfId="0" applyNumberFormat="1" applyFont="1" applyFill="1" applyBorder="1" applyAlignment="1">
      <alignment horizontal="center" vertical="center"/>
    </xf>
    <xf numFmtId="3" fontId="17" fillId="6" borderId="60" xfId="0" applyNumberFormat="1" applyFont="1" applyFill="1" applyBorder="1" applyAlignment="1">
      <alignment horizontal="center" vertical="center"/>
    </xf>
    <xf numFmtId="164" fontId="18" fillId="6" borderId="56" xfId="0" applyNumberFormat="1" applyFont="1" applyFill="1" applyBorder="1" applyAlignment="1">
      <alignment horizontal="center" vertical="center"/>
    </xf>
    <xf numFmtId="164" fontId="18" fillId="6" borderId="57" xfId="0" applyNumberFormat="1" applyFont="1" applyFill="1" applyBorder="1" applyAlignment="1">
      <alignment horizontal="center" vertical="center"/>
    </xf>
    <xf numFmtId="164" fontId="18" fillId="6" borderId="0" xfId="0" applyNumberFormat="1" applyFont="1" applyFill="1" applyBorder="1" applyAlignment="1">
      <alignment horizontal="center" vertical="center"/>
    </xf>
    <xf numFmtId="164" fontId="25" fillId="6" borderId="55" xfId="0" applyNumberFormat="1" applyFont="1" applyFill="1" applyBorder="1" applyAlignment="1">
      <alignment horizontal="center" vertical="center"/>
    </xf>
    <xf numFmtId="164" fontId="25" fillId="6" borderId="66" xfId="0" applyNumberFormat="1" applyFont="1" applyFill="1" applyBorder="1" applyAlignment="1">
      <alignment horizontal="center" vertical="center"/>
    </xf>
    <xf numFmtId="9" fontId="25" fillId="6" borderId="51" xfId="0" applyNumberFormat="1" applyFont="1" applyFill="1" applyBorder="1" applyAlignment="1">
      <alignment horizontal="center" vertical="center"/>
    </xf>
    <xf numFmtId="9" fontId="25" fillId="6" borderId="53" xfId="0" applyNumberFormat="1" applyFont="1" applyFill="1" applyBorder="1" applyAlignment="1">
      <alignment horizontal="center" vertical="center"/>
    </xf>
    <xf numFmtId="9" fontId="25" fillId="6" borderId="58" xfId="0" applyNumberFormat="1" applyFont="1" applyFill="1" applyBorder="1" applyAlignment="1">
      <alignment horizontal="center" vertical="center"/>
    </xf>
    <xf numFmtId="9" fontId="27" fillId="3" borderId="0" xfId="0" applyNumberFormat="1" applyFont="1" applyFill="1" applyBorder="1" applyAlignment="1">
      <alignment horizontal="center" vertical="center"/>
    </xf>
    <xf numFmtId="164" fontId="27" fillId="3" borderId="0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3" fontId="18" fillId="3" borderId="0" xfId="0" applyNumberFormat="1" applyFont="1" applyFill="1" applyAlignment="1">
      <alignment horizontal="center" vertical="center"/>
    </xf>
    <xf numFmtId="3" fontId="22" fillId="3" borderId="0" xfId="0" applyNumberFormat="1" applyFont="1" applyFill="1" applyAlignment="1">
      <alignment horizontal="center" vertical="center"/>
    </xf>
    <xf numFmtId="164" fontId="19" fillId="6" borderId="59" xfId="0" applyNumberFormat="1" applyFont="1" applyFill="1" applyBorder="1" applyAlignment="1">
      <alignment horizontal="center" vertical="center"/>
    </xf>
    <xf numFmtId="164" fontId="19" fillId="6" borderId="60" xfId="0" applyNumberFormat="1" applyFont="1" applyFill="1" applyBorder="1" applyAlignment="1">
      <alignment horizontal="center" vertical="center"/>
    </xf>
    <xf numFmtId="164" fontId="19" fillId="6" borderId="46" xfId="0" applyNumberFormat="1" applyFont="1" applyFill="1" applyBorder="1" applyAlignment="1">
      <alignment horizontal="center" vertical="center"/>
    </xf>
    <xf numFmtId="0" fontId="0" fillId="8" borderId="0" xfId="0" applyFont="1" applyFill="1"/>
    <xf numFmtId="3" fontId="22" fillId="6" borderId="66" xfId="0" applyNumberFormat="1" applyFont="1" applyFill="1" applyBorder="1" applyAlignment="1">
      <alignment horizontal="center" vertical="center"/>
    </xf>
    <xf numFmtId="164" fontId="22" fillId="6" borderId="66" xfId="0" applyNumberFormat="1" applyFont="1" applyFill="1" applyBorder="1" applyAlignment="1">
      <alignment horizontal="center" vertical="center"/>
    </xf>
    <xf numFmtId="164" fontId="22" fillId="6" borderId="55" xfId="0" applyNumberFormat="1" applyFont="1" applyFill="1" applyBorder="1" applyAlignment="1">
      <alignment horizontal="center" vertical="center"/>
    </xf>
    <xf numFmtId="164" fontId="17" fillId="6" borderId="51" xfId="0" applyNumberFormat="1" applyFont="1" applyFill="1" applyBorder="1" applyAlignment="1">
      <alignment horizontal="center" vertical="center"/>
    </xf>
    <xf numFmtId="164" fontId="17" fillId="6" borderId="53" xfId="0" applyNumberFormat="1" applyFont="1" applyFill="1" applyBorder="1" applyAlignment="1">
      <alignment horizontal="center" vertical="center"/>
    </xf>
    <xf numFmtId="164" fontId="17" fillId="6" borderId="60" xfId="0" applyNumberFormat="1" applyFont="1" applyFill="1" applyBorder="1" applyAlignment="1">
      <alignment horizontal="center" vertical="center"/>
    </xf>
    <xf numFmtId="164" fontId="17" fillId="6" borderId="58" xfId="0" applyNumberFormat="1" applyFont="1" applyFill="1" applyBorder="1" applyAlignment="1">
      <alignment horizontal="center" vertical="center"/>
    </xf>
    <xf numFmtId="9" fontId="17" fillId="3" borderId="0" xfId="0" applyNumberFormat="1" applyFont="1" applyFill="1" applyBorder="1" applyAlignment="1">
      <alignment horizontal="center" vertical="center"/>
    </xf>
    <xf numFmtId="3" fontId="22" fillId="6" borderId="57" xfId="0" applyNumberFormat="1" applyFont="1" applyFill="1" applyBorder="1" applyAlignment="1">
      <alignment horizontal="center" vertical="center"/>
    </xf>
    <xf numFmtId="3" fontId="24" fillId="3" borderId="0" xfId="0" applyNumberFormat="1" applyFont="1" applyFill="1" applyAlignment="1">
      <alignment horizontal="left" vertical="center"/>
    </xf>
    <xf numFmtId="0" fontId="0" fillId="6" borderId="63" xfId="0" applyFont="1" applyFill="1" applyBorder="1"/>
    <xf numFmtId="0" fontId="0" fillId="6" borderId="50" xfId="0" applyFont="1" applyFill="1" applyBorder="1"/>
    <xf numFmtId="0" fontId="12" fillId="9" borderId="58" xfId="0" applyFont="1" applyFill="1" applyBorder="1" applyAlignment="1">
      <alignment horizontal="left" vertical="center" wrapText="1"/>
    </xf>
    <xf numFmtId="3" fontId="12" fillId="9" borderId="51" xfId="0" applyNumberFormat="1" applyFont="1" applyFill="1" applyBorder="1" applyAlignment="1">
      <alignment horizontal="center" vertical="center"/>
    </xf>
    <xf numFmtId="164" fontId="14" fillId="9" borderId="59" xfId="0" applyNumberFormat="1" applyFont="1" applyFill="1" applyBorder="1" applyAlignment="1">
      <alignment horizontal="center" vertical="center"/>
    </xf>
    <xf numFmtId="3" fontId="12" fillId="9" borderId="53" xfId="0" applyNumberFormat="1" applyFont="1" applyFill="1" applyBorder="1" applyAlignment="1">
      <alignment horizontal="center" vertical="center"/>
    </xf>
    <xf numFmtId="164" fontId="14" fillId="9" borderId="60" xfId="0" applyNumberFormat="1" applyFont="1" applyFill="1" applyBorder="1" applyAlignment="1">
      <alignment horizontal="center" vertical="center"/>
    </xf>
    <xf numFmtId="164" fontId="14" fillId="9" borderId="58" xfId="2" applyNumberFormat="1" applyFont="1" applyFill="1" applyBorder="1" applyAlignment="1">
      <alignment horizontal="center" vertical="center"/>
    </xf>
    <xf numFmtId="0" fontId="17" fillId="6" borderId="55" xfId="0" applyFont="1" applyFill="1" applyBorder="1" applyAlignment="1">
      <alignment horizontal="left" vertical="center" wrapText="1"/>
    </xf>
    <xf numFmtId="164" fontId="19" fillId="6" borderId="55" xfId="2" applyNumberFormat="1" applyFont="1" applyFill="1" applyBorder="1" applyAlignment="1">
      <alignment horizontal="center" vertical="center"/>
    </xf>
    <xf numFmtId="164" fontId="19" fillId="6" borderId="58" xfId="2" applyNumberFormat="1" applyFont="1" applyFill="1" applyBorder="1" applyAlignment="1">
      <alignment horizontal="center" vertical="center"/>
    </xf>
    <xf numFmtId="164" fontId="14" fillId="9" borderId="46" xfId="0" applyNumberFormat="1" applyFont="1" applyFill="1" applyBorder="1" applyAlignment="1">
      <alignment horizontal="center" vertical="center"/>
    </xf>
    <xf numFmtId="0" fontId="12" fillId="9" borderId="53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12" fillId="9" borderId="60" xfId="0" applyFont="1" applyFill="1" applyBorder="1" applyAlignment="1">
      <alignment horizontal="center" vertical="center"/>
    </xf>
    <xf numFmtId="3" fontId="17" fillId="6" borderId="56" xfId="0" applyNumberFormat="1" applyFont="1" applyFill="1" applyBorder="1" applyAlignment="1">
      <alignment horizontal="center" vertical="center"/>
    </xf>
    <xf numFmtId="3" fontId="12" fillId="9" borderId="60" xfId="0" applyNumberFormat="1" applyFont="1" applyFill="1" applyBorder="1" applyAlignment="1">
      <alignment horizontal="center" vertical="center"/>
    </xf>
    <xf numFmtId="3" fontId="12" fillId="9" borderId="58" xfId="0" applyNumberFormat="1" applyFont="1" applyFill="1" applyBorder="1" applyAlignment="1">
      <alignment horizontal="center" vertical="center"/>
    </xf>
    <xf numFmtId="0" fontId="12" fillId="7" borderId="58" xfId="0" applyFont="1" applyFill="1" applyBorder="1" applyAlignment="1">
      <alignment horizontal="center" vertical="center" wrapText="1"/>
    </xf>
    <xf numFmtId="3" fontId="22" fillId="6" borderId="58" xfId="0" applyNumberFormat="1" applyFont="1" applyFill="1" applyBorder="1" applyAlignment="1">
      <alignment horizontal="center" vertical="center"/>
    </xf>
    <xf numFmtId="164" fontId="14" fillId="9" borderId="51" xfId="0" applyNumberFormat="1" applyFont="1" applyFill="1" applyBorder="1" applyAlignment="1">
      <alignment horizontal="center" vertical="center"/>
    </xf>
    <xf numFmtId="164" fontId="14" fillId="9" borderId="53" xfId="0" applyNumberFormat="1" applyFont="1" applyFill="1" applyBorder="1" applyAlignment="1">
      <alignment horizontal="center" vertical="center"/>
    </xf>
    <xf numFmtId="164" fontId="14" fillId="9" borderId="58" xfId="0" applyNumberFormat="1" applyFont="1" applyFill="1" applyBorder="1" applyAlignment="1">
      <alignment horizontal="center" vertical="center"/>
    </xf>
    <xf numFmtId="164" fontId="29" fillId="6" borderId="56" xfId="0" applyNumberFormat="1" applyFont="1" applyFill="1" applyBorder="1" applyAlignment="1">
      <alignment horizontal="center" vertical="center"/>
    </xf>
    <xf numFmtId="164" fontId="29" fillId="6" borderId="57" xfId="0" applyNumberFormat="1" applyFont="1" applyFill="1" applyBorder="1" applyAlignment="1">
      <alignment horizontal="center" vertical="center"/>
    </xf>
    <xf numFmtId="164" fontId="29" fillId="6" borderId="0" xfId="0" applyNumberFormat="1" applyFont="1" applyFill="1" applyBorder="1" applyAlignment="1">
      <alignment horizontal="center" vertical="center"/>
    </xf>
    <xf numFmtId="164" fontId="29" fillId="6" borderId="55" xfId="0" applyNumberFormat="1" applyFont="1" applyFill="1" applyBorder="1" applyAlignment="1">
      <alignment horizontal="center" vertical="center"/>
    </xf>
    <xf numFmtId="0" fontId="11" fillId="3" borderId="0" xfId="0" applyFont="1" applyFill="1"/>
    <xf numFmtId="3" fontId="9" fillId="9" borderId="51" xfId="0" applyNumberFormat="1" applyFont="1" applyFill="1" applyBorder="1" applyAlignment="1">
      <alignment horizontal="center" vertical="center"/>
    </xf>
    <xf numFmtId="3" fontId="9" fillId="9" borderId="53" xfId="0" applyNumberFormat="1" applyFont="1" applyFill="1" applyBorder="1" applyAlignment="1">
      <alignment horizontal="center" vertical="center"/>
    </xf>
    <xf numFmtId="3" fontId="24" fillId="6" borderId="51" xfId="0" applyNumberFormat="1" applyFont="1" applyFill="1" applyBorder="1" applyAlignment="1">
      <alignment horizontal="center" vertical="center"/>
    </xf>
    <xf numFmtId="3" fontId="24" fillId="6" borderId="53" xfId="0" applyNumberFormat="1" applyFont="1" applyFill="1" applyBorder="1" applyAlignment="1">
      <alignment horizontal="center" vertical="center"/>
    </xf>
    <xf numFmtId="0" fontId="23" fillId="6" borderId="66" xfId="0" applyFont="1" applyFill="1" applyBorder="1" applyAlignment="1">
      <alignment horizontal="left" vertical="center"/>
    </xf>
    <xf numFmtId="0" fontId="24" fillId="6" borderId="67" xfId="0" applyFont="1" applyFill="1" applyBorder="1" applyAlignment="1">
      <alignment horizontal="left" vertical="center"/>
    </xf>
    <xf numFmtId="164" fontId="19" fillId="6" borderId="67" xfId="0" applyNumberFormat="1" applyFont="1" applyFill="1" applyBorder="1" applyAlignment="1">
      <alignment horizontal="center" vertical="center"/>
    </xf>
    <xf numFmtId="3" fontId="22" fillId="6" borderId="68" xfId="0" applyNumberFormat="1" applyFont="1" applyFill="1" applyBorder="1" applyAlignment="1">
      <alignment horizontal="center" vertical="center"/>
    </xf>
    <xf numFmtId="3" fontId="22" fillId="6" borderId="65" xfId="0" applyNumberFormat="1" applyFont="1" applyFill="1" applyBorder="1" applyAlignment="1">
      <alignment horizontal="center" vertical="center"/>
    </xf>
    <xf numFmtId="3" fontId="17" fillId="6" borderId="67" xfId="0" applyNumberFormat="1" applyFont="1" applyFill="1" applyBorder="1" applyAlignment="1">
      <alignment horizontal="center" vertical="center"/>
    </xf>
    <xf numFmtId="164" fontId="24" fillId="6" borderId="68" xfId="0" applyNumberFormat="1" applyFont="1" applyFill="1" applyBorder="1" applyAlignment="1">
      <alignment horizontal="center" vertical="center"/>
    </xf>
    <xf numFmtId="164" fontId="24" fillId="6" borderId="65" xfId="0" applyNumberFormat="1" applyFont="1" applyFill="1" applyBorder="1" applyAlignment="1">
      <alignment horizontal="center" vertical="center"/>
    </xf>
    <xf numFmtId="164" fontId="19" fillId="6" borderId="0" xfId="0" quotePrefix="1" applyNumberFormat="1" applyFont="1" applyFill="1" applyBorder="1" applyAlignment="1">
      <alignment horizontal="center" vertical="center"/>
    </xf>
    <xf numFmtId="0" fontId="24" fillId="6" borderId="63" xfId="0" applyFont="1" applyFill="1" applyBorder="1" applyAlignment="1">
      <alignment horizontal="center" vertical="center"/>
    </xf>
    <xf numFmtId="0" fontId="24" fillId="6" borderId="50" xfId="0" applyFont="1" applyFill="1" applyBorder="1" applyAlignment="1">
      <alignment horizontal="center" vertical="center"/>
    </xf>
    <xf numFmtId="0" fontId="17" fillId="6" borderId="63" xfId="0" applyFont="1" applyFill="1" applyBorder="1" applyAlignment="1">
      <alignment horizontal="center" vertical="center" wrapText="1"/>
    </xf>
    <xf numFmtId="0" fontId="17" fillId="6" borderId="50" xfId="0" applyFont="1" applyFill="1" applyBorder="1" applyAlignment="1">
      <alignment horizontal="center" vertical="center" wrapText="1"/>
    </xf>
    <xf numFmtId="0" fontId="17" fillId="6" borderId="52" xfId="0" applyFont="1" applyFill="1" applyBorder="1" applyAlignment="1">
      <alignment horizontal="center" vertical="center" wrapText="1"/>
    </xf>
    <xf numFmtId="0" fontId="17" fillId="6" borderId="54" xfId="0" applyFont="1" applyFill="1" applyBorder="1" applyAlignment="1">
      <alignment horizontal="center" vertical="center" wrapText="1"/>
    </xf>
    <xf numFmtId="0" fontId="17" fillId="6" borderId="65" xfId="0" applyFont="1" applyFill="1" applyBorder="1" applyAlignment="1">
      <alignment horizontal="center" vertical="center" wrapText="1"/>
    </xf>
    <xf numFmtId="0" fontId="17" fillId="6" borderId="64" xfId="0" applyFont="1" applyFill="1" applyBorder="1" applyAlignment="1">
      <alignment horizontal="center" vertical="center" wrapText="1"/>
    </xf>
    <xf numFmtId="0" fontId="17" fillId="6" borderId="65" xfId="0" applyFont="1" applyFill="1" applyBorder="1" applyAlignment="1">
      <alignment horizontal="center" vertical="center"/>
    </xf>
    <xf numFmtId="0" fontId="17" fillId="6" borderId="52" xfId="0" applyFont="1" applyFill="1" applyBorder="1" applyAlignment="1">
      <alignment horizontal="center" vertical="center"/>
    </xf>
    <xf numFmtId="0" fontId="17" fillId="6" borderId="64" xfId="0" applyFont="1" applyFill="1" applyBorder="1" applyAlignment="1">
      <alignment horizontal="center" vertical="center"/>
    </xf>
    <xf numFmtId="0" fontId="17" fillId="6" borderId="54" xfId="0" applyFont="1" applyFill="1" applyBorder="1" applyAlignment="1">
      <alignment horizontal="center" vertical="center"/>
    </xf>
    <xf numFmtId="0" fontId="17" fillId="6" borderId="50" xfId="0" applyFont="1" applyFill="1" applyBorder="1" applyAlignment="1">
      <alignment horizontal="center" vertical="center"/>
    </xf>
    <xf numFmtId="0" fontId="22" fillId="6" borderId="65" xfId="0" applyFont="1" applyFill="1" applyBorder="1" applyAlignment="1">
      <alignment horizontal="center" vertical="center"/>
    </xf>
    <xf numFmtId="0" fontId="25" fillId="6" borderId="52" xfId="0" applyFont="1" applyFill="1" applyBorder="1" applyAlignment="1">
      <alignment horizontal="center" vertical="center"/>
    </xf>
    <xf numFmtId="0" fontId="22" fillId="6" borderId="64" xfId="0" applyFont="1" applyFill="1" applyBorder="1" applyAlignment="1">
      <alignment horizontal="center" vertical="center"/>
    </xf>
    <xf numFmtId="0" fontId="25" fillId="6" borderId="50" xfId="0" applyFont="1" applyFill="1" applyBorder="1" applyAlignment="1">
      <alignment horizontal="center" vertical="center"/>
    </xf>
    <xf numFmtId="0" fontId="17" fillId="6" borderId="87" xfId="0" applyFont="1" applyFill="1" applyBorder="1" applyAlignment="1">
      <alignment horizontal="center" vertical="center" wrapText="1"/>
    </xf>
    <xf numFmtId="0" fontId="17" fillId="6" borderId="88" xfId="0" applyFont="1" applyFill="1" applyBorder="1" applyAlignment="1">
      <alignment horizontal="center" vertical="center" wrapText="1"/>
    </xf>
    <xf numFmtId="0" fontId="17" fillId="6" borderId="89" xfId="0" applyFont="1" applyFill="1" applyBorder="1" applyAlignment="1">
      <alignment horizontal="center" vertical="center" wrapText="1"/>
    </xf>
    <xf numFmtId="0" fontId="17" fillId="6" borderId="90" xfId="0" applyFont="1" applyFill="1" applyBorder="1" applyAlignment="1">
      <alignment horizontal="center" vertical="center" wrapText="1"/>
    </xf>
    <xf numFmtId="0" fontId="17" fillId="6" borderId="91" xfId="0" applyFont="1" applyFill="1" applyBorder="1" applyAlignment="1">
      <alignment horizontal="center" vertical="center" wrapText="1"/>
    </xf>
    <xf numFmtId="0" fontId="17" fillId="6" borderId="87" xfId="0" applyFont="1" applyFill="1" applyBorder="1" applyAlignment="1">
      <alignment horizontal="center" vertical="center"/>
    </xf>
    <xf numFmtId="0" fontId="17" fillId="6" borderId="88" xfId="0" applyFont="1" applyFill="1" applyBorder="1" applyAlignment="1">
      <alignment horizontal="center" vertical="center"/>
    </xf>
    <xf numFmtId="0" fontId="17" fillId="6" borderId="89" xfId="0" applyFont="1" applyFill="1" applyBorder="1" applyAlignment="1">
      <alignment horizontal="center" vertical="center"/>
    </xf>
    <xf numFmtId="0" fontId="17" fillId="6" borderId="91" xfId="0" applyFont="1" applyFill="1" applyBorder="1" applyAlignment="1">
      <alignment horizontal="center" vertical="center"/>
    </xf>
    <xf numFmtId="10" fontId="17" fillId="6" borderId="52" xfId="0" applyNumberFormat="1" applyFont="1" applyFill="1" applyBorder="1" applyAlignment="1">
      <alignment horizontal="center" vertical="center"/>
    </xf>
    <xf numFmtId="0" fontId="17" fillId="6" borderId="92" xfId="0" applyFont="1" applyFill="1" applyBorder="1" applyAlignment="1">
      <alignment horizontal="center" vertical="center" wrapText="1"/>
    </xf>
    <xf numFmtId="0" fontId="17" fillId="6" borderId="93" xfId="0" applyFont="1" applyFill="1" applyBorder="1" applyAlignment="1">
      <alignment horizontal="center" vertical="center" wrapText="1"/>
    </xf>
    <xf numFmtId="0" fontId="17" fillId="6" borderId="90" xfId="0" applyFont="1" applyFill="1" applyBorder="1" applyAlignment="1">
      <alignment horizontal="center" vertical="center"/>
    </xf>
    <xf numFmtId="0" fontId="33" fillId="3" borderId="0" xfId="0" applyFont="1" applyFill="1"/>
    <xf numFmtId="0" fontId="34" fillId="3" borderId="0" xfId="0" applyFont="1" applyFill="1" applyAlignment="1">
      <alignment vertical="top"/>
    </xf>
    <xf numFmtId="0" fontId="33" fillId="3" borderId="0" xfId="0" applyFont="1" applyFill="1" applyAlignment="1">
      <alignment vertical="top"/>
    </xf>
    <xf numFmtId="0" fontId="33" fillId="3" borderId="0" xfId="0" applyFont="1" applyFill="1" applyAlignment="1">
      <alignment horizontal="center" vertical="center"/>
    </xf>
    <xf numFmtId="0" fontId="33" fillId="3" borderId="0" xfId="0" applyFont="1" applyFill="1" applyBorder="1"/>
    <xf numFmtId="0" fontId="17" fillId="6" borderId="69" xfId="0" applyFont="1" applyFill="1" applyBorder="1" applyAlignment="1">
      <alignment horizontal="center" vertical="center" wrapText="1"/>
    </xf>
    <xf numFmtId="0" fontId="17" fillId="6" borderId="63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81" xfId="0" applyFont="1" applyFill="1" applyBorder="1" applyAlignment="1">
      <alignment horizontal="center" vertical="center" wrapText="1"/>
    </xf>
    <xf numFmtId="0" fontId="12" fillId="7" borderId="66" xfId="0" applyFont="1" applyFill="1" applyBorder="1" applyAlignment="1">
      <alignment horizontal="center" vertical="center" wrapText="1"/>
    </xf>
    <xf numFmtId="0" fontId="12" fillId="7" borderId="55" xfId="0" applyFont="1" applyFill="1" applyBorder="1" applyAlignment="1">
      <alignment horizontal="center" vertical="center" wrapText="1"/>
    </xf>
    <xf numFmtId="0" fontId="12" fillId="7" borderId="67" xfId="0" applyFont="1" applyFill="1" applyBorder="1" applyAlignment="1">
      <alignment horizontal="center" vertical="center" wrapText="1"/>
    </xf>
    <xf numFmtId="0" fontId="30" fillId="4" borderId="45" xfId="0" applyFont="1" applyFill="1" applyBorder="1" applyAlignment="1">
      <alignment horizontal="center" vertical="center" wrapText="1"/>
    </xf>
    <xf numFmtId="0" fontId="30" fillId="4" borderId="60" xfId="0" applyFont="1" applyFill="1" applyBorder="1" applyAlignment="1">
      <alignment horizontal="center" vertical="center" wrapText="1"/>
    </xf>
    <xf numFmtId="0" fontId="30" fillId="4" borderId="46" xfId="0" applyFont="1" applyFill="1" applyBorder="1" applyAlignment="1">
      <alignment horizontal="center" vertical="center" wrapText="1"/>
    </xf>
    <xf numFmtId="0" fontId="31" fillId="5" borderId="45" xfId="0" applyFont="1" applyFill="1" applyBorder="1" applyAlignment="1">
      <alignment horizontal="center" vertical="center" wrapText="1"/>
    </xf>
    <xf numFmtId="0" fontId="31" fillId="5" borderId="60" xfId="0" applyFont="1" applyFill="1" applyBorder="1" applyAlignment="1">
      <alignment horizontal="center" vertical="center" wrapText="1"/>
    </xf>
    <xf numFmtId="0" fontId="31" fillId="5" borderId="46" xfId="0" applyFont="1" applyFill="1" applyBorder="1" applyAlignment="1">
      <alignment horizontal="center" vertical="center" wrapText="1"/>
    </xf>
    <xf numFmtId="0" fontId="17" fillId="6" borderId="66" xfId="0" applyFont="1" applyFill="1" applyBorder="1" applyAlignment="1">
      <alignment horizontal="center" vertical="center" wrapText="1"/>
    </xf>
    <xf numFmtId="0" fontId="17" fillId="6" borderId="55" xfId="0" applyFont="1" applyFill="1" applyBorder="1" applyAlignment="1">
      <alignment horizontal="center" vertical="center" wrapText="1"/>
    </xf>
    <xf numFmtId="0" fontId="17" fillId="6" borderId="67" xfId="0" applyFont="1" applyFill="1" applyBorder="1" applyAlignment="1">
      <alignment horizontal="center" vertical="center" wrapText="1"/>
    </xf>
    <xf numFmtId="0" fontId="17" fillId="6" borderId="61" xfId="0" applyFont="1" applyFill="1" applyBorder="1" applyAlignment="1">
      <alignment horizontal="center" vertical="center" wrapText="1"/>
    </xf>
    <xf numFmtId="0" fontId="17" fillId="6" borderId="70" xfId="0" applyFont="1" applyFill="1" applyBorder="1" applyAlignment="1">
      <alignment horizontal="center" vertical="center" wrapText="1"/>
    </xf>
    <xf numFmtId="0" fontId="17" fillId="6" borderId="79" xfId="0" applyFont="1" applyFill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center" vertical="center" wrapText="1"/>
    </xf>
    <xf numFmtId="0" fontId="17" fillId="6" borderId="62" xfId="0" applyFont="1" applyFill="1" applyBorder="1" applyAlignment="1">
      <alignment horizontal="center" vertical="center" wrapText="1"/>
    </xf>
    <xf numFmtId="0" fontId="17" fillId="6" borderId="80" xfId="0" applyFont="1" applyFill="1" applyBorder="1" applyAlignment="1">
      <alignment horizontal="center" vertical="center" wrapText="1"/>
    </xf>
    <xf numFmtId="0" fontId="31" fillId="5" borderId="60" xfId="0" applyFont="1" applyFill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17" fillId="6" borderId="60" xfId="0" applyFont="1" applyFill="1" applyBorder="1" applyAlignment="1">
      <alignment horizontal="center" vertical="center" wrapText="1"/>
    </xf>
    <xf numFmtId="0" fontId="12" fillId="7" borderId="61" xfId="0" applyFont="1" applyFill="1" applyBorder="1" applyAlignment="1">
      <alignment horizontal="center" vertical="center" wrapText="1"/>
    </xf>
    <xf numFmtId="0" fontId="12" fillId="7" borderId="63" xfId="0" applyFont="1" applyFill="1" applyBorder="1" applyAlignment="1">
      <alignment horizontal="center" vertical="center" wrapText="1"/>
    </xf>
    <xf numFmtId="0" fontId="12" fillId="7" borderId="79" xfId="0" applyFont="1" applyFill="1" applyBorder="1" applyAlignment="1">
      <alignment horizontal="center" vertical="center" wrapText="1"/>
    </xf>
    <xf numFmtId="0" fontId="12" fillId="7" borderId="81" xfId="0" applyFont="1" applyFill="1" applyBorder="1" applyAlignment="1">
      <alignment horizontal="center" vertical="center" wrapText="1"/>
    </xf>
    <xf numFmtId="0" fontId="17" fillId="6" borderId="82" xfId="0" applyFont="1" applyFill="1" applyBorder="1" applyAlignment="1">
      <alignment horizontal="center" vertical="center" wrapText="1"/>
    </xf>
    <xf numFmtId="0" fontId="17" fillId="6" borderId="83" xfId="0" applyFont="1" applyFill="1" applyBorder="1" applyAlignment="1">
      <alignment horizontal="center" vertical="center" wrapText="1"/>
    </xf>
    <xf numFmtId="0" fontId="17" fillId="6" borderId="84" xfId="0" applyFont="1" applyFill="1" applyBorder="1" applyAlignment="1">
      <alignment horizontal="center" vertical="center" wrapText="1"/>
    </xf>
    <xf numFmtId="0" fontId="17" fillId="6" borderId="85" xfId="0" applyFont="1" applyFill="1" applyBorder="1" applyAlignment="1">
      <alignment horizontal="center" vertical="center" wrapText="1"/>
    </xf>
    <xf numFmtId="0" fontId="17" fillId="6" borderId="86" xfId="0" applyFont="1" applyFill="1" applyBorder="1" applyAlignment="1">
      <alignment horizontal="center" vertical="center" wrapText="1"/>
    </xf>
    <xf numFmtId="0" fontId="22" fillId="6" borderId="45" xfId="0" applyFont="1" applyFill="1" applyBorder="1" applyAlignment="1">
      <alignment horizontal="center" vertical="center" wrapText="1"/>
    </xf>
    <xf numFmtId="0" fontId="22" fillId="6" borderId="60" xfId="0" applyFont="1" applyFill="1" applyBorder="1" applyAlignment="1">
      <alignment horizontal="center" vertical="center" wrapText="1"/>
    </xf>
    <xf numFmtId="0" fontId="22" fillId="6" borderId="46" xfId="0" applyFont="1" applyFill="1" applyBorder="1" applyAlignment="1">
      <alignment horizontal="center" vertical="center" wrapText="1"/>
    </xf>
    <xf numFmtId="0" fontId="22" fillId="6" borderId="82" xfId="0" applyFont="1" applyFill="1" applyBorder="1" applyAlignment="1">
      <alignment horizontal="center" vertical="center"/>
    </xf>
    <xf numFmtId="0" fontId="22" fillId="6" borderId="83" xfId="0" applyFont="1" applyFill="1" applyBorder="1" applyAlignment="1">
      <alignment horizontal="center" vertical="center"/>
    </xf>
    <xf numFmtId="0" fontId="22" fillId="6" borderId="84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 wrapText="1"/>
    </xf>
    <xf numFmtId="0" fontId="12" fillId="7" borderId="47" xfId="0" applyFont="1" applyFill="1" applyBorder="1" applyAlignment="1">
      <alignment horizontal="center" vertical="center" wrapText="1"/>
    </xf>
    <xf numFmtId="0" fontId="12" fillId="7" borderId="48" xfId="0" applyFont="1" applyFill="1" applyBorder="1" applyAlignment="1">
      <alignment horizontal="center" vertical="center" wrapText="1"/>
    </xf>
    <xf numFmtId="0" fontId="24" fillId="6" borderId="60" xfId="0" applyFont="1" applyFill="1" applyBorder="1" applyAlignment="1">
      <alignment horizontal="center" vertical="center"/>
    </xf>
    <xf numFmtId="0" fontId="24" fillId="6" borderId="46" xfId="0" applyFont="1" applyFill="1" applyBorder="1" applyAlignment="1">
      <alignment horizontal="center" vertical="center"/>
    </xf>
    <xf numFmtId="0" fontId="22" fillId="6" borderId="61" xfId="0" applyFont="1" applyFill="1" applyBorder="1" applyAlignment="1">
      <alignment horizontal="center" vertical="center"/>
    </xf>
    <xf numFmtId="0" fontId="24" fillId="6" borderId="63" xfId="0" applyFont="1" applyFill="1" applyBorder="1" applyAlignment="1">
      <alignment horizontal="center" vertical="center"/>
    </xf>
    <xf numFmtId="0" fontId="24" fillId="6" borderId="79" xfId="0" applyFont="1" applyFill="1" applyBorder="1" applyAlignment="1">
      <alignment horizontal="center" vertical="center"/>
    </xf>
    <xf numFmtId="0" fontId="24" fillId="6" borderId="81" xfId="0" applyFont="1" applyFill="1" applyBorder="1" applyAlignment="1">
      <alignment horizontal="center" vertical="center"/>
    </xf>
    <xf numFmtId="0" fontId="22" fillId="6" borderId="85" xfId="0" applyFont="1" applyFill="1" applyBorder="1" applyAlignment="1">
      <alignment horizontal="center" vertical="center"/>
    </xf>
    <xf numFmtId="0" fontId="22" fillId="6" borderId="86" xfId="0" applyFont="1" applyFill="1" applyBorder="1" applyAlignment="1">
      <alignment horizontal="center" vertical="center"/>
    </xf>
    <xf numFmtId="0" fontId="24" fillId="6" borderId="55" xfId="0" applyFont="1" applyFill="1" applyBorder="1" applyAlignment="1">
      <alignment horizontal="center" vertical="center" wrapText="1"/>
    </xf>
    <xf numFmtId="0" fontId="24" fillId="6" borderId="67" xfId="0" applyFont="1" applyFill="1" applyBorder="1" applyAlignment="1">
      <alignment horizontal="center" vertical="center" wrapText="1"/>
    </xf>
    <xf numFmtId="0" fontId="22" fillId="6" borderId="66" xfId="0" applyFont="1" applyFill="1" applyBorder="1" applyAlignment="1">
      <alignment horizontal="center" vertical="center"/>
    </xf>
    <xf numFmtId="0" fontId="24" fillId="6" borderId="67" xfId="0" applyFont="1" applyFill="1" applyBorder="1" applyAlignment="1">
      <alignment horizontal="center" vertical="center"/>
    </xf>
    <xf numFmtId="0" fontId="22" fillId="6" borderId="82" xfId="0" applyFont="1" applyFill="1" applyBorder="1" applyAlignment="1">
      <alignment horizontal="center" vertical="center" wrapText="1"/>
    </xf>
    <xf numFmtId="0" fontId="22" fillId="6" borderId="85" xfId="0" applyFont="1" applyFill="1" applyBorder="1" applyAlignment="1">
      <alignment horizontal="center" vertical="center" wrapText="1"/>
    </xf>
    <xf numFmtId="0" fontId="22" fillId="6" borderId="86" xfId="0" applyFont="1" applyFill="1" applyBorder="1" applyAlignment="1">
      <alignment horizontal="center" vertical="center" wrapText="1"/>
    </xf>
    <xf numFmtId="0" fontId="17" fillId="6" borderId="45" xfId="0" applyFont="1" applyFill="1" applyBorder="1" applyAlignment="1">
      <alignment horizontal="center" vertical="center" wrapText="1"/>
    </xf>
    <xf numFmtId="0" fontId="32" fillId="5" borderId="60" xfId="0" applyFont="1" applyFill="1" applyBorder="1" applyAlignment="1">
      <alignment horizontal="center" vertical="center"/>
    </xf>
    <xf numFmtId="0" fontId="32" fillId="5" borderId="46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9" fontId="1" fillId="0" borderId="39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47" xfId="0" applyFont="1" applyFill="1" applyBorder="1" applyAlignment="1">
      <alignment horizontal="center" vertical="center" wrapText="1"/>
    </xf>
    <xf numFmtId="0" fontId="17" fillId="6" borderId="41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48" xfId="0" applyFont="1" applyFill="1" applyBorder="1" applyAlignment="1">
      <alignment horizontal="center" vertical="center" wrapText="1"/>
    </xf>
    <xf numFmtId="0" fontId="32" fillId="5" borderId="60" xfId="0" applyFont="1" applyFill="1" applyBorder="1" applyAlignment="1">
      <alignment horizontal="center" vertical="center" wrapText="1"/>
    </xf>
    <xf numFmtId="0" fontId="32" fillId="5" borderId="46" xfId="0" applyFont="1" applyFill="1" applyBorder="1" applyAlignment="1">
      <alignment horizontal="center" vertical="center" wrapText="1"/>
    </xf>
    <xf numFmtId="0" fontId="24" fillId="6" borderId="55" xfId="0" applyFont="1" applyFill="1" applyBorder="1" applyAlignment="1">
      <alignment horizontal="center" vertical="center"/>
    </xf>
    <xf numFmtId="0" fontId="24" fillId="6" borderId="60" xfId="0" applyFont="1" applyFill="1" applyBorder="1" applyAlignment="1">
      <alignment horizontal="center" vertical="center" wrapText="1"/>
    </xf>
    <xf numFmtId="0" fontId="24" fillId="6" borderId="46" xfId="0" applyFont="1" applyFill="1" applyBorder="1" applyAlignment="1">
      <alignment horizontal="center" vertical="center" wrapText="1"/>
    </xf>
    <xf numFmtId="0" fontId="12" fillId="7" borderId="82" xfId="0" applyFont="1" applyFill="1" applyBorder="1" applyAlignment="1">
      <alignment horizontal="center" vertical="center" wrapText="1"/>
    </xf>
    <xf numFmtId="0" fontId="12" fillId="7" borderId="86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2" fillId="7" borderId="50" xfId="0" applyFont="1" applyFill="1" applyBorder="1" applyAlignment="1">
      <alignment horizontal="center" vertical="center" wrapText="1"/>
    </xf>
    <xf numFmtId="0" fontId="31" fillId="5" borderId="45" xfId="0" applyFont="1" applyFill="1" applyBorder="1" applyAlignment="1">
      <alignment horizontal="center" vertical="center"/>
    </xf>
    <xf numFmtId="0" fontId="24" fillId="6" borderId="85" xfId="0" applyFont="1" applyFill="1" applyBorder="1" applyAlignment="1">
      <alignment horizontal="center" vertical="center" wrapText="1"/>
    </xf>
    <xf numFmtId="0" fontId="24" fillId="6" borderId="86" xfId="0" applyFont="1" applyFill="1" applyBorder="1" applyAlignment="1">
      <alignment horizontal="center" vertical="center" wrapText="1"/>
    </xf>
    <xf numFmtId="0" fontId="17" fillId="6" borderId="60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7" borderId="67" xfId="0" applyFont="1" applyFill="1" applyBorder="1" applyAlignment="1">
      <alignment horizontal="center" vertical="center" wrapText="1"/>
    </xf>
    <xf numFmtId="0" fontId="24" fillId="6" borderId="70" xfId="0" applyFont="1" applyFill="1" applyBorder="1" applyAlignment="1">
      <alignment horizontal="center" vertical="center"/>
    </xf>
    <xf numFmtId="0" fontId="24" fillId="6" borderId="62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9" fontId="1" fillId="0" borderId="40" xfId="0" applyNumberFormat="1" applyFont="1" applyBorder="1" applyAlignment="1">
      <alignment horizontal="center" vertical="center" wrapText="1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apport%20statistique%20secteur%20public\2020\Data\jaarrapport%202020%20%20hoofdstuk%205%20-%20public%20-%20arbeidsplaa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20/Data/jaarrapport%202020%20%20hoofdstuk%205%20-%20public%20-%20arbeidspla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A3" t="str">
            <v>inconnu</v>
          </cell>
        </row>
        <row r="217">
          <cell r="A217" t="str">
            <v>inconnu</v>
          </cell>
          <cell r="B217">
            <v>196</v>
          </cell>
          <cell r="C217">
            <v>0.72667951950170551</v>
          </cell>
          <cell r="D217">
            <v>196</v>
          </cell>
          <cell r="E217">
            <v>0.72667951950170551</v>
          </cell>
        </row>
        <row r="218">
          <cell r="A218" t="str">
            <v>0,00</v>
          </cell>
          <cell r="B218">
            <v>246</v>
          </cell>
          <cell r="C218">
            <v>0.91205694794601799</v>
          </cell>
          <cell r="D218">
            <v>246</v>
          </cell>
          <cell r="E218">
            <v>0.91205694794601799</v>
          </cell>
        </row>
        <row r="219">
          <cell r="A219" t="str">
            <v>1,00</v>
          </cell>
          <cell r="B219">
            <v>217</v>
          </cell>
          <cell r="C219">
            <v>0.80453803944831681</v>
          </cell>
          <cell r="D219">
            <v>217</v>
          </cell>
          <cell r="E219">
            <v>0.80453803944831681</v>
          </cell>
        </row>
        <row r="220">
          <cell r="A220" t="str">
            <v>2,00</v>
          </cell>
          <cell r="B220">
            <v>154</v>
          </cell>
          <cell r="C220">
            <v>0.5709624796084829</v>
          </cell>
          <cell r="D220">
            <v>154</v>
          </cell>
          <cell r="E220">
            <v>0.5709624796084829</v>
          </cell>
        </row>
        <row r="221">
          <cell r="A221" t="str">
            <v>3,00</v>
          </cell>
          <cell r="B221">
            <v>163</v>
          </cell>
          <cell r="C221">
            <v>0.60433041672845922</v>
          </cell>
          <cell r="D221">
            <v>163</v>
          </cell>
          <cell r="E221">
            <v>0.60433041672845922</v>
          </cell>
        </row>
        <row r="222">
          <cell r="A222" t="str">
            <v>4,00</v>
          </cell>
          <cell r="B222">
            <v>127</v>
          </cell>
          <cell r="C222">
            <v>0.47085866824855399</v>
          </cell>
          <cell r="D222">
            <v>127</v>
          </cell>
          <cell r="E222">
            <v>0.47085866824855399</v>
          </cell>
        </row>
        <row r="223">
          <cell r="A223" t="str">
            <v>5,00</v>
          </cell>
          <cell r="B223">
            <v>213</v>
          </cell>
          <cell r="C223">
            <v>0.78970784517277182</v>
          </cell>
          <cell r="D223">
            <v>213</v>
          </cell>
          <cell r="E223">
            <v>0.78970784517277182</v>
          </cell>
        </row>
        <row r="224">
          <cell r="A224" t="str">
            <v>6,00</v>
          </cell>
          <cell r="B224">
            <v>421</v>
          </cell>
          <cell r="C224">
            <v>1.5608779475011125</v>
          </cell>
          <cell r="D224">
            <v>421</v>
          </cell>
          <cell r="E224">
            <v>1.5608779475011125</v>
          </cell>
        </row>
        <row r="225">
          <cell r="A225" t="str">
            <v>7,00</v>
          </cell>
          <cell r="B225">
            <v>890</v>
          </cell>
          <cell r="C225">
            <v>3.299718226308765</v>
          </cell>
          <cell r="D225">
            <v>890</v>
          </cell>
          <cell r="E225">
            <v>3.299718226308765</v>
          </cell>
        </row>
        <row r="226">
          <cell r="A226" t="str">
            <v>8,00</v>
          </cell>
          <cell r="B226">
            <v>2065</v>
          </cell>
          <cell r="C226">
            <v>7.6560877947501123</v>
          </cell>
          <cell r="D226">
            <v>2065</v>
          </cell>
          <cell r="E226">
            <v>7.6560877947501123</v>
          </cell>
        </row>
        <row r="227">
          <cell r="A227" t="str">
            <v>9,00</v>
          </cell>
          <cell r="B227">
            <v>2616</v>
          </cell>
          <cell r="C227">
            <v>9.6989470562064355</v>
          </cell>
          <cell r="D227">
            <v>2616</v>
          </cell>
          <cell r="E227">
            <v>9.6989470562064355</v>
          </cell>
        </row>
        <row r="228">
          <cell r="A228" t="str">
            <v>10,00</v>
          </cell>
          <cell r="B228">
            <v>3639</v>
          </cell>
          <cell r="C228">
            <v>13.491769242177073</v>
          </cell>
          <cell r="D228">
            <v>3639</v>
          </cell>
          <cell r="E228">
            <v>13.491769242177073</v>
          </cell>
        </row>
        <row r="229">
          <cell r="A229" t="str">
            <v>11,00</v>
          </cell>
          <cell r="B229">
            <v>3115</v>
          </cell>
          <cell r="C229">
            <v>11.549013792080675</v>
          </cell>
          <cell r="D229">
            <v>3115</v>
          </cell>
          <cell r="E229">
            <v>11.549013792080675</v>
          </cell>
        </row>
        <row r="230">
          <cell r="A230" t="str">
            <v>12,00</v>
          </cell>
          <cell r="B230">
            <v>1708</v>
          </cell>
          <cell r="C230">
            <v>6.3324929556577185</v>
          </cell>
          <cell r="D230">
            <v>1708</v>
          </cell>
          <cell r="E230">
            <v>6.3324929556577185</v>
          </cell>
        </row>
        <row r="231">
          <cell r="A231" t="str">
            <v>13,00</v>
          </cell>
          <cell r="B231">
            <v>1971</v>
          </cell>
          <cell r="C231">
            <v>7.3075782292748048</v>
          </cell>
          <cell r="D231">
            <v>1971</v>
          </cell>
          <cell r="E231">
            <v>7.3075782292748048</v>
          </cell>
        </row>
        <row r="232">
          <cell r="A232" t="str">
            <v>14,00</v>
          </cell>
          <cell r="B232">
            <v>2462</v>
          </cell>
          <cell r="C232">
            <v>9.127984576597953</v>
          </cell>
          <cell r="D232">
            <v>2462</v>
          </cell>
          <cell r="E232">
            <v>9.127984576597953</v>
          </cell>
        </row>
        <row r="233">
          <cell r="A233" t="str">
            <v>15,00</v>
          </cell>
          <cell r="B233">
            <v>2043</v>
          </cell>
          <cell r="C233">
            <v>7.5745217262346136</v>
          </cell>
          <cell r="D233">
            <v>2043</v>
          </cell>
          <cell r="E233">
            <v>7.5745217262346136</v>
          </cell>
        </row>
        <row r="234">
          <cell r="A234" t="str">
            <v>16,00</v>
          </cell>
          <cell r="B234">
            <v>1149</v>
          </cell>
          <cell r="C234">
            <v>4.2599733056503037</v>
          </cell>
          <cell r="D234">
            <v>1149</v>
          </cell>
          <cell r="E234">
            <v>4.2599733056503037</v>
          </cell>
        </row>
        <row r="235">
          <cell r="A235" t="str">
            <v>17,00</v>
          </cell>
          <cell r="B235">
            <v>846</v>
          </cell>
          <cell r="C235">
            <v>3.1365860892777691</v>
          </cell>
          <cell r="D235">
            <v>846</v>
          </cell>
          <cell r="E235">
            <v>3.1365860892777691</v>
          </cell>
        </row>
        <row r="236">
          <cell r="A236" t="str">
            <v>18,00</v>
          </cell>
          <cell r="B236">
            <v>672</v>
          </cell>
          <cell r="C236">
            <v>2.4914726382915617</v>
          </cell>
          <cell r="D236">
            <v>672</v>
          </cell>
          <cell r="E236">
            <v>2.4914726382915617</v>
          </cell>
        </row>
        <row r="237">
          <cell r="A237" t="str">
            <v>19,00</v>
          </cell>
          <cell r="B237">
            <v>555</v>
          </cell>
          <cell r="C237">
            <v>2.0576894557318699</v>
          </cell>
          <cell r="D237">
            <v>555</v>
          </cell>
          <cell r="E237">
            <v>2.0576894557318699</v>
          </cell>
        </row>
        <row r="238">
          <cell r="A238" t="str">
            <v>20,00</v>
          </cell>
          <cell r="B238">
            <v>482</v>
          </cell>
          <cell r="C238">
            <v>1.7870384102031738</v>
          </cell>
          <cell r="D238">
            <v>482</v>
          </cell>
          <cell r="E238">
            <v>1.7870384102031738</v>
          </cell>
        </row>
        <row r="239">
          <cell r="A239" t="str">
            <v>21,00</v>
          </cell>
          <cell r="B239">
            <v>382</v>
          </cell>
          <cell r="C239">
            <v>1.4162835533145484</v>
          </cell>
          <cell r="D239">
            <v>382</v>
          </cell>
          <cell r="E239">
            <v>1.4162835533145484</v>
          </cell>
        </row>
        <row r="240">
          <cell r="A240" t="str">
            <v>22,00</v>
          </cell>
          <cell r="B240">
            <v>333</v>
          </cell>
          <cell r="C240">
            <v>1.234613673439122</v>
          </cell>
          <cell r="D240">
            <v>333</v>
          </cell>
          <cell r="E240">
            <v>1.234613673439122</v>
          </cell>
        </row>
        <row r="241">
          <cell r="A241" t="str">
            <v>23,00</v>
          </cell>
          <cell r="B241">
            <v>307</v>
          </cell>
          <cell r="C241">
            <v>1.1382174106480796</v>
          </cell>
          <cell r="D241">
            <v>307</v>
          </cell>
          <cell r="E241">
            <v>1.1382174106480796</v>
          </cell>
        </row>
        <row r="242">
          <cell r="A242" t="str">
            <v>Total</v>
          </cell>
          <cell r="B242">
            <v>26972</v>
          </cell>
          <cell r="C242">
            <v>100</v>
          </cell>
          <cell r="D242">
            <v>26972</v>
          </cell>
          <cell r="E242">
            <v>100</v>
          </cell>
        </row>
        <row r="370">
          <cell r="A370" t="str">
            <v>a-1ère heure</v>
          </cell>
          <cell r="B370">
            <v>744</v>
          </cell>
          <cell r="C370">
            <v>2.7584161352513719</v>
          </cell>
          <cell r="D370">
            <v>744</v>
          </cell>
          <cell r="E370">
            <v>2.7584161352513719</v>
          </cell>
        </row>
        <row r="371">
          <cell r="A371" t="str">
            <v>b-2ème heure</v>
          </cell>
          <cell r="B371">
            <v>1271</v>
          </cell>
          <cell r="C371">
            <v>4.7122942310544262</v>
          </cell>
          <cell r="D371">
            <v>1271</v>
          </cell>
          <cell r="E371">
            <v>4.7122942310544262</v>
          </cell>
        </row>
        <row r="372">
          <cell r="A372" t="str">
            <v>c-3ème heure</v>
          </cell>
          <cell r="B372">
            <v>1567</v>
          </cell>
          <cell r="C372">
            <v>5.8097286074447574</v>
          </cell>
          <cell r="D372">
            <v>1567</v>
          </cell>
          <cell r="E372">
            <v>5.8097286074447574</v>
          </cell>
        </row>
        <row r="373">
          <cell r="A373" t="str">
            <v>d-4ème heure</v>
          </cell>
          <cell r="B373">
            <v>1525</v>
          </cell>
          <cell r="C373">
            <v>5.6540115675515343</v>
          </cell>
          <cell r="D373">
            <v>1525</v>
          </cell>
          <cell r="E373">
            <v>5.6540115675515343</v>
          </cell>
        </row>
        <row r="374">
          <cell r="A374" t="str">
            <v>e-5ème heure</v>
          </cell>
          <cell r="B374">
            <v>1020</v>
          </cell>
          <cell r="C374">
            <v>3.7816995402639773</v>
          </cell>
          <cell r="D374">
            <v>1020</v>
          </cell>
          <cell r="E374">
            <v>3.7816995402639773</v>
          </cell>
        </row>
        <row r="375">
          <cell r="A375" t="str">
            <v>f-6ème heure</v>
          </cell>
          <cell r="B375">
            <v>811</v>
          </cell>
          <cell r="C375">
            <v>3.0068218893667504</v>
          </cell>
          <cell r="D375">
            <v>811</v>
          </cell>
          <cell r="E375">
            <v>3.0068218893667504</v>
          </cell>
        </row>
        <row r="376">
          <cell r="A376" t="str">
            <v>g-7ème heure</v>
          </cell>
          <cell r="B376">
            <v>1031</v>
          </cell>
          <cell r="C376">
            <v>3.8224825745217261</v>
          </cell>
          <cell r="D376">
            <v>1031</v>
          </cell>
          <cell r="E376">
            <v>3.8224825745217261</v>
          </cell>
        </row>
        <row r="377">
          <cell r="A377" t="str">
            <v>h-8ème heure</v>
          </cell>
          <cell r="B377">
            <v>937</v>
          </cell>
          <cell r="C377">
            <v>3.4739730090464191</v>
          </cell>
          <cell r="D377">
            <v>937</v>
          </cell>
          <cell r="E377">
            <v>3.4739730090464191</v>
          </cell>
        </row>
        <row r="378">
          <cell r="A378" t="str">
            <v>i-9ème heure</v>
          </cell>
          <cell r="B378">
            <v>510</v>
          </cell>
          <cell r="C378">
            <v>1.8908497701319886</v>
          </cell>
          <cell r="D378">
            <v>510</v>
          </cell>
          <cell r="E378">
            <v>1.8908497701319886</v>
          </cell>
        </row>
        <row r="379">
          <cell r="A379" t="str">
            <v>j-10ème heure</v>
          </cell>
          <cell r="B379">
            <v>146</v>
          </cell>
          <cell r="C379">
            <v>0.54130209105739291</v>
          </cell>
          <cell r="D379">
            <v>146</v>
          </cell>
          <cell r="E379">
            <v>0.54130209105739291</v>
          </cell>
        </row>
        <row r="380">
          <cell r="A380" t="str">
            <v>k-&gt; 11ème heure</v>
          </cell>
          <cell r="B380">
            <v>259</v>
          </cell>
          <cell r="C380">
            <v>0.96025507934153931</v>
          </cell>
          <cell r="D380">
            <v>259</v>
          </cell>
          <cell r="E380">
            <v>0.96025507934153931</v>
          </cell>
        </row>
        <row r="381">
          <cell r="A381" t="str">
            <v>l-Inconnu</v>
          </cell>
          <cell r="B381">
            <v>17151</v>
          </cell>
          <cell r="C381">
            <v>63.588165504968117</v>
          </cell>
          <cell r="D381">
            <v>17151</v>
          </cell>
          <cell r="E381">
            <v>63.588165504968117</v>
          </cell>
        </row>
        <row r="382">
          <cell r="A382" t="str">
            <v>Total</v>
          </cell>
          <cell r="B382">
            <v>26972</v>
          </cell>
          <cell r="C382">
            <v>100</v>
          </cell>
          <cell r="D382">
            <v>26972</v>
          </cell>
          <cell r="E382">
            <v>100</v>
          </cell>
        </row>
        <row r="385">
          <cell r="A385" t="str">
            <v>5.3.1.  Arbeidsplaatsongevallen volgens dag van het ongeval : evolutie 2011 - 2020</v>
          </cell>
        </row>
        <row r="386">
          <cell r="B386" t="str">
            <v>Total</v>
          </cell>
        </row>
        <row r="387">
          <cell r="A387" t="str">
            <v>a-Lundi</v>
          </cell>
          <cell r="B387">
            <v>5369</v>
          </cell>
          <cell r="C387">
            <v>19.905828266350291</v>
          </cell>
        </row>
        <row r="388">
          <cell r="A388" t="str">
            <v>b-Mardi</v>
          </cell>
          <cell r="B388">
            <v>5249</v>
          </cell>
          <cell r="C388">
            <v>19.460922438083937</v>
          </cell>
        </row>
        <row r="389">
          <cell r="A389" t="str">
            <v>c-Mercredi</v>
          </cell>
          <cell r="B389">
            <v>4603</v>
          </cell>
          <cell r="C389">
            <v>17.065846062583422</v>
          </cell>
        </row>
        <row r="390">
          <cell r="A390" t="str">
            <v>d-Jeudi</v>
          </cell>
          <cell r="B390">
            <v>4950</v>
          </cell>
          <cell r="C390">
            <v>18.352365415986949</v>
          </cell>
        </row>
        <row r="391">
          <cell r="A391" t="str">
            <v>e-Vendredi</v>
          </cell>
          <cell r="B391">
            <v>4020</v>
          </cell>
          <cell r="C391">
            <v>14.904345246922736</v>
          </cell>
        </row>
        <row r="392">
          <cell r="A392" t="str">
            <v>f-Samedi</v>
          </cell>
          <cell r="B392">
            <v>1393</v>
          </cell>
          <cell r="C392">
            <v>5.1646151564585496</v>
          </cell>
        </row>
        <row r="393">
          <cell r="A393" t="str">
            <v>g-Dimanche</v>
          </cell>
          <cell r="B393">
            <v>1388</v>
          </cell>
          <cell r="C393">
            <v>5.146077413614119</v>
          </cell>
        </row>
        <row r="394">
          <cell r="A394" t="str">
            <v>Total</v>
          </cell>
          <cell r="B394">
            <v>26972</v>
          </cell>
          <cell r="C394">
            <v>100</v>
          </cell>
        </row>
        <row r="397">
          <cell r="A397" t="str">
            <v>5.3.2.  Arbeidsplaatsongevallen volgens dag van het ongeval : verdeling volgens gevolgen- 2020</v>
          </cell>
        </row>
        <row r="398">
          <cell r="B398" t="str">
            <v>1-CSS</v>
          </cell>
          <cell r="D398" t="str">
            <v>2-IT &lt;= 6 MOIS</v>
          </cell>
          <cell r="F398" t="str">
            <v>3-IT &gt; 6 MOIS</v>
          </cell>
          <cell r="H398" t="str">
            <v>4-Mortel</v>
          </cell>
          <cell r="J398" t="str">
            <v>Total</v>
          </cell>
        </row>
        <row r="399">
          <cell r="A399" t="str">
            <v>a-Lundi</v>
          </cell>
          <cell r="B399">
            <v>3066</v>
          </cell>
          <cell r="C399">
            <v>19.941463414634146</v>
          </cell>
          <cell r="D399">
            <v>2288</v>
          </cell>
          <cell r="E399">
            <v>19.873186832276556</v>
          </cell>
          <cell r="F399">
            <v>15</v>
          </cell>
          <cell r="G399">
            <v>18.072289156626507</v>
          </cell>
          <cell r="H399">
            <v>0</v>
          </cell>
          <cell r="I399">
            <v>0</v>
          </cell>
          <cell r="J399">
            <v>5369</v>
          </cell>
          <cell r="K399">
            <v>19.905828266350291</v>
          </cell>
        </row>
        <row r="400">
          <cell r="A400" t="str">
            <v>b-Mardi</v>
          </cell>
          <cell r="B400">
            <v>2971</v>
          </cell>
          <cell r="C400">
            <v>19.323577235772358</v>
          </cell>
          <cell r="D400">
            <v>2260</v>
          </cell>
          <cell r="E400">
            <v>19.629983496916527</v>
          </cell>
          <cell r="F400">
            <v>18</v>
          </cell>
          <cell r="G400">
            <v>21.686746987951807</v>
          </cell>
          <cell r="H400">
            <v>0</v>
          </cell>
          <cell r="I400">
            <v>0</v>
          </cell>
          <cell r="J400">
            <v>5249</v>
          </cell>
          <cell r="K400">
            <v>19.460922438083937</v>
          </cell>
        </row>
        <row r="401">
          <cell r="A401" t="str">
            <v>c-Mercredi</v>
          </cell>
          <cell r="B401">
            <v>2504</v>
          </cell>
          <cell r="C401">
            <v>16.286178861788617</v>
          </cell>
          <cell r="D401">
            <v>2087</v>
          </cell>
          <cell r="E401">
            <v>18.127334317727787</v>
          </cell>
          <cell r="F401">
            <v>11</v>
          </cell>
          <cell r="G401">
            <v>13.253012048192772</v>
          </cell>
          <cell r="H401">
            <v>1</v>
          </cell>
          <cell r="I401">
            <v>100</v>
          </cell>
          <cell r="J401">
            <v>4603</v>
          </cell>
          <cell r="K401">
            <v>17.065846062583422</v>
          </cell>
        </row>
        <row r="402">
          <cell r="A402" t="str">
            <v>d-Jeudi</v>
          </cell>
          <cell r="B402">
            <v>2911</v>
          </cell>
          <cell r="C402">
            <v>18.933333333333334</v>
          </cell>
          <cell r="D402">
            <v>2027</v>
          </cell>
          <cell r="E402">
            <v>17.606184313384869</v>
          </cell>
          <cell r="F402">
            <v>12</v>
          </cell>
          <cell r="G402">
            <v>14.457831325301203</v>
          </cell>
          <cell r="H402">
            <v>0</v>
          </cell>
          <cell r="I402">
            <v>0</v>
          </cell>
          <cell r="J402">
            <v>4950</v>
          </cell>
          <cell r="K402">
            <v>18.352365415986949</v>
          </cell>
        </row>
        <row r="403">
          <cell r="A403" t="str">
            <v>e-Vendredi</v>
          </cell>
          <cell r="B403">
            <v>2438</v>
          </cell>
          <cell r="C403">
            <v>15.856910569105692</v>
          </cell>
          <cell r="D403">
            <v>1573</v>
          </cell>
          <cell r="E403">
            <v>13.662815947190133</v>
          </cell>
          <cell r="F403">
            <v>9</v>
          </cell>
          <cell r="G403">
            <v>10.843373493975903</v>
          </cell>
          <cell r="H403">
            <v>0</v>
          </cell>
          <cell r="I403">
            <v>0</v>
          </cell>
          <cell r="J403">
            <v>4020</v>
          </cell>
          <cell r="K403">
            <v>14.904345246922736</v>
          </cell>
        </row>
        <row r="404">
          <cell r="A404" t="str">
            <v>f-Samedi</v>
          </cell>
          <cell r="B404">
            <v>766</v>
          </cell>
          <cell r="C404">
            <v>4.9821138211382117</v>
          </cell>
          <cell r="D404">
            <v>621</v>
          </cell>
          <cell r="E404">
            <v>5.3939025449491877</v>
          </cell>
          <cell r="F404">
            <v>6</v>
          </cell>
          <cell r="G404">
            <v>7.2289156626506017</v>
          </cell>
          <cell r="H404">
            <v>0</v>
          </cell>
          <cell r="I404">
            <v>0</v>
          </cell>
          <cell r="J404">
            <v>1393</v>
          </cell>
          <cell r="K404">
            <v>5.1646151564585496</v>
          </cell>
        </row>
        <row r="405">
          <cell r="A405" t="str">
            <v>g-Dimanche</v>
          </cell>
          <cell r="B405">
            <v>719</v>
          </cell>
          <cell r="C405">
            <v>4.6764227642276426</v>
          </cell>
          <cell r="D405">
            <v>657</v>
          </cell>
          <cell r="E405">
            <v>5.7065925475549371</v>
          </cell>
          <cell r="F405">
            <v>12</v>
          </cell>
          <cell r="G405">
            <v>14.457831325301203</v>
          </cell>
          <cell r="H405">
            <v>0</v>
          </cell>
          <cell r="I405">
            <v>0</v>
          </cell>
          <cell r="J405">
            <v>1388</v>
          </cell>
          <cell r="K405">
            <v>5.146077413614119</v>
          </cell>
        </row>
        <row r="406">
          <cell r="A406" t="str">
            <v>Total</v>
          </cell>
          <cell r="B406">
            <v>15375</v>
          </cell>
          <cell r="C406">
            <v>100</v>
          </cell>
          <cell r="D406">
            <v>11513</v>
          </cell>
          <cell r="E406">
            <v>100</v>
          </cell>
          <cell r="F406">
            <v>83</v>
          </cell>
          <cell r="G406">
            <v>100</v>
          </cell>
          <cell r="H406">
            <v>1</v>
          </cell>
          <cell r="I406">
            <v>100</v>
          </cell>
          <cell r="J406">
            <v>26972</v>
          </cell>
          <cell r="K406">
            <v>100</v>
          </cell>
        </row>
        <row r="409">
          <cell r="A409" t="str">
            <v>5.3.3.  Arbeidsplaatsongevallen volgens dag van het ongeval  : verdeling volgens gevolgen en geslacht - 2020</v>
          </cell>
        </row>
        <row r="410">
          <cell r="H410" t="str">
            <v>1- Femme</v>
          </cell>
          <cell r="R410" t="str">
            <v>2- Homme</v>
          </cell>
          <cell r="T410" t="str">
            <v>Total</v>
          </cell>
        </row>
        <row r="411">
          <cell r="B411" t="str">
            <v>1-CSS</v>
          </cell>
          <cell r="D411" t="str">
            <v>2-IT &lt;= 6 MOIS</v>
          </cell>
          <cell r="F411" t="str">
            <v>3-IT &gt; 6 MOIS</v>
          </cell>
          <cell r="H411" t="str">
            <v>Total</v>
          </cell>
          <cell r="J411" t="str">
            <v>1-CSS</v>
          </cell>
          <cell r="L411" t="str">
            <v>2-IT &lt;= 6 MOIS</v>
          </cell>
          <cell r="N411" t="str">
            <v>3-IT &gt; 6 MOIS</v>
          </cell>
          <cell r="P411" t="str">
            <v>4-Mortel</v>
          </cell>
          <cell r="R411" t="str">
            <v>Total</v>
          </cell>
        </row>
        <row r="412">
          <cell r="A412" t="str">
            <v>a-Lundi</v>
          </cell>
          <cell r="B412">
            <v>1650</v>
          </cell>
          <cell r="C412">
            <v>20.728643216080403</v>
          </cell>
          <cell r="D412">
            <v>878</v>
          </cell>
          <cell r="E412">
            <v>20.366504291347713</v>
          </cell>
          <cell r="F412">
            <v>2</v>
          </cell>
          <cell r="G412">
            <v>12.5</v>
          </cell>
          <cell r="H412">
            <v>2530</v>
          </cell>
          <cell r="I412">
            <v>20.590868397493285</v>
          </cell>
          <cell r="J412">
            <v>1416</v>
          </cell>
          <cell r="K412">
            <v>19.096426163182738</v>
          </cell>
          <cell r="L412">
            <v>1410</v>
          </cell>
          <cell r="M412">
            <v>19.577895029158569</v>
          </cell>
          <cell r="N412">
            <v>13</v>
          </cell>
          <cell r="O412">
            <v>19.402985074626866</v>
          </cell>
          <cell r="P412">
            <v>0</v>
          </cell>
          <cell r="Q412">
            <v>0</v>
          </cell>
          <cell r="R412">
            <v>2839</v>
          </cell>
          <cell r="S412">
            <v>19.332652366360232</v>
          </cell>
          <cell r="T412">
            <v>5369</v>
          </cell>
          <cell r="U412">
            <v>19.905828266350291</v>
          </cell>
        </row>
        <row r="413">
          <cell r="A413" t="str">
            <v>b-Mardi</v>
          </cell>
          <cell r="B413">
            <v>1603</v>
          </cell>
          <cell r="C413">
            <v>20.138190954773869</v>
          </cell>
          <cell r="D413">
            <v>840</v>
          </cell>
          <cell r="E413">
            <v>19.485038274182322</v>
          </cell>
          <cell r="F413">
            <v>4</v>
          </cell>
          <cell r="G413">
            <v>25</v>
          </cell>
          <cell r="H413">
            <v>2447</v>
          </cell>
          <cell r="I413">
            <v>19.915357695124928</v>
          </cell>
          <cell r="J413">
            <v>1368</v>
          </cell>
          <cell r="K413">
            <v>18.449089683074849</v>
          </cell>
          <cell r="L413">
            <v>1420</v>
          </cell>
          <cell r="M413">
            <v>19.716745348514301</v>
          </cell>
          <cell r="N413">
            <v>14</v>
          </cell>
          <cell r="O413">
            <v>20.8955223880597</v>
          </cell>
          <cell r="P413">
            <v>0</v>
          </cell>
          <cell r="Q413">
            <v>0</v>
          </cell>
          <cell r="R413">
            <v>2802</v>
          </cell>
          <cell r="S413">
            <v>19.080694586312564</v>
          </cell>
          <cell r="T413">
            <v>5249</v>
          </cell>
          <cell r="U413">
            <v>19.460922438083937</v>
          </cell>
        </row>
        <row r="414">
          <cell r="A414" t="str">
            <v>c-Mercredi</v>
          </cell>
          <cell r="B414">
            <v>1239</v>
          </cell>
          <cell r="C414">
            <v>15.56532663316583</v>
          </cell>
          <cell r="D414">
            <v>741</v>
          </cell>
          <cell r="E414">
            <v>17.188587334725121</v>
          </cell>
          <cell r="F414">
            <v>5</v>
          </cell>
          <cell r="G414">
            <v>31.25</v>
          </cell>
          <cell r="H414">
            <v>1985</v>
          </cell>
          <cell r="I414">
            <v>16.155286074713114</v>
          </cell>
          <cell r="J414">
            <v>1265</v>
          </cell>
          <cell r="K414">
            <v>17.060013486176668</v>
          </cell>
          <cell r="L414">
            <v>1346</v>
          </cell>
          <cell r="M414">
            <v>18.689252985281865</v>
          </cell>
          <cell r="N414">
            <v>6</v>
          </cell>
          <cell r="O414">
            <v>8.9552238805970141</v>
          </cell>
          <cell r="P414">
            <v>1</v>
          </cell>
          <cell r="Q414">
            <v>100</v>
          </cell>
          <cell r="R414">
            <v>2618</v>
          </cell>
          <cell r="S414">
            <v>17.827715355805243</v>
          </cell>
          <cell r="T414">
            <v>4603</v>
          </cell>
          <cell r="U414">
            <v>17.065846062583422</v>
          </cell>
        </row>
        <row r="415">
          <cell r="A415" t="str">
            <v>d-Jeudi</v>
          </cell>
          <cell r="B415">
            <v>1572</v>
          </cell>
          <cell r="C415">
            <v>19.748743718592966</v>
          </cell>
          <cell r="D415">
            <v>781</v>
          </cell>
          <cell r="E415">
            <v>18.116446300162377</v>
          </cell>
          <cell r="F415">
            <v>2</v>
          </cell>
          <cell r="G415">
            <v>12.5</v>
          </cell>
          <cell r="H415">
            <v>2355</v>
          </cell>
          <cell r="I415">
            <v>19.166598844306993</v>
          </cell>
          <cell r="J415">
            <v>1339</v>
          </cell>
          <cell r="K415">
            <v>18.05799055967633</v>
          </cell>
          <cell r="L415">
            <v>1246</v>
          </cell>
          <cell r="M415">
            <v>17.30074979172452</v>
          </cell>
          <cell r="N415">
            <v>10</v>
          </cell>
          <cell r="O415">
            <v>14.925373134328357</v>
          </cell>
          <cell r="P415">
            <v>0</v>
          </cell>
          <cell r="Q415">
            <v>0</v>
          </cell>
          <cell r="R415">
            <v>2595</v>
          </cell>
          <cell r="S415">
            <v>17.671092951991831</v>
          </cell>
          <cell r="T415">
            <v>4950</v>
          </cell>
          <cell r="U415">
            <v>18.352365415986949</v>
          </cell>
        </row>
        <row r="416">
          <cell r="A416" t="str">
            <v>e-Vendredi</v>
          </cell>
          <cell r="B416">
            <v>1299</v>
          </cell>
          <cell r="C416">
            <v>16.319095477386934</v>
          </cell>
          <cell r="D416">
            <v>614</v>
          </cell>
          <cell r="E416">
            <v>14.242635119461841</v>
          </cell>
          <cell r="F416">
            <v>0</v>
          </cell>
          <cell r="G416">
            <v>0</v>
          </cell>
          <cell r="H416">
            <v>1913</v>
          </cell>
          <cell r="I416">
            <v>15.569300887116464</v>
          </cell>
          <cell r="J416">
            <v>1139</v>
          </cell>
          <cell r="K416">
            <v>15.360755225893461</v>
          </cell>
          <cell r="L416">
            <v>959</v>
          </cell>
          <cell r="M416">
            <v>13.315745626214939</v>
          </cell>
          <cell r="N416">
            <v>9</v>
          </cell>
          <cell r="O416">
            <v>13.432835820895523</v>
          </cell>
          <cell r="P416">
            <v>0</v>
          </cell>
          <cell r="Q416">
            <v>0</v>
          </cell>
          <cell r="R416">
            <v>2107</v>
          </cell>
          <cell r="S416">
            <v>14.347974123255023</v>
          </cell>
          <cell r="T416">
            <v>4020</v>
          </cell>
          <cell r="U416">
            <v>14.904345246922736</v>
          </cell>
        </row>
        <row r="417">
          <cell r="A417" t="str">
            <v>f-Samedi</v>
          </cell>
          <cell r="B417">
            <v>331</v>
          </cell>
          <cell r="C417">
            <v>4.158291457286432</v>
          </cell>
          <cell r="D417">
            <v>204</v>
          </cell>
          <cell r="E417">
            <v>4.7320807237299931</v>
          </cell>
          <cell r="F417">
            <v>1</v>
          </cell>
          <cell r="G417">
            <v>6.25</v>
          </cell>
          <cell r="H417">
            <v>536</v>
          </cell>
          <cell r="I417">
            <v>4.3623341743305932</v>
          </cell>
          <cell r="J417">
            <v>435</v>
          </cell>
          <cell r="K417">
            <v>5.8664868509777479</v>
          </cell>
          <cell r="L417">
            <v>417</v>
          </cell>
          <cell r="M417">
            <v>5.7900583171341289</v>
          </cell>
          <cell r="N417">
            <v>5</v>
          </cell>
          <cell r="O417">
            <v>7.4626865671641784</v>
          </cell>
          <cell r="P417">
            <v>0</v>
          </cell>
          <cell r="Q417">
            <v>0</v>
          </cell>
          <cell r="R417">
            <v>857</v>
          </cell>
          <cell r="S417">
            <v>5.8358869594824645</v>
          </cell>
          <cell r="T417">
            <v>1393</v>
          </cell>
          <cell r="U417">
            <v>5.1646151564585496</v>
          </cell>
        </row>
        <row r="418">
          <cell r="A418" t="str">
            <v>g-Dimanche</v>
          </cell>
          <cell r="B418">
            <v>266</v>
          </cell>
          <cell r="C418">
            <v>3.341708542713568</v>
          </cell>
          <cell r="D418">
            <v>253</v>
          </cell>
          <cell r="E418">
            <v>5.8687079563906286</v>
          </cell>
          <cell r="F418">
            <v>2</v>
          </cell>
          <cell r="G418">
            <v>12.5</v>
          </cell>
          <cell r="H418">
            <v>521</v>
          </cell>
          <cell r="I418">
            <v>4.2402539269146251</v>
          </cell>
          <cell r="J418">
            <v>453</v>
          </cell>
          <cell r="K418">
            <v>6.1092380310182053</v>
          </cell>
          <cell r="L418">
            <v>404</v>
          </cell>
          <cell r="M418">
            <v>5.609552901971675</v>
          </cell>
          <cell r="N418">
            <v>10</v>
          </cell>
          <cell r="O418">
            <v>14.925373134328357</v>
          </cell>
          <cell r="P418">
            <v>0</v>
          </cell>
          <cell r="Q418">
            <v>0</v>
          </cell>
          <cell r="R418">
            <v>867</v>
          </cell>
          <cell r="S418">
            <v>5.9039836567926454</v>
          </cell>
          <cell r="T418">
            <v>1388</v>
          </cell>
          <cell r="U418">
            <v>5.146077413614119</v>
          </cell>
        </row>
        <row r="419">
          <cell r="A419" t="str">
            <v>Total</v>
          </cell>
          <cell r="B419">
            <v>7960</v>
          </cell>
          <cell r="C419">
            <v>100</v>
          </cell>
          <cell r="D419">
            <v>4311</v>
          </cell>
          <cell r="E419">
            <v>100</v>
          </cell>
          <cell r="F419">
            <v>16</v>
          </cell>
          <cell r="G419">
            <v>100</v>
          </cell>
          <cell r="H419">
            <v>12287</v>
          </cell>
          <cell r="I419">
            <v>100</v>
          </cell>
          <cell r="J419">
            <v>7415</v>
          </cell>
          <cell r="K419">
            <v>100</v>
          </cell>
          <cell r="L419">
            <v>7202</v>
          </cell>
          <cell r="M419">
            <v>100</v>
          </cell>
          <cell r="N419">
            <v>67</v>
          </cell>
          <cell r="O419">
            <v>100</v>
          </cell>
          <cell r="P419">
            <v>1</v>
          </cell>
          <cell r="Q419">
            <v>100</v>
          </cell>
          <cell r="R419">
            <v>14685</v>
          </cell>
          <cell r="S419">
            <v>100</v>
          </cell>
          <cell r="T419">
            <v>26972</v>
          </cell>
          <cell r="U419">
            <v>100</v>
          </cell>
        </row>
        <row r="422">
          <cell r="A422" t="str">
            <v>5.3.4.  Arbeidsplaatsongevallen volgens dag van het ongeval : verdeling volgens gevolgen en generatie in absolute frequentie 2020</v>
          </cell>
        </row>
        <row r="423">
          <cell r="E423" t="str">
            <v>15 - 24 ans</v>
          </cell>
          <cell r="J423" t="str">
            <v>25 - 49 ans</v>
          </cell>
          <cell r="N423" t="str">
            <v>50 ans et plus</v>
          </cell>
          <cell r="O423" t="str">
            <v>Total</v>
          </cell>
        </row>
        <row r="424">
          <cell r="B424" t="str">
            <v>1-CSS</v>
          </cell>
          <cell r="C424" t="str">
            <v>2-IT &lt;= 6 MOIS</v>
          </cell>
          <cell r="D424" t="str">
            <v>3-IT &gt; 6 MOIS</v>
          </cell>
          <cell r="E424" t="str">
            <v>Total</v>
          </cell>
          <cell r="F424" t="str">
            <v>1-CSS</v>
          </cell>
          <cell r="G424" t="str">
            <v>2-IT &lt;= 6 MOIS</v>
          </cell>
          <cell r="H424" t="str">
            <v>3-IT &gt; 6 MOIS</v>
          </cell>
          <cell r="I424" t="str">
            <v>4-Mortel</v>
          </cell>
          <cell r="J424" t="str">
            <v>Total</v>
          </cell>
          <cell r="K424" t="str">
            <v>1-CSS</v>
          </cell>
          <cell r="L424" t="str">
            <v>2-IT &lt;= 6 MOIS</v>
          </cell>
          <cell r="M424" t="str">
            <v>3-IT &gt; 6 MOIS</v>
          </cell>
          <cell r="N424" t="str">
            <v>Total</v>
          </cell>
        </row>
        <row r="425">
          <cell r="A425" t="str">
            <v>a-Lundi</v>
          </cell>
          <cell r="B425">
            <v>206</v>
          </cell>
          <cell r="C425">
            <v>134</v>
          </cell>
          <cell r="D425">
            <v>0</v>
          </cell>
          <cell r="E425">
            <v>340</v>
          </cell>
          <cell r="F425">
            <v>1866</v>
          </cell>
          <cell r="G425">
            <v>1397</v>
          </cell>
          <cell r="H425">
            <v>12</v>
          </cell>
          <cell r="I425">
            <v>0</v>
          </cell>
          <cell r="J425">
            <v>3275</v>
          </cell>
          <cell r="K425">
            <v>994</v>
          </cell>
          <cell r="L425">
            <v>757</v>
          </cell>
          <cell r="M425">
            <v>3</v>
          </cell>
          <cell r="N425">
            <v>1754</v>
          </cell>
          <cell r="O425">
            <v>5369</v>
          </cell>
        </row>
        <row r="426">
          <cell r="A426" t="str">
            <v>b-Mardi</v>
          </cell>
          <cell r="B426">
            <v>202</v>
          </cell>
          <cell r="C426">
            <v>122</v>
          </cell>
          <cell r="D426">
            <v>0</v>
          </cell>
          <cell r="E426">
            <v>324</v>
          </cell>
          <cell r="F426">
            <v>1823</v>
          </cell>
          <cell r="G426">
            <v>1388</v>
          </cell>
          <cell r="H426">
            <v>12</v>
          </cell>
          <cell r="I426">
            <v>0</v>
          </cell>
          <cell r="J426">
            <v>3223</v>
          </cell>
          <cell r="K426">
            <v>946</v>
          </cell>
          <cell r="L426">
            <v>750</v>
          </cell>
          <cell r="M426">
            <v>6</v>
          </cell>
          <cell r="N426">
            <v>1702</v>
          </cell>
          <cell r="O426">
            <v>5249</v>
          </cell>
        </row>
        <row r="427">
          <cell r="A427" t="str">
            <v>c-Mercredi</v>
          </cell>
          <cell r="B427">
            <v>205</v>
          </cell>
          <cell r="C427">
            <v>134</v>
          </cell>
          <cell r="D427">
            <v>0</v>
          </cell>
          <cell r="E427">
            <v>339</v>
          </cell>
          <cell r="F427">
            <v>1514</v>
          </cell>
          <cell r="G427">
            <v>1232</v>
          </cell>
          <cell r="H427">
            <v>9</v>
          </cell>
          <cell r="I427">
            <v>1</v>
          </cell>
          <cell r="J427">
            <v>2756</v>
          </cell>
          <cell r="K427">
            <v>785</v>
          </cell>
          <cell r="L427">
            <v>721</v>
          </cell>
          <cell r="M427">
            <v>2</v>
          </cell>
          <cell r="N427">
            <v>1508</v>
          </cell>
          <cell r="O427">
            <v>4603</v>
          </cell>
        </row>
        <row r="428">
          <cell r="A428" t="str">
            <v>d-Jeudi</v>
          </cell>
          <cell r="B428">
            <v>194</v>
          </cell>
          <cell r="C428">
            <v>127</v>
          </cell>
          <cell r="D428">
            <v>0</v>
          </cell>
          <cell r="E428">
            <v>321</v>
          </cell>
          <cell r="F428">
            <v>1783</v>
          </cell>
          <cell r="G428">
            <v>1244</v>
          </cell>
          <cell r="H428">
            <v>9</v>
          </cell>
          <cell r="I428">
            <v>0</v>
          </cell>
          <cell r="J428">
            <v>3036</v>
          </cell>
          <cell r="K428">
            <v>934</v>
          </cell>
          <cell r="L428">
            <v>656</v>
          </cell>
          <cell r="M428">
            <v>3</v>
          </cell>
          <cell r="N428">
            <v>1593</v>
          </cell>
          <cell r="O428">
            <v>4950</v>
          </cell>
        </row>
        <row r="429">
          <cell r="A429" t="str">
            <v>e-Vendredi</v>
          </cell>
          <cell r="B429">
            <v>183</v>
          </cell>
          <cell r="C429">
            <v>100</v>
          </cell>
          <cell r="D429">
            <v>0</v>
          </cell>
          <cell r="E429">
            <v>283</v>
          </cell>
          <cell r="F429">
            <v>1550</v>
          </cell>
          <cell r="G429">
            <v>967</v>
          </cell>
          <cell r="H429">
            <v>6</v>
          </cell>
          <cell r="I429">
            <v>0</v>
          </cell>
          <cell r="J429">
            <v>2523</v>
          </cell>
          <cell r="K429">
            <v>705</v>
          </cell>
          <cell r="L429">
            <v>506</v>
          </cell>
          <cell r="M429">
            <v>3</v>
          </cell>
          <cell r="N429">
            <v>1214</v>
          </cell>
          <cell r="O429">
            <v>4020</v>
          </cell>
        </row>
        <row r="430">
          <cell r="A430" t="str">
            <v>f-Samedi</v>
          </cell>
          <cell r="B430">
            <v>69</v>
          </cell>
          <cell r="C430">
            <v>40</v>
          </cell>
          <cell r="D430">
            <v>1</v>
          </cell>
          <cell r="E430">
            <v>110</v>
          </cell>
          <cell r="F430">
            <v>518</v>
          </cell>
          <cell r="G430">
            <v>425</v>
          </cell>
          <cell r="H430">
            <v>3</v>
          </cell>
          <cell r="I430">
            <v>0</v>
          </cell>
          <cell r="J430">
            <v>946</v>
          </cell>
          <cell r="K430">
            <v>179</v>
          </cell>
          <cell r="L430">
            <v>156</v>
          </cell>
          <cell r="M430">
            <v>2</v>
          </cell>
          <cell r="N430">
            <v>337</v>
          </cell>
          <cell r="O430">
            <v>1393</v>
          </cell>
        </row>
        <row r="431">
          <cell r="A431" t="str">
            <v>g-Dimanche</v>
          </cell>
          <cell r="B431">
            <v>63</v>
          </cell>
          <cell r="C431">
            <v>30</v>
          </cell>
          <cell r="D431">
            <v>0</v>
          </cell>
          <cell r="E431">
            <v>93</v>
          </cell>
          <cell r="F431">
            <v>522</v>
          </cell>
          <cell r="G431">
            <v>485</v>
          </cell>
          <cell r="H431">
            <v>7</v>
          </cell>
          <cell r="I431">
            <v>0</v>
          </cell>
          <cell r="J431">
            <v>1014</v>
          </cell>
          <cell r="K431">
            <v>134</v>
          </cell>
          <cell r="L431">
            <v>142</v>
          </cell>
          <cell r="M431">
            <v>5</v>
          </cell>
          <cell r="N431">
            <v>281</v>
          </cell>
          <cell r="O431">
            <v>1388</v>
          </cell>
        </row>
        <row r="432">
          <cell r="A432" t="str">
            <v>Total</v>
          </cell>
          <cell r="B432">
            <v>1122</v>
          </cell>
          <cell r="C432">
            <v>687</v>
          </cell>
          <cell r="D432">
            <v>1</v>
          </cell>
          <cell r="E432">
            <v>1810</v>
          </cell>
          <cell r="F432">
            <v>9576</v>
          </cell>
          <cell r="G432">
            <v>7138</v>
          </cell>
          <cell r="H432">
            <v>58</v>
          </cell>
          <cell r="I432">
            <v>1</v>
          </cell>
          <cell r="J432">
            <v>16773</v>
          </cell>
          <cell r="K432">
            <v>4677</v>
          </cell>
          <cell r="L432">
            <v>3688</v>
          </cell>
          <cell r="M432">
            <v>24</v>
          </cell>
          <cell r="N432">
            <v>8389</v>
          </cell>
          <cell r="O432">
            <v>26972</v>
          </cell>
        </row>
        <row r="435">
          <cell r="A435" t="str">
            <v>5.3.5.  Arbeidsplaatsongevallen volgens dag van het ongeval : verdeling volgens gevolgen en generatie in relatieve frequentie 2020</v>
          </cell>
        </row>
        <row r="436">
          <cell r="E436" t="str">
            <v>15 - 24 ans</v>
          </cell>
          <cell r="J436" t="str">
            <v>25 - 49 ans</v>
          </cell>
          <cell r="N436" t="str">
            <v>50 ans et plus</v>
          </cell>
          <cell r="O436" t="str">
            <v>Total</v>
          </cell>
        </row>
        <row r="437">
          <cell r="B437" t="str">
            <v>1-CSS</v>
          </cell>
          <cell r="C437" t="str">
            <v>2-IT &lt;= 6 MOIS</v>
          </cell>
          <cell r="D437" t="str">
            <v>3-IT &gt; 6 MOIS</v>
          </cell>
          <cell r="E437" t="str">
            <v>Total</v>
          </cell>
          <cell r="F437" t="str">
            <v>1-CSS</v>
          </cell>
          <cell r="G437" t="str">
            <v>2-IT &lt;= 6 MOIS</v>
          </cell>
          <cell r="H437" t="str">
            <v>3-IT &gt; 6 MOIS</v>
          </cell>
          <cell r="I437" t="str">
            <v>4-Mortel</v>
          </cell>
          <cell r="J437" t="str">
            <v>Total</v>
          </cell>
          <cell r="K437" t="str">
            <v>1-CSS</v>
          </cell>
          <cell r="L437" t="str">
            <v>2-IT &lt;= 6 MOIS</v>
          </cell>
          <cell r="M437" t="str">
            <v>3-IT &gt; 6 MOIS</v>
          </cell>
          <cell r="N437" t="str">
            <v>Total</v>
          </cell>
        </row>
        <row r="438">
          <cell r="A438" t="str">
            <v>a-Lundi</v>
          </cell>
          <cell r="B438">
            <v>18.360071301247771</v>
          </cell>
          <cell r="C438">
            <v>19.50509461426492</v>
          </cell>
          <cell r="D438">
            <v>0</v>
          </cell>
          <cell r="E438">
            <v>18.784530386740332</v>
          </cell>
          <cell r="F438">
            <v>19.486215538847119</v>
          </cell>
          <cell r="G438">
            <v>19.571308489773045</v>
          </cell>
          <cell r="H438">
            <v>20.689655172413794</v>
          </cell>
          <cell r="I438">
            <v>0</v>
          </cell>
          <cell r="J438">
            <v>19.525427770822155</v>
          </cell>
          <cell r="K438">
            <v>21.252939918751334</v>
          </cell>
          <cell r="L438">
            <v>20.526030368763557</v>
          </cell>
          <cell r="M438">
            <v>12.5</v>
          </cell>
          <cell r="N438">
            <v>20.908332339969007</v>
          </cell>
          <cell r="O438">
            <v>19.905828266350291</v>
          </cell>
        </row>
        <row r="439">
          <cell r="A439" t="str">
            <v>b-Mardi</v>
          </cell>
          <cell r="B439">
            <v>18.003565062388592</v>
          </cell>
          <cell r="C439">
            <v>17.758369723435223</v>
          </cell>
          <cell r="D439">
            <v>0</v>
          </cell>
          <cell r="E439">
            <v>17.900552486187845</v>
          </cell>
          <cell r="F439">
            <v>19.037176274018382</v>
          </cell>
          <cell r="G439">
            <v>19.445222751471</v>
          </cell>
          <cell r="H439">
            <v>20.689655172413794</v>
          </cell>
          <cell r="I439">
            <v>0</v>
          </cell>
          <cell r="J439">
            <v>19.215405711560248</v>
          </cell>
          <cell r="K439">
            <v>20.226641009193926</v>
          </cell>
          <cell r="L439">
            <v>20.336225596529285</v>
          </cell>
          <cell r="M439">
            <v>25</v>
          </cell>
          <cell r="N439">
            <v>20.288473000357612</v>
          </cell>
          <cell r="O439">
            <v>19.460922438083937</v>
          </cell>
        </row>
        <row r="440">
          <cell r="A440" t="str">
            <v>c-Mercredi</v>
          </cell>
          <cell r="B440">
            <v>18.270944741532976</v>
          </cell>
          <cell r="C440">
            <v>19.50509461426492</v>
          </cell>
          <cell r="D440">
            <v>0</v>
          </cell>
          <cell r="E440">
            <v>18.729281767955801</v>
          </cell>
          <cell r="F440">
            <v>15.810359231411864</v>
          </cell>
          <cell r="G440">
            <v>17.259736620902213</v>
          </cell>
          <cell r="H440">
            <v>15.517241379310343</v>
          </cell>
          <cell r="I440">
            <v>100</v>
          </cell>
          <cell r="J440">
            <v>16.431169140881178</v>
          </cell>
          <cell r="K440">
            <v>16.784263416720119</v>
          </cell>
          <cell r="L440">
            <v>19.549891540130151</v>
          </cell>
          <cell r="M440">
            <v>8.3333333333333321</v>
          </cell>
          <cell r="N440">
            <v>17.975920848730482</v>
          </cell>
          <cell r="O440">
            <v>17.065846062583422</v>
          </cell>
        </row>
        <row r="441">
          <cell r="A441" t="str">
            <v>d-Jeudi</v>
          </cell>
          <cell r="B441">
            <v>17.290552584670234</v>
          </cell>
          <cell r="C441">
            <v>18.486171761280932</v>
          </cell>
          <cell r="D441">
            <v>0</v>
          </cell>
          <cell r="E441">
            <v>17.734806629834253</v>
          </cell>
          <cell r="F441">
            <v>18.619465329991648</v>
          </cell>
          <cell r="G441">
            <v>17.427850938638272</v>
          </cell>
          <cell r="H441">
            <v>15.517241379310343</v>
          </cell>
          <cell r="I441">
            <v>0</v>
          </cell>
          <cell r="J441">
            <v>18.100518690752995</v>
          </cell>
          <cell r="K441">
            <v>19.970066281804574</v>
          </cell>
          <cell r="L441">
            <v>17.787418655097614</v>
          </cell>
          <cell r="M441">
            <v>12.5</v>
          </cell>
          <cell r="N441">
            <v>18.989152461556802</v>
          </cell>
          <cell r="O441">
            <v>18.352365415986949</v>
          </cell>
        </row>
        <row r="442">
          <cell r="A442" t="str">
            <v>e-Vendredi</v>
          </cell>
          <cell r="B442">
            <v>16.310160427807489</v>
          </cell>
          <cell r="C442">
            <v>14.55604075691412</v>
          </cell>
          <cell r="D442">
            <v>0</v>
          </cell>
          <cell r="E442">
            <v>15.6353591160221</v>
          </cell>
          <cell r="F442">
            <v>16.186299081035923</v>
          </cell>
          <cell r="G442">
            <v>13.547212104230875</v>
          </cell>
          <cell r="H442">
            <v>10.344827586206897</v>
          </cell>
          <cell r="I442">
            <v>0</v>
          </cell>
          <cell r="J442">
            <v>15.042031836880701</v>
          </cell>
          <cell r="K442">
            <v>15.073765234124439</v>
          </cell>
          <cell r="L442">
            <v>13.72017353579176</v>
          </cell>
          <cell r="M442">
            <v>12.5</v>
          </cell>
          <cell r="N442">
            <v>14.47133150554297</v>
          </cell>
          <cell r="O442">
            <v>14.904345246922736</v>
          </cell>
        </row>
        <row r="443">
          <cell r="A443" t="str">
            <v>f-Samedi</v>
          </cell>
          <cell r="B443">
            <v>6.1497326203208562</v>
          </cell>
          <cell r="C443">
            <v>5.8224163027656486</v>
          </cell>
          <cell r="D443">
            <v>100</v>
          </cell>
          <cell r="E443">
            <v>6.0773480662983426</v>
          </cell>
          <cell r="F443">
            <v>5.4093567251461989</v>
          </cell>
          <cell r="G443">
            <v>5.9540487531521435</v>
          </cell>
          <cell r="H443">
            <v>5.1724137931034484</v>
          </cell>
          <cell r="I443">
            <v>0</v>
          </cell>
          <cell r="J443">
            <v>5.6400166934954994</v>
          </cell>
          <cell r="K443">
            <v>3.8272396835578362</v>
          </cell>
          <cell r="L443">
            <v>4.2299349240780906</v>
          </cell>
          <cell r="M443">
            <v>8.3333333333333321</v>
          </cell>
          <cell r="N443">
            <v>4.0171653355584693</v>
          </cell>
          <cell r="O443">
            <v>5.1646151564585496</v>
          </cell>
        </row>
        <row r="444">
          <cell r="A444" t="str">
            <v>g-Dimanche</v>
          </cell>
          <cell r="B444">
            <v>5.6149732620320858</v>
          </cell>
          <cell r="C444">
            <v>4.3668122270742353</v>
          </cell>
          <cell r="D444">
            <v>0</v>
          </cell>
          <cell r="E444">
            <v>5.1381215469613259</v>
          </cell>
          <cell r="F444">
            <v>5.4511278195488719</v>
          </cell>
          <cell r="G444">
            <v>6.7946203418324451</v>
          </cell>
          <cell r="H444">
            <v>12.068965517241379</v>
          </cell>
          <cell r="I444">
            <v>0</v>
          </cell>
          <cell r="J444">
            <v>6.0454301556072263</v>
          </cell>
          <cell r="K444">
            <v>2.8650844558477657</v>
          </cell>
          <cell r="L444">
            <v>3.8503253796095449</v>
          </cell>
          <cell r="M444">
            <v>20.833333333333336</v>
          </cell>
          <cell r="N444">
            <v>3.3496245082846583</v>
          </cell>
          <cell r="O444">
            <v>5.146077413614119</v>
          </cell>
        </row>
        <row r="445">
          <cell r="A445" t="str">
            <v>Total</v>
          </cell>
          <cell r="B445">
            <v>100</v>
          </cell>
          <cell r="C445">
            <v>100</v>
          </cell>
          <cell r="D445">
            <v>100</v>
          </cell>
          <cell r="E445">
            <v>100</v>
          </cell>
          <cell r="F445">
            <v>100</v>
          </cell>
          <cell r="G445">
            <v>100</v>
          </cell>
          <cell r="H445">
            <v>100</v>
          </cell>
          <cell r="I445">
            <v>100</v>
          </cell>
          <cell r="J445">
            <v>100</v>
          </cell>
          <cell r="K445">
            <v>100</v>
          </cell>
          <cell r="L445">
            <v>100</v>
          </cell>
          <cell r="M445">
            <v>100</v>
          </cell>
          <cell r="N445">
            <v>100</v>
          </cell>
          <cell r="O445">
            <v>100</v>
          </cell>
        </row>
        <row r="447">
          <cell r="A447">
            <v>1</v>
          </cell>
          <cell r="B447">
            <v>2</v>
          </cell>
          <cell r="C447">
            <v>3</v>
          </cell>
          <cell r="D447">
            <v>4</v>
          </cell>
          <cell r="E447">
            <v>5</v>
          </cell>
          <cell r="F447">
            <v>6</v>
          </cell>
          <cell r="G447">
            <v>7</v>
          </cell>
          <cell r="H447">
            <v>8</v>
          </cell>
          <cell r="I447">
            <v>9</v>
          </cell>
          <cell r="J447">
            <v>10</v>
          </cell>
          <cell r="K447">
            <v>11</v>
          </cell>
          <cell r="L447">
            <v>12</v>
          </cell>
          <cell r="M447">
            <v>13</v>
          </cell>
          <cell r="N447">
            <v>14</v>
          </cell>
          <cell r="O447">
            <v>15</v>
          </cell>
          <cell r="P447">
            <v>16</v>
          </cell>
          <cell r="Q447">
            <v>17</v>
          </cell>
          <cell r="R447">
            <v>18</v>
          </cell>
          <cell r="S447">
            <v>19</v>
          </cell>
          <cell r="T447">
            <v>20</v>
          </cell>
          <cell r="U447">
            <v>21</v>
          </cell>
        </row>
        <row r="448">
          <cell r="A448" t="str">
            <v>5.3.6.  Arbeidsplaatsongevallen volgens dag van het ongeval : verdeling volgens gevolgen en aard van het werk (hoofd-/handarbeid) - 2020</v>
          </cell>
        </row>
        <row r="449">
          <cell r="F449" t="str">
            <v>Andere</v>
          </cell>
          <cell r="N449" t="str">
            <v>Contractueel arbeider</v>
          </cell>
        </row>
        <row r="450">
          <cell r="B450" t="str">
            <v>1-CSS</v>
          </cell>
          <cell r="D450" t="str">
            <v>2-IT &lt;= 6 MOIS</v>
          </cell>
          <cell r="F450" t="str">
            <v>Total</v>
          </cell>
          <cell r="H450" t="str">
            <v>1-CSS</v>
          </cell>
          <cell r="J450" t="str">
            <v>2-IT &lt;= 6 MOIS</v>
          </cell>
          <cell r="L450" t="str">
            <v>4-Mortel</v>
          </cell>
          <cell r="N450" t="str">
            <v>Total</v>
          </cell>
          <cell r="P450" t="str">
            <v>1-CSS</v>
          </cell>
          <cell r="R450" t="str">
            <v>2-IT &lt;= 6 MOIS</v>
          </cell>
          <cell r="T450" t="str">
            <v>3-IT &gt; 6 MOIS</v>
          </cell>
        </row>
        <row r="451">
          <cell r="A451" t="str">
            <v>a-Lundi</v>
          </cell>
          <cell r="B451">
            <v>275</v>
          </cell>
          <cell r="C451">
            <v>18.406961178045517</v>
          </cell>
          <cell r="D451">
            <v>288</v>
          </cell>
          <cell r="E451">
            <v>21.192052980132452</v>
          </cell>
          <cell r="F451">
            <v>563</v>
          </cell>
          <cell r="G451">
            <v>19.733613739922891</v>
          </cell>
          <cell r="H451">
            <v>426</v>
          </cell>
          <cell r="I451">
            <v>21.257485029940121</v>
          </cell>
          <cell r="J451">
            <v>670</v>
          </cell>
          <cell r="K451">
            <v>22.960932145305005</v>
          </cell>
          <cell r="L451">
            <v>0</v>
          </cell>
          <cell r="M451">
            <v>0</v>
          </cell>
          <cell r="N451">
            <v>1096</v>
          </cell>
          <cell r="O451">
            <v>22.262847856997766</v>
          </cell>
          <cell r="P451">
            <v>599</v>
          </cell>
          <cell r="Q451">
            <v>19.827871565706719</v>
          </cell>
          <cell r="R451">
            <v>384</v>
          </cell>
          <cell r="S451">
            <v>20.125786163522015</v>
          </cell>
          <cell r="T451">
            <v>0</v>
          </cell>
          <cell r="U451">
            <v>0</v>
          </cell>
        </row>
        <row r="452">
          <cell r="A452" t="str">
            <v>b-Mardi</v>
          </cell>
          <cell r="B452">
            <v>307</v>
          </cell>
          <cell r="C452">
            <v>20.548862115127175</v>
          </cell>
          <cell r="D452">
            <v>305</v>
          </cell>
          <cell r="E452">
            <v>22.442972774098603</v>
          </cell>
          <cell r="F452">
            <v>612</v>
          </cell>
          <cell r="G452">
            <v>21.451104100946374</v>
          </cell>
          <cell r="H452">
            <v>408</v>
          </cell>
          <cell r="I452">
            <v>20.359281437125748</v>
          </cell>
          <cell r="J452">
            <v>603</v>
          </cell>
          <cell r="K452">
            <v>20.664838930774504</v>
          </cell>
          <cell r="L452">
            <v>0</v>
          </cell>
          <cell r="M452">
            <v>0</v>
          </cell>
          <cell r="N452">
            <v>1011</v>
          </cell>
          <cell r="O452">
            <v>20.536258379037172</v>
          </cell>
          <cell r="P452">
            <v>583</v>
          </cell>
          <cell r="Q452">
            <v>19.298245614035086</v>
          </cell>
          <cell r="R452">
            <v>330</v>
          </cell>
          <cell r="S452">
            <v>17.29559748427673</v>
          </cell>
          <cell r="T452">
            <v>0</v>
          </cell>
          <cell r="U452">
            <v>0</v>
          </cell>
        </row>
        <row r="453">
          <cell r="A453" t="str">
            <v>c-Mercredi</v>
          </cell>
          <cell r="B453">
            <v>264</v>
          </cell>
          <cell r="C453">
            <v>17.670682730923694</v>
          </cell>
          <cell r="D453">
            <v>271</v>
          </cell>
          <cell r="E453">
            <v>19.941133186166297</v>
          </cell>
          <cell r="F453">
            <v>535</v>
          </cell>
          <cell r="G453">
            <v>18.752190676480897</v>
          </cell>
          <cell r="H453">
            <v>396</v>
          </cell>
          <cell r="I453">
            <v>19.760479041916167</v>
          </cell>
          <cell r="J453">
            <v>590</v>
          </cell>
          <cell r="K453">
            <v>20.21932830705963</v>
          </cell>
          <cell r="L453">
            <v>1</v>
          </cell>
          <cell r="M453">
            <v>100</v>
          </cell>
          <cell r="N453">
            <v>987</v>
          </cell>
          <cell r="O453">
            <v>20.048750761730652</v>
          </cell>
          <cell r="P453">
            <v>517</v>
          </cell>
          <cell r="Q453">
            <v>17.113538563389604</v>
          </cell>
          <cell r="R453">
            <v>346</v>
          </cell>
          <cell r="S453">
            <v>18.134171907756812</v>
          </cell>
          <cell r="T453">
            <v>1</v>
          </cell>
          <cell r="U453">
            <v>50</v>
          </cell>
        </row>
        <row r="454">
          <cell r="A454" t="str">
            <v>d-Jeudi</v>
          </cell>
          <cell r="B454">
            <v>305</v>
          </cell>
          <cell r="C454">
            <v>20.414993306559573</v>
          </cell>
          <cell r="D454">
            <v>248</v>
          </cell>
          <cell r="E454">
            <v>18.24871228844739</v>
          </cell>
          <cell r="F454">
            <v>553</v>
          </cell>
          <cell r="G454">
            <v>19.383105502979319</v>
          </cell>
          <cell r="H454">
            <v>387</v>
          </cell>
          <cell r="I454">
            <v>19.311377245508982</v>
          </cell>
          <cell r="J454">
            <v>511</v>
          </cell>
          <cell r="K454">
            <v>17.511994516792324</v>
          </cell>
          <cell r="L454">
            <v>0</v>
          </cell>
          <cell r="M454">
            <v>0</v>
          </cell>
          <cell r="N454">
            <v>898</v>
          </cell>
          <cell r="O454">
            <v>18.240910014218972</v>
          </cell>
          <cell r="P454">
            <v>533</v>
          </cell>
          <cell r="Q454">
            <v>17.643164515061237</v>
          </cell>
          <cell r="R454">
            <v>333</v>
          </cell>
          <cell r="S454">
            <v>17.452830188679243</v>
          </cell>
          <cell r="T454">
            <v>0</v>
          </cell>
          <cell r="U454">
            <v>0</v>
          </cell>
        </row>
        <row r="455">
          <cell r="A455" t="str">
            <v>e-Vendredi</v>
          </cell>
          <cell r="B455">
            <v>282</v>
          </cell>
          <cell r="C455">
            <v>18.875502008032129</v>
          </cell>
          <cell r="D455">
            <v>199</v>
          </cell>
          <cell r="E455">
            <v>14.643119941133186</v>
          </cell>
          <cell r="F455">
            <v>481</v>
          </cell>
          <cell r="G455">
            <v>16.85944619698563</v>
          </cell>
          <cell r="H455">
            <v>283</v>
          </cell>
          <cell r="I455">
            <v>14.12175648702595</v>
          </cell>
          <cell r="J455">
            <v>394</v>
          </cell>
          <cell r="K455">
            <v>13.502398903358465</v>
          </cell>
          <cell r="L455">
            <v>0</v>
          </cell>
          <cell r="M455">
            <v>0</v>
          </cell>
          <cell r="N455">
            <v>677</v>
          </cell>
          <cell r="O455">
            <v>13.751777371521429</v>
          </cell>
          <cell r="P455">
            <v>451</v>
          </cell>
          <cell r="Q455">
            <v>14.928831512744125</v>
          </cell>
          <cell r="R455">
            <v>271</v>
          </cell>
          <cell r="S455">
            <v>14.20335429769392</v>
          </cell>
          <cell r="T455">
            <v>0</v>
          </cell>
          <cell r="U455">
            <v>0</v>
          </cell>
        </row>
        <row r="456">
          <cell r="A456" t="str">
            <v>f-Samedi</v>
          </cell>
          <cell r="B456">
            <v>36</v>
          </cell>
          <cell r="C456">
            <v>2.4096385542168677</v>
          </cell>
          <cell r="D456">
            <v>27</v>
          </cell>
          <cell r="E456">
            <v>1.9867549668874174</v>
          </cell>
          <cell r="F456">
            <v>63</v>
          </cell>
          <cell r="G456">
            <v>2.2082018927444795</v>
          </cell>
          <cell r="H456">
            <v>61</v>
          </cell>
          <cell r="I456">
            <v>3.0439121756487024</v>
          </cell>
          <cell r="J456">
            <v>80</v>
          </cell>
          <cell r="K456">
            <v>2.7416038382453736</v>
          </cell>
          <cell r="L456">
            <v>0</v>
          </cell>
          <cell r="M456">
            <v>0</v>
          </cell>
          <cell r="N456">
            <v>141</v>
          </cell>
          <cell r="O456">
            <v>2.864107251675807</v>
          </cell>
          <cell r="P456">
            <v>177</v>
          </cell>
          <cell r="Q456">
            <v>5.8589870903674282</v>
          </cell>
          <cell r="R456">
            <v>104</v>
          </cell>
          <cell r="S456">
            <v>5.450733752620545</v>
          </cell>
          <cell r="T456">
            <v>0</v>
          </cell>
          <cell r="U456">
            <v>0</v>
          </cell>
        </row>
        <row r="457">
          <cell r="A457" t="str">
            <v>g-Dimanche</v>
          </cell>
          <cell r="B457">
            <v>25</v>
          </cell>
          <cell r="C457">
            <v>1.6733601070950468</v>
          </cell>
          <cell r="D457">
            <v>21</v>
          </cell>
          <cell r="E457">
            <v>1.545253863134658</v>
          </cell>
          <cell r="F457">
            <v>46</v>
          </cell>
          <cell r="G457">
            <v>1.6123378899404137</v>
          </cell>
          <cell r="H457">
            <v>43</v>
          </cell>
          <cell r="I457">
            <v>2.1457085828343314</v>
          </cell>
          <cell r="J457">
            <v>70</v>
          </cell>
          <cell r="K457">
            <v>2.3989033584647017</v>
          </cell>
          <cell r="L457">
            <v>0</v>
          </cell>
          <cell r="M457">
            <v>0</v>
          </cell>
          <cell r="N457">
            <v>113</v>
          </cell>
          <cell r="O457">
            <v>2.2953483648182003</v>
          </cell>
          <cell r="P457">
            <v>161</v>
          </cell>
          <cell r="Q457">
            <v>5.3293611386957966</v>
          </cell>
          <cell r="R457">
            <v>140</v>
          </cell>
          <cell r="S457">
            <v>7.3375262054507342</v>
          </cell>
          <cell r="T457">
            <v>1</v>
          </cell>
          <cell r="U457">
            <v>50</v>
          </cell>
        </row>
        <row r="458">
          <cell r="A458" t="str">
            <v>Total</v>
          </cell>
          <cell r="B458">
            <v>1494</v>
          </cell>
          <cell r="C458">
            <v>100</v>
          </cell>
          <cell r="D458">
            <v>1359</v>
          </cell>
          <cell r="E458">
            <v>100</v>
          </cell>
          <cell r="F458">
            <v>2853</v>
          </cell>
          <cell r="G458">
            <v>100</v>
          </cell>
          <cell r="H458">
            <v>2004</v>
          </cell>
          <cell r="I458">
            <v>100</v>
          </cell>
          <cell r="J458">
            <v>2918</v>
          </cell>
          <cell r="K458">
            <v>100</v>
          </cell>
          <cell r="L458">
            <v>1</v>
          </cell>
          <cell r="M458">
            <v>100</v>
          </cell>
          <cell r="N458">
            <v>4923</v>
          </cell>
          <cell r="O458">
            <v>100</v>
          </cell>
          <cell r="P458">
            <v>3021</v>
          </cell>
          <cell r="Q458">
            <v>100</v>
          </cell>
          <cell r="R458">
            <v>1908</v>
          </cell>
          <cell r="S458">
            <v>100</v>
          </cell>
          <cell r="T458">
            <v>2</v>
          </cell>
          <cell r="U458">
            <v>100</v>
          </cell>
        </row>
        <row r="461">
          <cell r="A461" t="str">
            <v>5.3.7.  Arbeidsplaatsongevallen volgens dag van het ongeval :  verdeling volgens duur van de tijdelijke ongeschiktheid - 2020</v>
          </cell>
        </row>
        <row r="462">
          <cell r="B462" t="str">
            <v>a-ITT 0 jour</v>
          </cell>
          <cell r="D462" t="str">
            <v>b-ITT 1 à 3 jours</v>
          </cell>
          <cell r="F462" t="str">
            <v>c-ITT 4 à 7 jours</v>
          </cell>
          <cell r="H462" t="str">
            <v>d-ITT 8 à 15 jours</v>
          </cell>
          <cell r="J462" t="str">
            <v>e-ITT 16 à 30 jours</v>
          </cell>
          <cell r="L462" t="str">
            <v>f-ITT 1 à 3 mois</v>
          </cell>
          <cell r="N462" t="str">
            <v>g-ITT 4 à 6 mois</v>
          </cell>
          <cell r="P462" t="str">
            <v>h-ITT &gt; 6 mois</v>
          </cell>
          <cell r="R462" t="str">
            <v>Total</v>
          </cell>
        </row>
        <row r="463">
          <cell r="A463" t="str">
            <v>a-Lundi</v>
          </cell>
          <cell r="B463">
            <v>3081</v>
          </cell>
          <cell r="C463">
            <v>19.922405431619786</v>
          </cell>
          <cell r="D463">
            <v>415</v>
          </cell>
          <cell r="E463">
            <v>18.618214445939884</v>
          </cell>
          <cell r="F463">
            <v>853</v>
          </cell>
          <cell r="G463">
            <v>24.897840046701695</v>
          </cell>
          <cell r="H463">
            <v>631</v>
          </cell>
          <cell r="I463">
            <v>17.54239644147901</v>
          </cell>
          <cell r="J463">
            <v>216</v>
          </cell>
          <cell r="K463">
            <v>17.335473515248793</v>
          </cell>
          <cell r="L463">
            <v>128</v>
          </cell>
          <cell r="M463">
            <v>15.920398009950249</v>
          </cell>
          <cell r="N463">
            <v>30</v>
          </cell>
          <cell r="O463">
            <v>24.590163934426229</v>
          </cell>
          <cell r="P463">
            <v>15</v>
          </cell>
          <cell r="Q463">
            <v>18.072289156626507</v>
          </cell>
          <cell r="R463">
            <v>5369</v>
          </cell>
          <cell r="S463">
            <v>19.905828266350291</v>
          </cell>
        </row>
        <row r="464">
          <cell r="A464" t="str">
            <v>b-Mardi</v>
          </cell>
          <cell r="B464">
            <v>2990</v>
          </cell>
          <cell r="C464">
            <v>19.333979954736503</v>
          </cell>
          <cell r="D464">
            <v>478</v>
          </cell>
          <cell r="E464">
            <v>21.444593988335576</v>
          </cell>
          <cell r="F464">
            <v>656</v>
          </cell>
          <cell r="G464">
            <v>19.147694103911267</v>
          </cell>
          <cell r="H464">
            <v>704</v>
          </cell>
          <cell r="I464">
            <v>19.571865443425075</v>
          </cell>
          <cell r="J464">
            <v>230</v>
          </cell>
          <cell r="K464">
            <v>18.459069020866771</v>
          </cell>
          <cell r="L464">
            <v>155</v>
          </cell>
          <cell r="M464">
            <v>19.278606965174131</v>
          </cell>
          <cell r="N464">
            <v>18</v>
          </cell>
          <cell r="O464">
            <v>14.754098360655737</v>
          </cell>
          <cell r="P464">
            <v>18</v>
          </cell>
          <cell r="Q464">
            <v>21.686746987951807</v>
          </cell>
          <cell r="R464">
            <v>5249</v>
          </cell>
          <cell r="S464">
            <v>19.460922438083937</v>
          </cell>
        </row>
        <row r="465">
          <cell r="A465" t="str">
            <v>c-Mercredi</v>
          </cell>
          <cell r="B465">
            <v>2518</v>
          </cell>
          <cell r="C465">
            <v>16.281926931781442</v>
          </cell>
          <cell r="D465">
            <v>495</v>
          </cell>
          <cell r="E465">
            <v>22.207267833109018</v>
          </cell>
          <cell r="F465">
            <v>510</v>
          </cell>
          <cell r="G465">
            <v>14.886164623467602</v>
          </cell>
          <cell r="H465">
            <v>667</v>
          </cell>
          <cell r="I465">
            <v>18.543230469835976</v>
          </cell>
          <cell r="J465">
            <v>241</v>
          </cell>
          <cell r="K465">
            <v>19.341894060995184</v>
          </cell>
          <cell r="L465">
            <v>145</v>
          </cell>
          <cell r="M465">
            <v>18.034825870646767</v>
          </cell>
          <cell r="N465">
            <v>16</v>
          </cell>
          <cell r="O465">
            <v>13.114754098360656</v>
          </cell>
          <cell r="P465">
            <v>11</v>
          </cell>
          <cell r="Q465">
            <v>13.253012048192772</v>
          </cell>
          <cell r="R465">
            <v>4603</v>
          </cell>
          <cell r="S465">
            <v>17.065846062583422</v>
          </cell>
        </row>
        <row r="466">
          <cell r="A466" t="str">
            <v>d-Jeudi</v>
          </cell>
          <cell r="B466">
            <v>2932</v>
          </cell>
          <cell r="C466">
            <v>18.958939540898804</v>
          </cell>
          <cell r="D466">
            <v>371</v>
          </cell>
          <cell r="E466">
            <v>16.644235082996857</v>
          </cell>
          <cell r="F466">
            <v>508</v>
          </cell>
          <cell r="G466">
            <v>14.827787507297138</v>
          </cell>
          <cell r="H466">
            <v>701</v>
          </cell>
          <cell r="I466">
            <v>19.488462607728664</v>
          </cell>
          <cell r="J466">
            <v>248</v>
          </cell>
          <cell r="K466">
            <v>19.903691813804173</v>
          </cell>
          <cell r="L466">
            <v>149</v>
          </cell>
          <cell r="M466">
            <v>18.53233830845771</v>
          </cell>
          <cell r="N466">
            <v>29</v>
          </cell>
          <cell r="O466">
            <v>23.770491803278688</v>
          </cell>
          <cell r="P466">
            <v>12</v>
          </cell>
          <cell r="Q466">
            <v>14.457831325301203</v>
          </cell>
          <cell r="R466">
            <v>4950</v>
          </cell>
          <cell r="S466">
            <v>18.352365415986949</v>
          </cell>
        </row>
        <row r="467">
          <cell r="A467" t="str">
            <v>e-Vendredi</v>
          </cell>
          <cell r="B467">
            <v>2451</v>
          </cell>
          <cell r="C467">
            <v>15.848690591658585</v>
          </cell>
          <cell r="D467">
            <v>242</v>
          </cell>
          <cell r="E467">
            <v>10.856886496186631</v>
          </cell>
          <cell r="F467">
            <v>484</v>
          </cell>
          <cell r="G467">
            <v>14.127262113251604</v>
          </cell>
          <cell r="H467">
            <v>507</v>
          </cell>
          <cell r="I467">
            <v>14.09507923269391</v>
          </cell>
          <cell r="J467">
            <v>190</v>
          </cell>
          <cell r="K467">
            <v>15.248796147672552</v>
          </cell>
          <cell r="L467">
            <v>126</v>
          </cell>
          <cell r="M467">
            <v>15.671641791044776</v>
          </cell>
          <cell r="N467">
            <v>11</v>
          </cell>
          <cell r="O467">
            <v>9.0163934426229506</v>
          </cell>
          <cell r="P467">
            <v>9</v>
          </cell>
          <cell r="Q467">
            <v>10.843373493975903</v>
          </cell>
          <cell r="R467">
            <v>4020</v>
          </cell>
          <cell r="S467">
            <v>14.904345246922736</v>
          </cell>
        </row>
        <row r="468">
          <cell r="A468" t="str">
            <v>f-Samedi</v>
          </cell>
          <cell r="B468">
            <v>770</v>
          </cell>
          <cell r="C468">
            <v>4.978984804397026</v>
          </cell>
          <cell r="D468">
            <v>111</v>
          </cell>
          <cell r="E468">
            <v>4.9798115746971741</v>
          </cell>
          <cell r="F468">
            <v>170</v>
          </cell>
          <cell r="G468">
            <v>4.9620548744892004</v>
          </cell>
          <cell r="H468">
            <v>204</v>
          </cell>
          <cell r="I468">
            <v>5.6713928273561303</v>
          </cell>
          <cell r="J468">
            <v>72</v>
          </cell>
          <cell r="K468">
            <v>5.7784911717495984</v>
          </cell>
          <cell r="L468">
            <v>55</v>
          </cell>
          <cell r="M468">
            <v>6.8407960199004973</v>
          </cell>
          <cell r="N468">
            <v>5</v>
          </cell>
          <cell r="O468">
            <v>4.0983606557377046</v>
          </cell>
          <cell r="P468">
            <v>6</v>
          </cell>
          <cell r="Q468">
            <v>7.2289156626506017</v>
          </cell>
          <cell r="R468">
            <v>1393</v>
          </cell>
          <cell r="S468">
            <v>5.1646151564585496</v>
          </cell>
        </row>
        <row r="469">
          <cell r="A469" t="str">
            <v>g-Dimanche</v>
          </cell>
          <cell r="B469">
            <v>723</v>
          </cell>
          <cell r="C469">
            <v>4.6750727449078564</v>
          </cell>
          <cell r="D469">
            <v>117</v>
          </cell>
          <cell r="E469">
            <v>5.2489905787348583</v>
          </cell>
          <cell r="F469">
            <v>245</v>
          </cell>
          <cell r="G469">
            <v>7.1511967308814954</v>
          </cell>
          <cell r="H469">
            <v>183</v>
          </cell>
          <cell r="I469">
            <v>5.0875729774812344</v>
          </cell>
          <cell r="J469">
            <v>49</v>
          </cell>
          <cell r="K469">
            <v>3.9325842696629212</v>
          </cell>
          <cell r="L469">
            <v>46</v>
          </cell>
          <cell r="M469">
            <v>5.721393034825871</v>
          </cell>
          <cell r="N469">
            <v>13</v>
          </cell>
          <cell r="O469">
            <v>10.655737704918032</v>
          </cell>
          <cell r="P469">
            <v>12</v>
          </cell>
          <cell r="Q469">
            <v>14.457831325301203</v>
          </cell>
          <cell r="R469">
            <v>1388</v>
          </cell>
          <cell r="S469">
            <v>5.146077413614119</v>
          </cell>
        </row>
        <row r="470">
          <cell r="A470" t="str">
            <v>Total</v>
          </cell>
          <cell r="B470">
            <v>15465</v>
          </cell>
          <cell r="C470">
            <v>100</v>
          </cell>
          <cell r="D470">
            <v>2229</v>
          </cell>
          <cell r="E470">
            <v>100</v>
          </cell>
          <cell r="F470">
            <v>3426</v>
          </cell>
          <cell r="G470">
            <v>100</v>
          </cell>
          <cell r="H470">
            <v>3597</v>
          </cell>
          <cell r="I470">
            <v>100</v>
          </cell>
          <cell r="J470">
            <v>1246</v>
          </cell>
          <cell r="K470">
            <v>100</v>
          </cell>
          <cell r="L470">
            <v>804</v>
          </cell>
          <cell r="M470">
            <v>100</v>
          </cell>
          <cell r="N470">
            <v>122</v>
          </cell>
          <cell r="O470">
            <v>100</v>
          </cell>
          <cell r="P470">
            <v>83</v>
          </cell>
          <cell r="Q470">
            <v>100</v>
          </cell>
          <cell r="R470">
            <v>26972</v>
          </cell>
          <cell r="S470">
            <v>100</v>
          </cell>
        </row>
        <row r="473">
          <cell r="A473" t="str">
            <v>5.3.8.  Arbeidsplaatsongevallen volgens dag van het ongeval :  verdeling volgens voorziene graad van blijvende ongeschiktheid - 2020</v>
          </cell>
        </row>
        <row r="474">
          <cell r="D474" t="str">
            <v>Total</v>
          </cell>
        </row>
        <row r="475">
          <cell r="A475" t="str">
            <v>a-Lundi</v>
          </cell>
          <cell r="B475">
            <v>5369</v>
          </cell>
          <cell r="C475">
            <v>19.905828266350291</v>
          </cell>
          <cell r="D475">
            <v>5369</v>
          </cell>
          <cell r="E475">
            <v>19.905828266350291</v>
          </cell>
        </row>
        <row r="476">
          <cell r="A476" t="str">
            <v>b-Mardi</v>
          </cell>
          <cell r="B476">
            <v>5249</v>
          </cell>
          <cell r="C476">
            <v>19.460922438083937</v>
          </cell>
          <cell r="D476">
            <v>5249</v>
          </cell>
          <cell r="E476">
            <v>19.460922438083937</v>
          </cell>
        </row>
        <row r="477">
          <cell r="A477" t="str">
            <v>c-Mercredi</v>
          </cell>
          <cell r="B477">
            <v>4603</v>
          </cell>
          <cell r="C477">
            <v>17.065846062583422</v>
          </cell>
          <cell r="D477">
            <v>4603</v>
          </cell>
          <cell r="E477">
            <v>17.065846062583422</v>
          </cell>
        </row>
        <row r="478">
          <cell r="A478" t="str">
            <v>d-Jeudi</v>
          </cell>
          <cell r="B478">
            <v>4950</v>
          </cell>
          <cell r="C478">
            <v>18.352365415986949</v>
          </cell>
          <cell r="D478">
            <v>4950</v>
          </cell>
          <cell r="E478">
            <v>18.352365415986949</v>
          </cell>
        </row>
        <row r="479">
          <cell r="A479" t="str">
            <v>e-Vendredi</v>
          </cell>
          <cell r="B479">
            <v>4020</v>
          </cell>
          <cell r="C479">
            <v>14.904345246922736</v>
          </cell>
          <cell r="D479">
            <v>4020</v>
          </cell>
          <cell r="E479">
            <v>14.904345246922736</v>
          </cell>
        </row>
        <row r="480">
          <cell r="A480" t="str">
            <v>f-Samedi</v>
          </cell>
          <cell r="B480">
            <v>1393</v>
          </cell>
          <cell r="C480">
            <v>5.1646151564585496</v>
          </cell>
          <cell r="D480">
            <v>1393</v>
          </cell>
          <cell r="E480">
            <v>5.1646151564585496</v>
          </cell>
        </row>
        <row r="481">
          <cell r="A481" t="str">
            <v>g-Dimanche</v>
          </cell>
          <cell r="B481">
            <v>1388</v>
          </cell>
          <cell r="C481">
            <v>5.146077413614119</v>
          </cell>
          <cell r="D481">
            <v>1388</v>
          </cell>
          <cell r="E481">
            <v>5.146077413614119</v>
          </cell>
        </row>
        <row r="482">
          <cell r="A482" t="str">
            <v>Total</v>
          </cell>
          <cell r="B482">
            <v>26972</v>
          </cell>
          <cell r="C482">
            <v>100</v>
          </cell>
          <cell r="D482">
            <v>26972</v>
          </cell>
          <cell r="E482">
            <v>100</v>
          </cell>
        </row>
        <row r="485">
          <cell r="A485" t="str">
            <v>5.4.1.  Arbeidsplaatsongevallen volgens maand van het ongeval : evolutie 2011 - 2020</v>
          </cell>
        </row>
        <row r="486">
          <cell r="B486" t="str">
            <v>Total</v>
          </cell>
        </row>
        <row r="487">
          <cell r="A487" t="str">
            <v>a-Janvier</v>
          </cell>
          <cell r="B487">
            <v>3301</v>
          </cell>
          <cell r="C487">
            <v>12.238617825893519</v>
          </cell>
        </row>
        <row r="488">
          <cell r="A488" t="str">
            <v>b-Février</v>
          </cell>
          <cell r="B488">
            <v>2950</v>
          </cell>
          <cell r="C488">
            <v>10.937268278214445</v>
          </cell>
        </row>
        <row r="489">
          <cell r="A489" t="str">
            <v>c-Mars</v>
          </cell>
          <cell r="B489">
            <v>2076</v>
          </cell>
          <cell r="C489">
            <v>7.6968708290078602</v>
          </cell>
        </row>
        <row r="490">
          <cell r="A490" t="str">
            <v>d-Avril</v>
          </cell>
          <cell r="B490">
            <v>1205</v>
          </cell>
          <cell r="C490">
            <v>4.4675960255079339</v>
          </cell>
        </row>
        <row r="491">
          <cell r="A491" t="str">
            <v>e-Mai</v>
          </cell>
          <cell r="B491">
            <v>1652</v>
          </cell>
          <cell r="C491">
            <v>6.1248702358000875</v>
          </cell>
        </row>
        <row r="492">
          <cell r="A492" t="str">
            <v>f-Juin</v>
          </cell>
          <cell r="B492">
            <v>2454</v>
          </cell>
          <cell r="C492">
            <v>9.0983241880468633</v>
          </cell>
        </row>
        <row r="493">
          <cell r="A493" t="str">
            <v>g-Juillet</v>
          </cell>
          <cell r="B493">
            <v>1939</v>
          </cell>
          <cell r="C493">
            <v>7.188936675070444</v>
          </cell>
        </row>
        <row r="494">
          <cell r="A494" t="str">
            <v>h-Août</v>
          </cell>
          <cell r="B494">
            <v>2026</v>
          </cell>
          <cell r="C494">
            <v>7.5114934005635474</v>
          </cell>
        </row>
        <row r="495">
          <cell r="A495" t="str">
            <v>i-Septembre</v>
          </cell>
          <cell r="B495">
            <v>2868</v>
          </cell>
          <cell r="C495">
            <v>10.633249295565772</v>
          </cell>
        </row>
        <row r="496">
          <cell r="A496" t="str">
            <v>j-Octobre</v>
          </cell>
          <cell r="B496">
            <v>2516</v>
          </cell>
          <cell r="C496">
            <v>9.3281921993178116</v>
          </cell>
        </row>
        <row r="497">
          <cell r="A497" t="str">
            <v>k-Novembre</v>
          </cell>
          <cell r="B497">
            <v>1980</v>
          </cell>
          <cell r="C497">
            <v>7.3409461663947795</v>
          </cell>
        </row>
        <row r="498">
          <cell r="A498" t="str">
            <v>l-Décembre</v>
          </cell>
          <cell r="B498">
            <v>2005</v>
          </cell>
          <cell r="C498">
            <v>7.4336348806169363</v>
          </cell>
        </row>
        <row r="499">
          <cell r="A499" t="str">
            <v>Total</v>
          </cell>
          <cell r="B499">
            <v>26972</v>
          </cell>
          <cell r="C499">
            <v>100</v>
          </cell>
        </row>
        <row r="502">
          <cell r="A502" t="str">
            <v>5.4.2.  Arbeidsplaatsongevallen volgens maand van het ongeval : verdeling volgens gevolgen- 2020</v>
          </cell>
        </row>
        <row r="503">
          <cell r="B503" t="str">
            <v>1-CSS</v>
          </cell>
          <cell r="D503" t="str">
            <v>2-IT &lt;= 6 MOIS</v>
          </cell>
          <cell r="F503" t="str">
            <v>3-IT &gt; 6 MOIS</v>
          </cell>
          <cell r="H503" t="str">
            <v>4-Mortel</v>
          </cell>
          <cell r="J503" t="str">
            <v>Total</v>
          </cell>
        </row>
        <row r="504">
          <cell r="A504" t="str">
            <v>a-Janvier</v>
          </cell>
          <cell r="B504">
            <v>2016</v>
          </cell>
          <cell r="C504">
            <v>13.112195121951221</v>
          </cell>
          <cell r="D504">
            <v>1275</v>
          </cell>
          <cell r="E504">
            <v>11.074437592286978</v>
          </cell>
          <cell r="F504">
            <v>10</v>
          </cell>
          <cell r="G504">
            <v>12.048192771084338</v>
          </cell>
          <cell r="H504">
            <v>0</v>
          </cell>
          <cell r="I504">
            <v>0</v>
          </cell>
          <cell r="J504">
            <v>3301</v>
          </cell>
          <cell r="K504">
            <v>12.238617825893519</v>
          </cell>
        </row>
        <row r="505">
          <cell r="A505" t="str">
            <v>b-Février</v>
          </cell>
          <cell r="B505">
            <v>1677</v>
          </cell>
          <cell r="C505">
            <v>10.907317073170733</v>
          </cell>
          <cell r="D505">
            <v>1270</v>
          </cell>
          <cell r="E505">
            <v>11.031008425258403</v>
          </cell>
          <cell r="F505">
            <v>3</v>
          </cell>
          <cell r="G505">
            <v>3.6144578313253009</v>
          </cell>
          <cell r="H505">
            <v>0</v>
          </cell>
          <cell r="I505">
            <v>0</v>
          </cell>
          <cell r="J505">
            <v>2950</v>
          </cell>
          <cell r="K505">
            <v>10.937268278214445</v>
          </cell>
        </row>
        <row r="506">
          <cell r="A506" t="str">
            <v>c-Mars</v>
          </cell>
          <cell r="B506">
            <v>1178</v>
          </cell>
          <cell r="C506">
            <v>7.6617886178861783</v>
          </cell>
          <cell r="D506">
            <v>884</v>
          </cell>
          <cell r="E506">
            <v>7.6782767306523052</v>
          </cell>
          <cell r="F506">
            <v>14</v>
          </cell>
          <cell r="G506">
            <v>16.867469879518072</v>
          </cell>
          <cell r="H506">
            <v>0</v>
          </cell>
          <cell r="I506">
            <v>0</v>
          </cell>
          <cell r="J506">
            <v>2076</v>
          </cell>
          <cell r="K506">
            <v>7.6968708290078602</v>
          </cell>
        </row>
        <row r="507">
          <cell r="A507" t="str">
            <v>d-Avril</v>
          </cell>
          <cell r="B507">
            <v>670</v>
          </cell>
          <cell r="C507">
            <v>4.3577235772357721</v>
          </cell>
          <cell r="D507">
            <v>531</v>
          </cell>
          <cell r="E507">
            <v>4.6121775384348123</v>
          </cell>
          <cell r="F507">
            <v>4</v>
          </cell>
          <cell r="G507">
            <v>4.8192771084337354</v>
          </cell>
          <cell r="H507">
            <v>0</v>
          </cell>
          <cell r="I507">
            <v>0</v>
          </cell>
          <cell r="J507">
            <v>1205</v>
          </cell>
          <cell r="K507">
            <v>4.4675960255079339</v>
          </cell>
        </row>
        <row r="508">
          <cell r="A508" t="str">
            <v>e-Mai</v>
          </cell>
          <cell r="B508">
            <v>889</v>
          </cell>
          <cell r="C508">
            <v>5.7821138211382115</v>
          </cell>
          <cell r="D508">
            <v>757</v>
          </cell>
          <cell r="E508">
            <v>6.5751758881264655</v>
          </cell>
          <cell r="F508">
            <v>6</v>
          </cell>
          <cell r="G508">
            <v>7.2289156626506017</v>
          </cell>
          <cell r="H508">
            <v>0</v>
          </cell>
          <cell r="I508">
            <v>0</v>
          </cell>
          <cell r="J508">
            <v>1652</v>
          </cell>
          <cell r="K508">
            <v>6.1248702358000875</v>
          </cell>
        </row>
        <row r="509">
          <cell r="A509" t="str">
            <v>f-Juin</v>
          </cell>
          <cell r="B509">
            <v>1331</v>
          </cell>
          <cell r="C509">
            <v>8.6569105691056905</v>
          </cell>
          <cell r="D509">
            <v>1113</v>
          </cell>
          <cell r="E509">
            <v>9.667332580561105</v>
          </cell>
          <cell r="F509">
            <v>10</v>
          </cell>
          <cell r="G509">
            <v>12.048192771084338</v>
          </cell>
          <cell r="H509">
            <v>0</v>
          </cell>
          <cell r="I509">
            <v>0</v>
          </cell>
          <cell r="J509">
            <v>2454</v>
          </cell>
          <cell r="K509">
            <v>9.0983241880468633</v>
          </cell>
        </row>
        <row r="510">
          <cell r="A510" t="str">
            <v>g-Juillet</v>
          </cell>
          <cell r="B510">
            <v>1002</v>
          </cell>
          <cell r="C510">
            <v>6.5170731707317078</v>
          </cell>
          <cell r="D510">
            <v>929</v>
          </cell>
          <cell r="E510">
            <v>8.0691392339094925</v>
          </cell>
          <cell r="F510">
            <v>8</v>
          </cell>
          <cell r="G510">
            <v>9.6385542168674707</v>
          </cell>
          <cell r="H510">
            <v>0</v>
          </cell>
          <cell r="I510">
            <v>0</v>
          </cell>
          <cell r="J510">
            <v>1939</v>
          </cell>
          <cell r="K510">
            <v>7.188936675070444</v>
          </cell>
        </row>
        <row r="511">
          <cell r="A511" t="str">
            <v>h-Août</v>
          </cell>
          <cell r="B511">
            <v>1051</v>
          </cell>
          <cell r="C511">
            <v>6.8357723577235765</v>
          </cell>
          <cell r="D511">
            <v>969</v>
          </cell>
          <cell r="E511">
            <v>8.4165725701381042</v>
          </cell>
          <cell r="F511">
            <v>6</v>
          </cell>
          <cell r="G511">
            <v>7.2289156626506017</v>
          </cell>
          <cell r="H511">
            <v>0</v>
          </cell>
          <cell r="I511">
            <v>0</v>
          </cell>
          <cell r="J511">
            <v>2026</v>
          </cell>
          <cell r="K511">
            <v>7.5114934005635474</v>
          </cell>
        </row>
        <row r="512">
          <cell r="A512" t="str">
            <v>i-Septembre</v>
          </cell>
          <cell r="B512">
            <v>1712</v>
          </cell>
          <cell r="C512">
            <v>11.134959349593496</v>
          </cell>
          <cell r="D512">
            <v>1144</v>
          </cell>
          <cell r="E512">
            <v>9.9365934161382778</v>
          </cell>
          <cell r="F512">
            <v>11</v>
          </cell>
          <cell r="G512">
            <v>13.253012048192772</v>
          </cell>
          <cell r="H512">
            <v>1</v>
          </cell>
          <cell r="I512">
            <v>100</v>
          </cell>
          <cell r="J512">
            <v>2868</v>
          </cell>
          <cell r="K512">
            <v>10.633249295565772</v>
          </cell>
        </row>
        <row r="513">
          <cell r="A513" t="str">
            <v>j-Octobre</v>
          </cell>
          <cell r="B513">
            <v>1521</v>
          </cell>
          <cell r="C513">
            <v>9.8926829268292682</v>
          </cell>
          <cell r="D513">
            <v>992</v>
          </cell>
          <cell r="E513">
            <v>8.6163467384695558</v>
          </cell>
          <cell r="F513">
            <v>3</v>
          </cell>
          <cell r="G513">
            <v>3.6144578313253009</v>
          </cell>
          <cell r="H513">
            <v>0</v>
          </cell>
          <cell r="I513">
            <v>0</v>
          </cell>
          <cell r="J513">
            <v>2516</v>
          </cell>
          <cell r="K513">
            <v>9.3281921993178116</v>
          </cell>
        </row>
        <row r="514">
          <cell r="A514" t="str">
            <v>k-Novembre</v>
          </cell>
          <cell r="B514">
            <v>1131</v>
          </cell>
          <cell r="C514">
            <v>7.3560975609756092</v>
          </cell>
          <cell r="D514">
            <v>844</v>
          </cell>
          <cell r="E514">
            <v>7.3308433944236944</v>
          </cell>
          <cell r="F514">
            <v>5</v>
          </cell>
          <cell r="G514">
            <v>6.024096385542169</v>
          </cell>
          <cell r="H514">
            <v>0</v>
          </cell>
          <cell r="I514">
            <v>0</v>
          </cell>
          <cell r="J514">
            <v>1980</v>
          </cell>
          <cell r="K514">
            <v>7.3409461663947795</v>
          </cell>
        </row>
        <row r="515">
          <cell r="A515" t="str">
            <v>l-Décembre</v>
          </cell>
          <cell r="B515">
            <v>1197</v>
          </cell>
          <cell r="C515">
            <v>7.7853658536585364</v>
          </cell>
          <cell r="D515">
            <v>805</v>
          </cell>
          <cell r="E515">
            <v>6.9920958916008003</v>
          </cell>
          <cell r="F515">
            <v>3</v>
          </cell>
          <cell r="G515">
            <v>3.6144578313253009</v>
          </cell>
          <cell r="H515">
            <v>0</v>
          </cell>
          <cell r="I515">
            <v>0</v>
          </cell>
          <cell r="J515">
            <v>2005</v>
          </cell>
          <cell r="K515">
            <v>7.4336348806169363</v>
          </cell>
        </row>
        <row r="516">
          <cell r="A516" t="str">
            <v>Total</v>
          </cell>
          <cell r="B516">
            <v>15375</v>
          </cell>
          <cell r="C516">
            <v>100</v>
          </cell>
          <cell r="D516">
            <v>11513</v>
          </cell>
          <cell r="E516">
            <v>100</v>
          </cell>
          <cell r="F516">
            <v>83</v>
          </cell>
          <cell r="G516">
            <v>100</v>
          </cell>
          <cell r="H516">
            <v>1</v>
          </cell>
          <cell r="I516">
            <v>100</v>
          </cell>
          <cell r="J516">
            <v>26972</v>
          </cell>
          <cell r="K516">
            <v>100</v>
          </cell>
        </row>
        <row r="519">
          <cell r="A519" t="str">
            <v>5.4.3.  Arbeidsplaatsongevallen volgens maand van het ongeval  : verdeling volgens gevolgen en geslacht - 2020</v>
          </cell>
        </row>
        <row r="520">
          <cell r="H520" t="str">
            <v>1- Femme</v>
          </cell>
          <cell r="R520" t="str">
            <v>2- Homme</v>
          </cell>
          <cell r="T520" t="str">
            <v>Total</v>
          </cell>
        </row>
        <row r="521">
          <cell r="B521" t="str">
            <v>1-CSS</v>
          </cell>
          <cell r="D521" t="str">
            <v>2-IT &lt;= 6 MOIS</v>
          </cell>
          <cell r="F521" t="str">
            <v>3-IT &gt; 6 MOIS</v>
          </cell>
          <cell r="H521" t="str">
            <v>Total</v>
          </cell>
          <cell r="J521" t="str">
            <v>1-CSS</v>
          </cell>
          <cell r="L521" t="str">
            <v>2-IT &lt;= 6 MOIS</v>
          </cell>
          <cell r="N521" t="str">
            <v>3-IT &gt; 6 MOIS</v>
          </cell>
          <cell r="P521" t="str">
            <v>4-Mortel</v>
          </cell>
          <cell r="R521" t="str">
            <v>Total</v>
          </cell>
        </row>
        <row r="522">
          <cell r="A522" t="str">
            <v>a-Janvier</v>
          </cell>
          <cell r="B522">
            <v>1085</v>
          </cell>
          <cell r="C522">
            <v>13.630653266331658</v>
          </cell>
          <cell r="D522">
            <v>519</v>
          </cell>
          <cell r="E522">
            <v>12.038970076548365</v>
          </cell>
          <cell r="F522">
            <v>2</v>
          </cell>
          <cell r="G522">
            <v>12.5</v>
          </cell>
          <cell r="H522">
            <v>1606</v>
          </cell>
          <cell r="I522">
            <v>13.070725156669653</v>
          </cell>
          <cell r="J522">
            <v>931</v>
          </cell>
          <cell r="K522">
            <v>12.555630478759275</v>
          </cell>
          <cell r="L522">
            <v>756</v>
          </cell>
          <cell r="M522">
            <v>10.497084143293529</v>
          </cell>
          <cell r="N522">
            <v>8</v>
          </cell>
          <cell r="O522">
            <v>11.940298507462686</v>
          </cell>
          <cell r="P522">
            <v>0</v>
          </cell>
          <cell r="Q522">
            <v>0</v>
          </cell>
          <cell r="R522">
            <v>1695</v>
          </cell>
          <cell r="S522">
            <v>11.542390194075587</v>
          </cell>
          <cell r="T522">
            <v>3301</v>
          </cell>
          <cell r="U522">
            <v>12.238617825893519</v>
          </cell>
        </row>
        <row r="523">
          <cell r="A523" t="str">
            <v>b-Février</v>
          </cell>
          <cell r="B523">
            <v>907</v>
          </cell>
          <cell r="C523">
            <v>11.394472361809045</v>
          </cell>
          <cell r="D523">
            <v>478</v>
          </cell>
          <cell r="E523">
            <v>11.087914636975178</v>
          </cell>
          <cell r="F523">
            <v>0</v>
          </cell>
          <cell r="G523">
            <v>0</v>
          </cell>
          <cell r="H523">
            <v>1385</v>
          </cell>
          <cell r="I523">
            <v>11.272076178074387</v>
          </cell>
          <cell r="J523">
            <v>770</v>
          </cell>
          <cell r="K523">
            <v>10.384356035064059</v>
          </cell>
          <cell r="L523">
            <v>792</v>
          </cell>
          <cell r="M523">
            <v>10.996945292974173</v>
          </cell>
          <cell r="N523">
            <v>3</v>
          </cell>
          <cell r="O523">
            <v>4.4776119402985071</v>
          </cell>
          <cell r="P523">
            <v>0</v>
          </cell>
          <cell r="Q523">
            <v>0</v>
          </cell>
          <cell r="R523">
            <v>1565</v>
          </cell>
          <cell r="S523">
            <v>10.65713312904324</v>
          </cell>
          <cell r="T523">
            <v>2950</v>
          </cell>
          <cell r="U523">
            <v>10.937268278214445</v>
          </cell>
        </row>
        <row r="524">
          <cell r="A524" t="str">
            <v>c-Mars</v>
          </cell>
          <cell r="B524">
            <v>611</v>
          </cell>
          <cell r="C524">
            <v>7.6758793969849251</v>
          </cell>
          <cell r="D524">
            <v>336</v>
          </cell>
          <cell r="E524">
            <v>7.7940153096729308</v>
          </cell>
          <cell r="F524">
            <v>1</v>
          </cell>
          <cell r="G524">
            <v>6.25</v>
          </cell>
          <cell r="H524">
            <v>948</v>
          </cell>
          <cell r="I524">
            <v>7.7154716366891831</v>
          </cell>
          <cell r="J524">
            <v>567</v>
          </cell>
          <cell r="K524">
            <v>7.6466621712744427</v>
          </cell>
          <cell r="L524">
            <v>548</v>
          </cell>
          <cell r="M524">
            <v>7.6089975006942518</v>
          </cell>
          <cell r="N524">
            <v>13</v>
          </cell>
          <cell r="O524">
            <v>19.402985074626866</v>
          </cell>
          <cell r="P524">
            <v>0</v>
          </cell>
          <cell r="Q524">
            <v>0</v>
          </cell>
          <cell r="R524">
            <v>1128</v>
          </cell>
          <cell r="S524">
            <v>7.6813074565883559</v>
          </cell>
          <cell r="T524">
            <v>2076</v>
          </cell>
          <cell r="U524">
            <v>7.6968708290078602</v>
          </cell>
        </row>
        <row r="525">
          <cell r="A525" t="str">
            <v>d-Avril</v>
          </cell>
          <cell r="B525">
            <v>299</v>
          </cell>
          <cell r="C525">
            <v>3.7562814070351762</v>
          </cell>
          <cell r="D525">
            <v>168</v>
          </cell>
          <cell r="E525">
            <v>3.8970076548364654</v>
          </cell>
          <cell r="F525">
            <v>0</v>
          </cell>
          <cell r="G525">
            <v>0</v>
          </cell>
          <cell r="H525">
            <v>467</v>
          </cell>
          <cell r="I525">
            <v>3.8007650362171406</v>
          </cell>
          <cell r="J525">
            <v>371</v>
          </cell>
          <cell r="K525">
            <v>5.0033715441672291</v>
          </cell>
          <cell r="L525">
            <v>363</v>
          </cell>
          <cell r="M525">
            <v>5.0402665926131629</v>
          </cell>
          <cell r="N525">
            <v>4</v>
          </cell>
          <cell r="O525">
            <v>5.9701492537313428</v>
          </cell>
          <cell r="P525">
            <v>0</v>
          </cell>
          <cell r="Q525">
            <v>0</v>
          </cell>
          <cell r="R525">
            <v>738</v>
          </cell>
          <cell r="S525">
            <v>5.0255362614913173</v>
          </cell>
          <cell r="T525">
            <v>1205</v>
          </cell>
          <cell r="U525">
            <v>4.4675960255079339</v>
          </cell>
        </row>
        <row r="526">
          <cell r="A526" t="str">
            <v>e-Mai</v>
          </cell>
          <cell r="B526">
            <v>421</v>
          </cell>
          <cell r="C526">
            <v>5.2889447236180906</v>
          </cell>
          <cell r="D526">
            <v>270</v>
          </cell>
          <cell r="E526">
            <v>6.2630480167014619</v>
          </cell>
          <cell r="F526">
            <v>1</v>
          </cell>
          <cell r="G526">
            <v>6.25</v>
          </cell>
          <cell r="H526">
            <v>692</v>
          </cell>
          <cell r="I526">
            <v>5.6319687474566615</v>
          </cell>
          <cell r="J526">
            <v>468</v>
          </cell>
          <cell r="K526">
            <v>6.3115306810519227</v>
          </cell>
          <cell r="L526">
            <v>487</v>
          </cell>
          <cell r="M526">
            <v>6.7620105526242718</v>
          </cell>
          <cell r="N526">
            <v>5</v>
          </cell>
          <cell r="O526">
            <v>7.4626865671641784</v>
          </cell>
          <cell r="P526">
            <v>0</v>
          </cell>
          <cell r="Q526">
            <v>0</v>
          </cell>
          <cell r="R526">
            <v>960</v>
          </cell>
          <cell r="S526">
            <v>6.5372829417773239</v>
          </cell>
          <cell r="T526">
            <v>1652</v>
          </cell>
          <cell r="U526">
            <v>6.1248702358000875</v>
          </cell>
        </row>
        <row r="527">
          <cell r="A527" t="str">
            <v>f-Juin</v>
          </cell>
          <cell r="B527">
            <v>712</v>
          </cell>
          <cell r="C527">
            <v>8.9447236180904532</v>
          </cell>
          <cell r="D527">
            <v>417</v>
          </cell>
          <cell r="E527">
            <v>9.6729297146833684</v>
          </cell>
          <cell r="F527">
            <v>2</v>
          </cell>
          <cell r="G527">
            <v>12.5</v>
          </cell>
          <cell r="H527">
            <v>1131</v>
          </cell>
          <cell r="I527">
            <v>9.2048506551639946</v>
          </cell>
          <cell r="J527">
            <v>619</v>
          </cell>
          <cell r="K527">
            <v>8.3479433580579911</v>
          </cell>
          <cell r="L527">
            <v>696</v>
          </cell>
          <cell r="M527">
            <v>9.6639822271591225</v>
          </cell>
          <cell r="N527">
            <v>8</v>
          </cell>
          <cell r="O527">
            <v>11.940298507462686</v>
          </cell>
          <cell r="P527">
            <v>0</v>
          </cell>
          <cell r="Q527">
            <v>0</v>
          </cell>
          <cell r="R527">
            <v>1323</v>
          </cell>
          <cell r="S527">
            <v>9.0091930541368743</v>
          </cell>
          <cell r="T527">
            <v>2454</v>
          </cell>
          <cell r="U527">
            <v>9.0983241880468633</v>
          </cell>
        </row>
        <row r="528">
          <cell r="A528" t="str">
            <v>g-Juillet</v>
          </cell>
          <cell r="B528">
            <v>423</v>
          </cell>
          <cell r="C528">
            <v>5.3140703517587955</v>
          </cell>
          <cell r="D528">
            <v>343</v>
          </cell>
          <cell r="E528">
            <v>7.9563906286244492</v>
          </cell>
          <cell r="F528">
            <v>2</v>
          </cell>
          <cell r="G528">
            <v>12.5</v>
          </cell>
          <cell r="H528">
            <v>768</v>
          </cell>
          <cell r="I528">
            <v>6.2505086676975683</v>
          </cell>
          <cell r="J528">
            <v>579</v>
          </cell>
          <cell r="K528">
            <v>7.8084962913014158</v>
          </cell>
          <cell r="L528">
            <v>586</v>
          </cell>
          <cell r="M528">
            <v>8.1366287142460436</v>
          </cell>
          <cell r="N528">
            <v>6</v>
          </cell>
          <cell r="O528">
            <v>8.9552238805970141</v>
          </cell>
          <cell r="P528">
            <v>0</v>
          </cell>
          <cell r="Q528">
            <v>0</v>
          </cell>
          <cell r="R528">
            <v>1171</v>
          </cell>
          <cell r="S528">
            <v>7.974123255022131</v>
          </cell>
          <cell r="T528">
            <v>1939</v>
          </cell>
          <cell r="U528">
            <v>7.188936675070444</v>
          </cell>
        </row>
        <row r="529">
          <cell r="A529" t="str">
            <v>h-Août</v>
          </cell>
          <cell r="B529">
            <v>448</v>
          </cell>
          <cell r="C529">
            <v>5.6281407035175883</v>
          </cell>
          <cell r="D529">
            <v>341</v>
          </cell>
          <cell r="E529">
            <v>7.9099976803525855</v>
          </cell>
          <cell r="F529">
            <v>1</v>
          </cell>
          <cell r="G529">
            <v>6.25</v>
          </cell>
          <cell r="H529">
            <v>790</v>
          </cell>
          <cell r="I529">
            <v>6.4295596972409861</v>
          </cell>
          <cell r="J529">
            <v>603</v>
          </cell>
          <cell r="K529">
            <v>8.132164531355361</v>
          </cell>
          <cell r="L529">
            <v>628</v>
          </cell>
          <cell r="M529">
            <v>8.7198000555401283</v>
          </cell>
          <cell r="N529">
            <v>5</v>
          </cell>
          <cell r="O529">
            <v>7.4626865671641784</v>
          </cell>
          <cell r="P529">
            <v>0</v>
          </cell>
          <cell r="Q529">
            <v>0</v>
          </cell>
          <cell r="R529">
            <v>1236</v>
          </cell>
          <cell r="S529">
            <v>8.4167517875383044</v>
          </cell>
          <cell r="T529">
            <v>2026</v>
          </cell>
          <cell r="U529">
            <v>7.5114934005635474</v>
          </cell>
        </row>
        <row r="530">
          <cell r="A530" t="str">
            <v>i-Septembre</v>
          </cell>
          <cell r="B530">
            <v>961</v>
          </cell>
          <cell r="C530">
            <v>12.072864321608041</v>
          </cell>
          <cell r="D530">
            <v>445</v>
          </cell>
          <cell r="E530">
            <v>10.322430990489444</v>
          </cell>
          <cell r="F530">
            <v>4</v>
          </cell>
          <cell r="G530">
            <v>25</v>
          </cell>
          <cell r="H530">
            <v>1410</v>
          </cell>
          <cell r="I530">
            <v>11.475543257101002</v>
          </cell>
          <cell r="J530">
            <v>751</v>
          </cell>
          <cell r="K530">
            <v>10.128118678354687</v>
          </cell>
          <cell r="L530">
            <v>699</v>
          </cell>
          <cell r="M530">
            <v>9.7056373229658437</v>
          </cell>
          <cell r="N530">
            <v>7</v>
          </cell>
          <cell r="O530">
            <v>10.44776119402985</v>
          </cell>
          <cell r="P530">
            <v>1</v>
          </cell>
          <cell r="Q530">
            <v>100</v>
          </cell>
          <cell r="R530">
            <v>1458</v>
          </cell>
          <cell r="S530">
            <v>9.9284984678243102</v>
          </cell>
          <cell r="T530">
            <v>2868</v>
          </cell>
          <cell r="U530">
            <v>10.633249295565772</v>
          </cell>
        </row>
        <row r="531">
          <cell r="A531" t="str">
            <v>j-Octobre</v>
          </cell>
          <cell r="B531">
            <v>866</v>
          </cell>
          <cell r="C531">
            <v>10.879396984924623</v>
          </cell>
          <cell r="D531">
            <v>380</v>
          </cell>
          <cell r="E531">
            <v>8.8146601716539088</v>
          </cell>
          <cell r="F531">
            <v>0</v>
          </cell>
          <cell r="G531">
            <v>0</v>
          </cell>
          <cell r="H531">
            <v>1246</v>
          </cell>
          <cell r="I531">
            <v>10.140799218686416</v>
          </cell>
          <cell r="J531">
            <v>655</v>
          </cell>
          <cell r="K531">
            <v>8.8334457181389077</v>
          </cell>
          <cell r="L531">
            <v>612</v>
          </cell>
          <cell r="M531">
            <v>8.4976395445709514</v>
          </cell>
          <cell r="N531">
            <v>3</v>
          </cell>
          <cell r="O531">
            <v>4.4776119402985071</v>
          </cell>
          <cell r="P531">
            <v>0</v>
          </cell>
          <cell r="Q531">
            <v>0</v>
          </cell>
          <cell r="R531">
            <v>1270</v>
          </cell>
          <cell r="S531">
            <v>8.6482805583929174</v>
          </cell>
          <cell r="T531">
            <v>2516</v>
          </cell>
          <cell r="U531">
            <v>9.3281921993178116</v>
          </cell>
        </row>
        <row r="532">
          <cell r="A532" t="str">
            <v>k-Novembre</v>
          </cell>
          <cell r="B532">
            <v>584</v>
          </cell>
          <cell r="C532">
            <v>7.3366834170854274</v>
          </cell>
          <cell r="D532">
            <v>330</v>
          </cell>
          <cell r="E532">
            <v>7.6548364648573424</v>
          </cell>
          <cell r="F532">
            <v>2</v>
          </cell>
          <cell r="G532">
            <v>12.5</v>
          </cell>
          <cell r="H532">
            <v>916</v>
          </cell>
          <cell r="I532">
            <v>7.4550337755351173</v>
          </cell>
          <cell r="J532">
            <v>547</v>
          </cell>
          <cell r="K532">
            <v>7.3769386378961563</v>
          </cell>
          <cell r="L532">
            <v>514</v>
          </cell>
          <cell r="M532">
            <v>7.1369064148847539</v>
          </cell>
          <cell r="N532">
            <v>3</v>
          </cell>
          <cell r="O532">
            <v>4.4776119402985071</v>
          </cell>
          <cell r="P532">
            <v>0</v>
          </cell>
          <cell r="Q532">
            <v>0</v>
          </cell>
          <cell r="R532">
            <v>1064</v>
          </cell>
          <cell r="S532">
            <v>7.2454885938032012</v>
          </cell>
          <cell r="T532">
            <v>1980</v>
          </cell>
          <cell r="U532">
            <v>7.3409461663947795</v>
          </cell>
        </row>
        <row r="533">
          <cell r="A533" t="str">
            <v>l-Décembre</v>
          </cell>
          <cell r="B533">
            <v>643</v>
          </cell>
          <cell r="C533">
            <v>8.0778894472361813</v>
          </cell>
          <cell r="D533">
            <v>284</v>
          </cell>
          <cell r="E533">
            <v>6.5877986546044998</v>
          </cell>
          <cell r="F533">
            <v>1</v>
          </cell>
          <cell r="G533">
            <v>6.25</v>
          </cell>
          <cell r="H533">
            <v>928</v>
          </cell>
          <cell r="I533">
            <v>7.5526979734678923</v>
          </cell>
          <cell r="J533">
            <v>554</v>
          </cell>
          <cell r="K533">
            <v>7.4713418745785578</v>
          </cell>
          <cell r="L533">
            <v>521</v>
          </cell>
          <cell r="M533">
            <v>7.234101638433768</v>
          </cell>
          <cell r="N533">
            <v>2</v>
          </cell>
          <cell r="O533">
            <v>2.9850746268656714</v>
          </cell>
          <cell r="P533">
            <v>0</v>
          </cell>
          <cell r="Q533">
            <v>0</v>
          </cell>
          <cell r="R533">
            <v>1077</v>
          </cell>
          <cell r="S533">
            <v>7.3340143003064346</v>
          </cell>
          <cell r="T533">
            <v>2005</v>
          </cell>
          <cell r="U533">
            <v>7.4336348806169363</v>
          </cell>
        </row>
        <row r="534">
          <cell r="A534" t="str">
            <v>Total</v>
          </cell>
          <cell r="B534">
            <v>7960</v>
          </cell>
          <cell r="C534">
            <v>100</v>
          </cell>
          <cell r="D534">
            <v>4311</v>
          </cell>
          <cell r="E534">
            <v>100</v>
          </cell>
          <cell r="F534">
            <v>16</v>
          </cell>
          <cell r="G534">
            <v>100</v>
          </cell>
          <cell r="H534">
            <v>12287</v>
          </cell>
          <cell r="I534">
            <v>100</v>
          </cell>
          <cell r="J534">
            <v>7415</v>
          </cell>
          <cell r="K534">
            <v>100</v>
          </cell>
          <cell r="L534">
            <v>7202</v>
          </cell>
          <cell r="M534">
            <v>100</v>
          </cell>
          <cell r="N534">
            <v>67</v>
          </cell>
          <cell r="O534">
            <v>100</v>
          </cell>
          <cell r="P534">
            <v>1</v>
          </cell>
          <cell r="Q534">
            <v>100</v>
          </cell>
          <cell r="R534">
            <v>14685</v>
          </cell>
          <cell r="S534">
            <v>100</v>
          </cell>
          <cell r="T534">
            <v>26972</v>
          </cell>
          <cell r="U534">
            <v>100</v>
          </cell>
        </row>
        <row r="537">
          <cell r="A537" t="str">
            <v>5.4.4.  Arbeidsplaatsongevallen volgens maand van het ongeval : verdeling volgens gevolgen en generatie in absolute frequentie 2020</v>
          </cell>
        </row>
        <row r="538">
          <cell r="E538" t="str">
            <v>15 - 24 ans</v>
          </cell>
          <cell r="J538" t="str">
            <v>25 - 49 ans</v>
          </cell>
          <cell r="N538" t="str">
            <v>50 ans et plus</v>
          </cell>
          <cell r="O538" t="str">
            <v>Total</v>
          </cell>
        </row>
        <row r="539">
          <cell r="B539" t="str">
            <v>1-CSS</v>
          </cell>
          <cell r="C539" t="str">
            <v>2-IT &lt;= 6 MOIS</v>
          </cell>
          <cell r="D539" t="str">
            <v>3-IT &gt; 6 MOIS</v>
          </cell>
          <cell r="E539" t="str">
            <v>Total</v>
          </cell>
          <cell r="F539" t="str">
            <v>1-CSS</v>
          </cell>
          <cell r="G539" t="str">
            <v>2-IT &lt;= 6 MOIS</v>
          </cell>
          <cell r="H539" t="str">
            <v>3-IT &gt; 6 MOIS</v>
          </cell>
          <cell r="I539" t="str">
            <v>4-Mortel</v>
          </cell>
          <cell r="J539" t="str">
            <v>Total</v>
          </cell>
          <cell r="K539" t="str">
            <v>1-CSS</v>
          </cell>
          <cell r="L539" t="str">
            <v>2-IT &lt;= 6 MOIS</v>
          </cell>
          <cell r="M539" t="str">
            <v>3-IT &gt; 6 MOIS</v>
          </cell>
          <cell r="N539" t="str">
            <v>Total</v>
          </cell>
        </row>
        <row r="540">
          <cell r="A540" t="str">
            <v>a-Janvier</v>
          </cell>
          <cell r="B540">
            <v>117</v>
          </cell>
          <cell r="C540">
            <v>72</v>
          </cell>
          <cell r="D540">
            <v>0</v>
          </cell>
          <cell r="E540">
            <v>189</v>
          </cell>
          <cell r="F540">
            <v>1233</v>
          </cell>
          <cell r="G540">
            <v>763</v>
          </cell>
          <cell r="H540">
            <v>7</v>
          </cell>
          <cell r="I540">
            <v>0</v>
          </cell>
          <cell r="J540">
            <v>2003</v>
          </cell>
          <cell r="K540">
            <v>666</v>
          </cell>
          <cell r="L540">
            <v>440</v>
          </cell>
          <cell r="M540">
            <v>3</v>
          </cell>
          <cell r="N540">
            <v>1109</v>
          </cell>
          <cell r="O540">
            <v>3301</v>
          </cell>
        </row>
        <row r="541">
          <cell r="A541" t="str">
            <v>b-Février</v>
          </cell>
          <cell r="B541">
            <v>118</v>
          </cell>
          <cell r="C541">
            <v>65</v>
          </cell>
          <cell r="D541">
            <v>0</v>
          </cell>
          <cell r="E541">
            <v>183</v>
          </cell>
          <cell r="F541">
            <v>1036</v>
          </cell>
          <cell r="G541">
            <v>804</v>
          </cell>
          <cell r="H541">
            <v>2</v>
          </cell>
          <cell r="I541">
            <v>0</v>
          </cell>
          <cell r="J541">
            <v>1842</v>
          </cell>
          <cell r="K541">
            <v>523</v>
          </cell>
          <cell r="L541">
            <v>401</v>
          </cell>
          <cell r="M541">
            <v>1</v>
          </cell>
          <cell r="N541">
            <v>925</v>
          </cell>
          <cell r="O541">
            <v>2950</v>
          </cell>
        </row>
        <row r="542">
          <cell r="A542" t="str">
            <v>c-Mars</v>
          </cell>
          <cell r="B542">
            <v>62</v>
          </cell>
          <cell r="C542">
            <v>44</v>
          </cell>
          <cell r="D542">
            <v>1</v>
          </cell>
          <cell r="E542">
            <v>107</v>
          </cell>
          <cell r="F542">
            <v>754</v>
          </cell>
          <cell r="G542">
            <v>556</v>
          </cell>
          <cell r="H542">
            <v>9</v>
          </cell>
          <cell r="I542">
            <v>0</v>
          </cell>
          <cell r="J542">
            <v>1319</v>
          </cell>
          <cell r="K542">
            <v>362</v>
          </cell>
          <cell r="L542">
            <v>284</v>
          </cell>
          <cell r="M542">
            <v>4</v>
          </cell>
          <cell r="N542">
            <v>650</v>
          </cell>
          <cell r="O542">
            <v>2076</v>
          </cell>
        </row>
        <row r="543">
          <cell r="A543" t="str">
            <v>d-Avril</v>
          </cell>
          <cell r="B543">
            <v>50</v>
          </cell>
          <cell r="C543">
            <v>31</v>
          </cell>
          <cell r="D543">
            <v>0</v>
          </cell>
          <cell r="E543">
            <v>81</v>
          </cell>
          <cell r="F543">
            <v>408</v>
          </cell>
          <cell r="G543">
            <v>317</v>
          </cell>
          <cell r="H543">
            <v>2</v>
          </cell>
          <cell r="I543">
            <v>0</v>
          </cell>
          <cell r="J543">
            <v>727</v>
          </cell>
          <cell r="K543">
            <v>212</v>
          </cell>
          <cell r="L543">
            <v>183</v>
          </cell>
          <cell r="M543">
            <v>2</v>
          </cell>
          <cell r="N543">
            <v>397</v>
          </cell>
          <cell r="O543">
            <v>1205</v>
          </cell>
        </row>
        <row r="544">
          <cell r="A544" t="str">
            <v>e-Mai</v>
          </cell>
          <cell r="B544">
            <v>62</v>
          </cell>
          <cell r="C544">
            <v>45</v>
          </cell>
          <cell r="D544">
            <v>0</v>
          </cell>
          <cell r="E544">
            <v>107</v>
          </cell>
          <cell r="F544">
            <v>542</v>
          </cell>
          <cell r="G544">
            <v>461</v>
          </cell>
          <cell r="H544">
            <v>4</v>
          </cell>
          <cell r="I544">
            <v>0</v>
          </cell>
          <cell r="J544">
            <v>1007</v>
          </cell>
          <cell r="K544">
            <v>285</v>
          </cell>
          <cell r="L544">
            <v>251</v>
          </cell>
          <cell r="M544">
            <v>2</v>
          </cell>
          <cell r="N544">
            <v>538</v>
          </cell>
          <cell r="O544">
            <v>1652</v>
          </cell>
        </row>
        <row r="545">
          <cell r="A545" t="str">
            <v>f-Juin</v>
          </cell>
          <cell r="B545">
            <v>86</v>
          </cell>
          <cell r="C545">
            <v>64</v>
          </cell>
          <cell r="D545">
            <v>0</v>
          </cell>
          <cell r="E545">
            <v>150</v>
          </cell>
          <cell r="F545">
            <v>860</v>
          </cell>
          <cell r="G545">
            <v>704</v>
          </cell>
          <cell r="H545">
            <v>8</v>
          </cell>
          <cell r="I545">
            <v>0</v>
          </cell>
          <cell r="J545">
            <v>1572</v>
          </cell>
          <cell r="K545">
            <v>385</v>
          </cell>
          <cell r="L545">
            <v>345</v>
          </cell>
          <cell r="M545">
            <v>2</v>
          </cell>
          <cell r="N545">
            <v>732</v>
          </cell>
          <cell r="O545">
            <v>2454</v>
          </cell>
        </row>
        <row r="546">
          <cell r="A546" t="str">
            <v>g-Juillet</v>
          </cell>
          <cell r="B546">
            <v>146</v>
          </cell>
          <cell r="C546">
            <v>72</v>
          </cell>
          <cell r="D546">
            <v>0</v>
          </cell>
          <cell r="E546">
            <v>218</v>
          </cell>
          <cell r="F546">
            <v>600</v>
          </cell>
          <cell r="G546">
            <v>575</v>
          </cell>
          <cell r="H546">
            <v>6</v>
          </cell>
          <cell r="I546">
            <v>0</v>
          </cell>
          <cell r="J546">
            <v>1181</v>
          </cell>
          <cell r="K546">
            <v>256</v>
          </cell>
          <cell r="L546">
            <v>282</v>
          </cell>
          <cell r="M546">
            <v>2</v>
          </cell>
          <cell r="N546">
            <v>540</v>
          </cell>
          <cell r="O546">
            <v>1939</v>
          </cell>
        </row>
        <row r="547">
          <cell r="A547" t="str">
            <v>h-Août</v>
          </cell>
          <cell r="B547">
            <v>130</v>
          </cell>
          <cell r="C547">
            <v>92</v>
          </cell>
          <cell r="D547">
            <v>0</v>
          </cell>
          <cell r="E547">
            <v>222</v>
          </cell>
          <cell r="F547">
            <v>643</v>
          </cell>
          <cell r="G547">
            <v>604</v>
          </cell>
          <cell r="H547">
            <v>6</v>
          </cell>
          <cell r="I547">
            <v>0</v>
          </cell>
          <cell r="J547">
            <v>1253</v>
          </cell>
          <cell r="K547">
            <v>278</v>
          </cell>
          <cell r="L547">
            <v>273</v>
          </cell>
          <cell r="M547">
            <v>0</v>
          </cell>
          <cell r="N547">
            <v>551</v>
          </cell>
          <cell r="O547">
            <v>2026</v>
          </cell>
        </row>
        <row r="548">
          <cell r="A548" t="str">
            <v>i-Septembre</v>
          </cell>
          <cell r="B548">
            <v>79</v>
          </cell>
          <cell r="C548">
            <v>60</v>
          </cell>
          <cell r="D548">
            <v>0</v>
          </cell>
          <cell r="E548">
            <v>139</v>
          </cell>
          <cell r="F548">
            <v>1094</v>
          </cell>
          <cell r="G548">
            <v>716</v>
          </cell>
          <cell r="H548">
            <v>8</v>
          </cell>
          <cell r="I548">
            <v>1</v>
          </cell>
          <cell r="J548">
            <v>1819</v>
          </cell>
          <cell r="K548">
            <v>539</v>
          </cell>
          <cell r="L548">
            <v>368</v>
          </cell>
          <cell r="M548">
            <v>3</v>
          </cell>
          <cell r="N548">
            <v>910</v>
          </cell>
          <cell r="O548">
            <v>2868</v>
          </cell>
        </row>
        <row r="549">
          <cell r="A549" t="str">
            <v>j-Octobre</v>
          </cell>
          <cell r="B549">
            <v>89</v>
          </cell>
          <cell r="C549">
            <v>50</v>
          </cell>
          <cell r="D549">
            <v>0</v>
          </cell>
          <cell r="E549">
            <v>139</v>
          </cell>
          <cell r="F549">
            <v>953</v>
          </cell>
          <cell r="G549">
            <v>633</v>
          </cell>
          <cell r="H549">
            <v>1</v>
          </cell>
          <cell r="I549">
            <v>0</v>
          </cell>
          <cell r="J549">
            <v>1587</v>
          </cell>
          <cell r="K549">
            <v>479</v>
          </cell>
          <cell r="L549">
            <v>309</v>
          </cell>
          <cell r="M549">
            <v>2</v>
          </cell>
          <cell r="N549">
            <v>790</v>
          </cell>
          <cell r="O549">
            <v>2516</v>
          </cell>
        </row>
        <row r="550">
          <cell r="A550" t="str">
            <v>k-Novembre</v>
          </cell>
          <cell r="B550">
            <v>82</v>
          </cell>
          <cell r="C550">
            <v>46</v>
          </cell>
          <cell r="D550">
            <v>0</v>
          </cell>
          <cell r="E550">
            <v>128</v>
          </cell>
          <cell r="F550">
            <v>722</v>
          </cell>
          <cell r="G550">
            <v>511</v>
          </cell>
          <cell r="H550">
            <v>4</v>
          </cell>
          <cell r="I550">
            <v>0</v>
          </cell>
          <cell r="J550">
            <v>1237</v>
          </cell>
          <cell r="K550">
            <v>327</v>
          </cell>
          <cell r="L550">
            <v>287</v>
          </cell>
          <cell r="M550">
            <v>1</v>
          </cell>
          <cell r="N550">
            <v>615</v>
          </cell>
          <cell r="O550">
            <v>1980</v>
          </cell>
        </row>
        <row r="551">
          <cell r="A551" t="str">
            <v>l-Décembre</v>
          </cell>
          <cell r="B551">
            <v>101</v>
          </cell>
          <cell r="C551">
            <v>46</v>
          </cell>
          <cell r="D551">
            <v>0</v>
          </cell>
          <cell r="E551">
            <v>147</v>
          </cell>
          <cell r="F551">
            <v>731</v>
          </cell>
          <cell r="G551">
            <v>494</v>
          </cell>
          <cell r="H551">
            <v>1</v>
          </cell>
          <cell r="I551">
            <v>0</v>
          </cell>
          <cell r="J551">
            <v>1226</v>
          </cell>
          <cell r="K551">
            <v>365</v>
          </cell>
          <cell r="L551">
            <v>265</v>
          </cell>
          <cell r="M551">
            <v>2</v>
          </cell>
          <cell r="N551">
            <v>632</v>
          </cell>
          <cell r="O551">
            <v>2005</v>
          </cell>
        </row>
        <row r="552">
          <cell r="A552" t="str">
            <v>Total</v>
          </cell>
          <cell r="B552">
            <v>1122</v>
          </cell>
          <cell r="C552">
            <v>687</v>
          </cell>
          <cell r="D552">
            <v>1</v>
          </cell>
          <cell r="E552">
            <v>1810</v>
          </cell>
          <cell r="F552">
            <v>9576</v>
          </cell>
          <cell r="G552">
            <v>7138</v>
          </cell>
          <cell r="H552">
            <v>58</v>
          </cell>
          <cell r="I552">
            <v>1</v>
          </cell>
          <cell r="J552">
            <v>16773</v>
          </cell>
          <cell r="K552">
            <v>4677</v>
          </cell>
          <cell r="L552">
            <v>3688</v>
          </cell>
          <cell r="M552">
            <v>24</v>
          </cell>
          <cell r="N552">
            <v>8389</v>
          </cell>
          <cell r="O552">
            <v>26972</v>
          </cell>
        </row>
        <row r="555">
          <cell r="A555" t="str">
            <v>5.4.5.  Arbeidsplaatsongevallen volgens maand van het ongeval : verdeling volgens gevolgen en generatie in relatieve frequentie 2020</v>
          </cell>
        </row>
        <row r="556">
          <cell r="E556" t="str">
            <v>15 - 24 ans</v>
          </cell>
          <cell r="J556" t="str">
            <v>25 - 49 ans</v>
          </cell>
          <cell r="N556" t="str">
            <v>50 ans et plus</v>
          </cell>
          <cell r="O556" t="str">
            <v>Total</v>
          </cell>
        </row>
        <row r="557">
          <cell r="B557" t="str">
            <v>1-CSS</v>
          </cell>
          <cell r="C557" t="str">
            <v>2-IT &lt;= 6 MOIS</v>
          </cell>
          <cell r="D557" t="str">
            <v>3-IT &gt; 6 MOIS</v>
          </cell>
          <cell r="E557" t="str">
            <v>Total</v>
          </cell>
          <cell r="F557" t="str">
            <v>1-CSS</v>
          </cell>
          <cell r="G557" t="str">
            <v>2-IT &lt;= 6 MOIS</v>
          </cell>
          <cell r="H557" t="str">
            <v>3-IT &gt; 6 MOIS</v>
          </cell>
          <cell r="I557" t="str">
            <v>4-Mortel</v>
          </cell>
          <cell r="J557" t="str">
            <v>Total</v>
          </cell>
          <cell r="K557" t="str">
            <v>1-CSS</v>
          </cell>
          <cell r="L557" t="str">
            <v>2-IT &lt;= 6 MOIS</v>
          </cell>
          <cell r="M557" t="str">
            <v>3-IT &gt; 6 MOIS</v>
          </cell>
          <cell r="N557" t="str">
            <v>Total</v>
          </cell>
        </row>
        <row r="558">
          <cell r="A558" t="str">
            <v>a-Janvier</v>
          </cell>
          <cell r="B558">
            <v>10.427807486631016</v>
          </cell>
          <cell r="C558">
            <v>10.480349344978166</v>
          </cell>
          <cell r="D558">
            <v>0</v>
          </cell>
          <cell r="E558">
            <v>10.441988950276244</v>
          </cell>
          <cell r="F558">
            <v>12.875939849624061</v>
          </cell>
          <cell r="G558">
            <v>10.689268702717847</v>
          </cell>
          <cell r="H558">
            <v>12.068965517241379</v>
          </cell>
          <cell r="I558">
            <v>0</v>
          </cell>
          <cell r="J558">
            <v>11.94181124426161</v>
          </cell>
          <cell r="K558">
            <v>14.239897370109045</v>
          </cell>
          <cell r="L558">
            <v>11.930585683297181</v>
          </cell>
          <cell r="M558">
            <v>12.5</v>
          </cell>
          <cell r="N558">
            <v>13.219692454404578</v>
          </cell>
          <cell r="O558">
            <v>12.238617825893519</v>
          </cell>
        </row>
        <row r="559">
          <cell r="A559" t="str">
            <v>b-Février</v>
          </cell>
          <cell r="B559">
            <v>10.51693404634581</v>
          </cell>
          <cell r="C559">
            <v>9.4614264919941782</v>
          </cell>
          <cell r="D559">
            <v>0</v>
          </cell>
          <cell r="E559">
            <v>10.11049723756906</v>
          </cell>
          <cell r="F559">
            <v>10.818713450292398</v>
          </cell>
          <cell r="G559">
            <v>11.263659288316056</v>
          </cell>
          <cell r="H559">
            <v>3.4482758620689653</v>
          </cell>
          <cell r="I559">
            <v>0</v>
          </cell>
          <cell r="J559">
            <v>10.981935253085316</v>
          </cell>
          <cell r="K559">
            <v>11.182381868719265</v>
          </cell>
          <cell r="L559">
            <v>10.873101952277658</v>
          </cell>
          <cell r="M559">
            <v>4.1666666666666661</v>
          </cell>
          <cell r="N559">
            <v>11.026344021933484</v>
          </cell>
          <cell r="O559">
            <v>10.937268278214445</v>
          </cell>
        </row>
        <row r="560">
          <cell r="A560" t="str">
            <v>c-Mars</v>
          </cell>
          <cell r="B560">
            <v>5.525846702317291</v>
          </cell>
          <cell r="C560">
            <v>6.4046579330422126</v>
          </cell>
          <cell r="D560">
            <v>100</v>
          </cell>
          <cell r="E560">
            <v>5.9116022099447516</v>
          </cell>
          <cell r="F560">
            <v>7.8738512949039263</v>
          </cell>
          <cell r="G560">
            <v>7.7892967217708042</v>
          </cell>
          <cell r="H560">
            <v>15.517241379310343</v>
          </cell>
          <cell r="I560">
            <v>0</v>
          </cell>
          <cell r="J560">
            <v>7.8638287724318845</v>
          </cell>
          <cell r="K560">
            <v>7.7400042762454548</v>
          </cell>
          <cell r="L560">
            <v>7.7006507592190898</v>
          </cell>
          <cell r="M560">
            <v>16.666666666666664</v>
          </cell>
          <cell r="N560">
            <v>7.7482417451424475</v>
          </cell>
          <cell r="O560">
            <v>7.6968708290078602</v>
          </cell>
        </row>
        <row r="561">
          <cell r="A561" t="str">
            <v>d-Avril</v>
          </cell>
          <cell r="B561">
            <v>4.4563279857397502</v>
          </cell>
          <cell r="C561">
            <v>4.512372634643377</v>
          </cell>
          <cell r="D561">
            <v>0</v>
          </cell>
          <cell r="E561">
            <v>4.4751381215469612</v>
          </cell>
          <cell r="F561">
            <v>4.2606516290726812</v>
          </cell>
          <cell r="G561">
            <v>4.4410198935275984</v>
          </cell>
          <cell r="H561">
            <v>3.4482758620689653</v>
          </cell>
          <cell r="I561">
            <v>0</v>
          </cell>
          <cell r="J561">
            <v>4.3343468669886125</v>
          </cell>
          <cell r="K561">
            <v>4.5328201838785542</v>
          </cell>
          <cell r="L561">
            <v>4.9620390455531451</v>
          </cell>
          <cell r="M561">
            <v>8.3333333333333321</v>
          </cell>
          <cell r="N561">
            <v>4.7323876504946956</v>
          </cell>
          <cell r="O561">
            <v>4.4675960255079339</v>
          </cell>
        </row>
        <row r="562">
          <cell r="A562" t="str">
            <v>e-Mai</v>
          </cell>
          <cell r="B562">
            <v>5.525846702317291</v>
          </cell>
          <cell r="C562">
            <v>6.5502183406113534</v>
          </cell>
          <cell r="D562">
            <v>0</v>
          </cell>
          <cell r="E562">
            <v>5.9116022099447516</v>
          </cell>
          <cell r="F562">
            <v>5.6599832915622388</v>
          </cell>
          <cell r="G562">
            <v>6.4583917063603256</v>
          </cell>
          <cell r="H562">
            <v>6.8965517241379306</v>
          </cell>
          <cell r="I562">
            <v>0</v>
          </cell>
          <cell r="J562">
            <v>6.0036964168604303</v>
          </cell>
          <cell r="K562">
            <v>6.0936497754971137</v>
          </cell>
          <cell r="L562">
            <v>6.8058568329718003</v>
          </cell>
          <cell r="M562">
            <v>8.3333333333333321</v>
          </cell>
          <cell r="N562">
            <v>6.4131600905948263</v>
          </cell>
          <cell r="O562">
            <v>6.1248702358000875</v>
          </cell>
        </row>
        <row r="563">
          <cell r="A563" t="str">
            <v>f-Juin</v>
          </cell>
          <cell r="B563">
            <v>7.66488413547237</v>
          </cell>
          <cell r="C563">
            <v>9.3158660844250374</v>
          </cell>
          <cell r="D563">
            <v>0</v>
          </cell>
          <cell r="E563">
            <v>8.2872928176795568</v>
          </cell>
          <cell r="F563">
            <v>8.9807852965747692</v>
          </cell>
          <cell r="G563">
            <v>9.862706640515551</v>
          </cell>
          <cell r="H563">
            <v>13.793103448275861</v>
          </cell>
          <cell r="I563">
            <v>0</v>
          </cell>
          <cell r="J563">
            <v>9.3722053299946353</v>
          </cell>
          <cell r="K563">
            <v>8.2317725037417144</v>
          </cell>
          <cell r="L563">
            <v>9.3546637744034715</v>
          </cell>
          <cell r="M563">
            <v>8.3333333333333321</v>
          </cell>
          <cell r="N563">
            <v>8.7257122422219577</v>
          </cell>
          <cell r="O563">
            <v>9.0983241880468633</v>
          </cell>
        </row>
        <row r="564">
          <cell r="A564" t="str">
            <v>g-Juillet</v>
          </cell>
          <cell r="B564">
            <v>13.012477718360071</v>
          </cell>
          <cell r="C564">
            <v>10.480349344978166</v>
          </cell>
          <cell r="D564">
            <v>0</v>
          </cell>
          <cell r="E564">
            <v>12.044198895027625</v>
          </cell>
          <cell r="F564">
            <v>6.2656641604010019</v>
          </cell>
          <cell r="G564">
            <v>8.0554777248528993</v>
          </cell>
          <cell r="H564">
            <v>10.344827586206897</v>
          </cell>
          <cell r="I564">
            <v>0</v>
          </cell>
          <cell r="J564">
            <v>7.0410779228522031</v>
          </cell>
          <cell r="K564">
            <v>5.4735941843061786</v>
          </cell>
          <cell r="L564">
            <v>7.6464208242950109</v>
          </cell>
          <cell r="M564">
            <v>8.3333333333333321</v>
          </cell>
          <cell r="N564">
            <v>6.4370008344260334</v>
          </cell>
          <cell r="O564">
            <v>7.188936675070444</v>
          </cell>
        </row>
        <row r="565">
          <cell r="A565" t="str">
            <v>h-Août</v>
          </cell>
          <cell r="B565">
            <v>11.586452762923351</v>
          </cell>
          <cell r="C565">
            <v>13.39155749636099</v>
          </cell>
          <cell r="D565">
            <v>0</v>
          </cell>
          <cell r="E565">
            <v>12.265193370165745</v>
          </cell>
          <cell r="F565">
            <v>6.7147034252297404</v>
          </cell>
          <cell r="G565">
            <v>8.461753992715046</v>
          </cell>
          <cell r="H565">
            <v>10.344827586206897</v>
          </cell>
          <cell r="I565">
            <v>0</v>
          </cell>
          <cell r="J565">
            <v>7.470339235676386</v>
          </cell>
          <cell r="K565">
            <v>5.9439811845199912</v>
          </cell>
          <cell r="L565">
            <v>7.4023861171366594</v>
          </cell>
          <cell r="M565">
            <v>0</v>
          </cell>
          <cell r="N565">
            <v>6.5681249254976759</v>
          </cell>
          <cell r="O565">
            <v>7.5114934005635474</v>
          </cell>
        </row>
        <row r="566">
          <cell r="A566" t="str">
            <v>i-Septembre</v>
          </cell>
          <cell r="B566">
            <v>7.0409982174688048</v>
          </cell>
          <cell r="C566">
            <v>8.7336244541484707</v>
          </cell>
          <cell r="D566">
            <v>0</v>
          </cell>
          <cell r="E566">
            <v>7.6795580110497239</v>
          </cell>
          <cell r="F566">
            <v>11.42439431913116</v>
          </cell>
          <cell r="G566">
            <v>10.030820958251612</v>
          </cell>
          <cell r="H566">
            <v>13.793103448275861</v>
          </cell>
          <cell r="I566">
            <v>100</v>
          </cell>
          <cell r="J566">
            <v>10.844810111488703</v>
          </cell>
          <cell r="K566">
            <v>11.5244815052384</v>
          </cell>
          <cell r="L566">
            <v>9.9783080260303691</v>
          </cell>
          <cell r="M566">
            <v>12.5</v>
          </cell>
          <cell r="N566">
            <v>10.847538443199428</v>
          </cell>
          <cell r="O566">
            <v>10.633249295565772</v>
          </cell>
        </row>
        <row r="567">
          <cell r="A567" t="str">
            <v>j-Octobre</v>
          </cell>
          <cell r="B567">
            <v>7.9322638146167552</v>
          </cell>
          <cell r="C567">
            <v>7.2780203784570601</v>
          </cell>
          <cell r="D567">
            <v>0</v>
          </cell>
          <cell r="E567">
            <v>7.6795580110497239</v>
          </cell>
          <cell r="F567">
            <v>9.9519632414369266</v>
          </cell>
          <cell r="G567">
            <v>8.8680302605771928</v>
          </cell>
          <cell r="H567">
            <v>1.7241379310344827</v>
          </cell>
          <cell r="I567">
            <v>0</v>
          </cell>
          <cell r="J567">
            <v>9.4616347701663379</v>
          </cell>
          <cell r="K567">
            <v>10.24160786829164</v>
          </cell>
          <cell r="L567">
            <v>8.3785249457700655</v>
          </cell>
          <cell r="M567">
            <v>8.3333333333333321</v>
          </cell>
          <cell r="N567">
            <v>9.417093813326975</v>
          </cell>
          <cell r="O567">
            <v>9.3281921993178116</v>
          </cell>
        </row>
        <row r="568">
          <cell r="A568" t="str">
            <v>k-Novembre</v>
          </cell>
          <cell r="B568">
            <v>7.3083778966131909</v>
          </cell>
          <cell r="C568">
            <v>6.6957787481804951</v>
          </cell>
          <cell r="D568">
            <v>0</v>
          </cell>
          <cell r="E568">
            <v>7.0718232044198892</v>
          </cell>
          <cell r="F568">
            <v>7.5396825396825395</v>
          </cell>
          <cell r="G568">
            <v>7.1588680302605772</v>
          </cell>
          <cell r="H568">
            <v>6.8965517241379306</v>
          </cell>
          <cell r="I568">
            <v>0</v>
          </cell>
          <cell r="J568">
            <v>7.3749478328265674</v>
          </cell>
          <cell r="K568">
            <v>6.991661321359846</v>
          </cell>
          <cell r="L568">
            <v>7.7819956616052055</v>
          </cell>
          <cell r="M568">
            <v>4.1666666666666661</v>
          </cell>
          <cell r="N568">
            <v>7.3310287280963173</v>
          </cell>
          <cell r="O568">
            <v>7.3409461663947795</v>
          </cell>
        </row>
        <row r="569">
          <cell r="A569" t="str">
            <v>l-Décembre</v>
          </cell>
          <cell r="B569">
            <v>9.0017825311942961</v>
          </cell>
          <cell r="C569">
            <v>6.6957787481804951</v>
          </cell>
          <cell r="D569">
            <v>0</v>
          </cell>
          <cell r="E569">
            <v>8.1215469613259668</v>
          </cell>
          <cell r="F569">
            <v>7.6336675020885547</v>
          </cell>
          <cell r="G569">
            <v>6.9207060801344911</v>
          </cell>
          <cell r="H569">
            <v>1.7241379310344827</v>
          </cell>
          <cell r="I569">
            <v>0</v>
          </cell>
          <cell r="J569">
            <v>7.3093662433673172</v>
          </cell>
          <cell r="K569">
            <v>7.8041479580927948</v>
          </cell>
          <cell r="L569">
            <v>7.1854663774403464</v>
          </cell>
          <cell r="M569">
            <v>8.3333333333333321</v>
          </cell>
          <cell r="N569">
            <v>7.5336750506615822</v>
          </cell>
          <cell r="O569">
            <v>7.4336348806169363</v>
          </cell>
        </row>
        <row r="570">
          <cell r="A570" t="str">
            <v>Total</v>
          </cell>
          <cell r="B570">
            <v>100</v>
          </cell>
          <cell r="C570">
            <v>100</v>
          </cell>
          <cell r="D570">
            <v>100</v>
          </cell>
          <cell r="E570">
            <v>100</v>
          </cell>
          <cell r="F570">
            <v>100</v>
          </cell>
          <cell r="G570">
            <v>100</v>
          </cell>
          <cell r="H570">
            <v>100</v>
          </cell>
          <cell r="I570">
            <v>100</v>
          </cell>
          <cell r="J570">
            <v>100</v>
          </cell>
          <cell r="K570">
            <v>100</v>
          </cell>
          <cell r="L570">
            <v>100</v>
          </cell>
          <cell r="M570">
            <v>100</v>
          </cell>
          <cell r="N570">
            <v>100</v>
          </cell>
          <cell r="O570">
            <v>100</v>
          </cell>
        </row>
        <row r="572">
          <cell r="A572">
            <v>1</v>
          </cell>
          <cell r="B572">
            <v>2</v>
          </cell>
          <cell r="C572">
            <v>3</v>
          </cell>
          <cell r="D572">
            <v>4</v>
          </cell>
          <cell r="E572">
            <v>5</v>
          </cell>
          <cell r="F572">
            <v>6</v>
          </cell>
          <cell r="G572">
            <v>7</v>
          </cell>
          <cell r="H572">
            <v>8</v>
          </cell>
          <cell r="I572">
            <v>9</v>
          </cell>
          <cell r="J572">
            <v>10</v>
          </cell>
          <cell r="K572">
            <v>11</v>
          </cell>
          <cell r="L572">
            <v>12</v>
          </cell>
          <cell r="M572">
            <v>13</v>
          </cell>
          <cell r="N572">
            <v>14</v>
          </cell>
          <cell r="O572">
            <v>15</v>
          </cell>
          <cell r="P572">
            <v>16</v>
          </cell>
          <cell r="Q572">
            <v>17</v>
          </cell>
          <cell r="R572">
            <v>18</v>
          </cell>
          <cell r="S572">
            <v>19</v>
          </cell>
          <cell r="T572">
            <v>20</v>
          </cell>
          <cell r="U572">
            <v>21</v>
          </cell>
        </row>
        <row r="573">
          <cell r="A573" t="str">
            <v>5.4.6.  Arbeidsplaatsongevallen volgens maand van het ongeval : verdeling volgens gevolgen en aard van het werk (hoofd-/handarbeid) - 2020</v>
          </cell>
        </row>
        <row r="574">
          <cell r="F574" t="str">
            <v>Andere</v>
          </cell>
          <cell r="N574" t="str">
            <v>Contractueel arbeider</v>
          </cell>
        </row>
        <row r="575">
          <cell r="B575" t="str">
            <v>1-CSS</v>
          </cell>
          <cell r="D575" t="str">
            <v>2-IT &lt;= 6 MOIS</v>
          </cell>
          <cell r="F575" t="str">
            <v>Total</v>
          </cell>
          <cell r="H575" t="str">
            <v>1-CSS</v>
          </cell>
          <cell r="J575" t="str">
            <v>2-IT &lt;= 6 MOIS</v>
          </cell>
          <cell r="L575" t="str">
            <v>4-Mortel</v>
          </cell>
          <cell r="N575" t="str">
            <v>Total</v>
          </cell>
          <cell r="P575" t="str">
            <v>1-CSS</v>
          </cell>
          <cell r="R575" t="str">
            <v>2-IT &lt;= 6 MOIS</v>
          </cell>
          <cell r="T575" t="str">
            <v>3-IT &gt; 6 MOIS</v>
          </cell>
        </row>
        <row r="576">
          <cell r="A576" t="str">
            <v>a-Janvier</v>
          </cell>
          <cell r="B576">
            <v>154</v>
          </cell>
          <cell r="C576">
            <v>10.307898259705489</v>
          </cell>
          <cell r="D576">
            <v>169</v>
          </cell>
          <cell r="E576">
            <v>12.43561442236939</v>
          </cell>
          <cell r="F576">
            <v>323</v>
          </cell>
          <cell r="G576">
            <v>11.321416053277254</v>
          </cell>
          <cell r="H576">
            <v>208</v>
          </cell>
          <cell r="I576">
            <v>10.379241516966067</v>
          </cell>
          <cell r="J576">
            <v>312</v>
          </cell>
          <cell r="K576">
            <v>10.692254969156956</v>
          </cell>
          <cell r="L576">
            <v>0</v>
          </cell>
          <cell r="M576">
            <v>0</v>
          </cell>
          <cell r="N576">
            <v>520</v>
          </cell>
          <cell r="O576">
            <v>10.562665041641276</v>
          </cell>
          <cell r="P576">
            <v>389</v>
          </cell>
          <cell r="Q576">
            <v>12.876530950016551</v>
          </cell>
          <cell r="R576">
            <v>202</v>
          </cell>
          <cell r="S576">
            <v>10.587002096436059</v>
          </cell>
          <cell r="T576">
            <v>0</v>
          </cell>
          <cell r="U576">
            <v>0</v>
          </cell>
        </row>
        <row r="577">
          <cell r="A577" t="str">
            <v>b-Février</v>
          </cell>
          <cell r="B577">
            <v>169</v>
          </cell>
          <cell r="C577">
            <v>11.311914323962517</v>
          </cell>
          <cell r="D577">
            <v>166</v>
          </cell>
          <cell r="E577">
            <v>12.214863870493009</v>
          </cell>
          <cell r="F577">
            <v>335</v>
          </cell>
          <cell r="G577">
            <v>11.742025937609533</v>
          </cell>
          <cell r="H577">
            <v>196</v>
          </cell>
          <cell r="I577">
            <v>9.780439121756487</v>
          </cell>
          <cell r="J577">
            <v>314</v>
          </cell>
          <cell r="K577">
            <v>10.760795065113092</v>
          </cell>
          <cell r="L577">
            <v>0</v>
          </cell>
          <cell r="M577">
            <v>0</v>
          </cell>
          <cell r="N577">
            <v>510</v>
          </cell>
          <cell r="O577">
            <v>10.359536867763559</v>
          </cell>
          <cell r="P577">
            <v>330</v>
          </cell>
          <cell r="Q577">
            <v>10.923535253227408</v>
          </cell>
          <cell r="R577">
            <v>212</v>
          </cell>
          <cell r="S577">
            <v>11.111111111111111</v>
          </cell>
          <cell r="T577">
            <v>0</v>
          </cell>
          <cell r="U577">
            <v>0</v>
          </cell>
        </row>
        <row r="578">
          <cell r="A578" t="str">
            <v>c-Mars</v>
          </cell>
          <cell r="B578">
            <v>84</v>
          </cell>
          <cell r="C578">
            <v>5.6224899598393572</v>
          </cell>
          <cell r="D578">
            <v>83</v>
          </cell>
          <cell r="E578">
            <v>6.1074319352465043</v>
          </cell>
          <cell r="F578">
            <v>167</v>
          </cell>
          <cell r="G578">
            <v>5.8534875569575888</v>
          </cell>
          <cell r="H578">
            <v>146</v>
          </cell>
          <cell r="I578">
            <v>7.2854291417165662</v>
          </cell>
          <cell r="J578">
            <v>255</v>
          </cell>
          <cell r="K578">
            <v>8.7388622344071276</v>
          </cell>
          <cell r="L578">
            <v>0</v>
          </cell>
          <cell r="M578">
            <v>0</v>
          </cell>
          <cell r="N578">
            <v>401</v>
          </cell>
          <cell r="O578">
            <v>8.1454397724964451</v>
          </cell>
          <cell r="P578">
            <v>242</v>
          </cell>
          <cell r="Q578">
            <v>8.0105925190334322</v>
          </cell>
          <cell r="R578">
            <v>133</v>
          </cell>
          <cell r="S578">
            <v>6.9706498951781963</v>
          </cell>
          <cell r="T578">
            <v>0</v>
          </cell>
          <cell r="U578">
            <v>0</v>
          </cell>
        </row>
        <row r="579">
          <cell r="A579" t="str">
            <v>d-Avril</v>
          </cell>
          <cell r="B579">
            <v>40</v>
          </cell>
          <cell r="C579">
            <v>2.6773761713520745</v>
          </cell>
          <cell r="D579">
            <v>34</v>
          </cell>
          <cell r="E579">
            <v>2.5018395879323032</v>
          </cell>
          <cell r="F579">
            <v>74</v>
          </cell>
          <cell r="G579">
            <v>2.5937609533824046</v>
          </cell>
          <cell r="H579">
            <v>114</v>
          </cell>
          <cell r="I579">
            <v>5.6886227544910177</v>
          </cell>
          <cell r="J579">
            <v>136</v>
          </cell>
          <cell r="K579">
            <v>4.660726525017135</v>
          </cell>
          <cell r="L579">
            <v>0</v>
          </cell>
          <cell r="M579">
            <v>0</v>
          </cell>
          <cell r="N579">
            <v>250</v>
          </cell>
          <cell r="O579">
            <v>5.078204346942921</v>
          </cell>
          <cell r="P579">
            <v>147</v>
          </cell>
          <cell r="Q579">
            <v>4.8659384309831184</v>
          </cell>
          <cell r="R579">
            <v>80</v>
          </cell>
          <cell r="S579">
            <v>4.1928721174004195</v>
          </cell>
          <cell r="T579">
            <v>0</v>
          </cell>
          <cell r="U579">
            <v>0</v>
          </cell>
        </row>
        <row r="580">
          <cell r="A580" t="str">
            <v>e-Mai</v>
          </cell>
          <cell r="B580">
            <v>74</v>
          </cell>
          <cell r="C580">
            <v>4.9531459170013381</v>
          </cell>
          <cell r="D580">
            <v>64</v>
          </cell>
          <cell r="E580">
            <v>4.7093451066960998</v>
          </cell>
          <cell r="F580">
            <v>138</v>
          </cell>
          <cell r="G580">
            <v>4.8370136698212409</v>
          </cell>
          <cell r="H580">
            <v>138</v>
          </cell>
          <cell r="I580">
            <v>6.88622754491018</v>
          </cell>
          <cell r="J580">
            <v>189</v>
          </cell>
          <cell r="K580">
            <v>6.4770390678546956</v>
          </cell>
          <cell r="L580">
            <v>0</v>
          </cell>
          <cell r="M580">
            <v>0</v>
          </cell>
          <cell r="N580">
            <v>327</v>
          </cell>
          <cell r="O580">
            <v>6.642291285801341</v>
          </cell>
          <cell r="P580">
            <v>200</v>
          </cell>
          <cell r="Q580">
            <v>6.6203243958953983</v>
          </cell>
          <cell r="R580">
            <v>135</v>
          </cell>
          <cell r="S580">
            <v>7.0754716981132075</v>
          </cell>
          <cell r="T580">
            <v>0</v>
          </cell>
          <cell r="U580">
            <v>0</v>
          </cell>
        </row>
        <row r="581">
          <cell r="A581" t="str">
            <v>f-Juin</v>
          </cell>
          <cell r="B581">
            <v>111</v>
          </cell>
          <cell r="C581">
            <v>7.4297188755020072</v>
          </cell>
          <cell r="D581">
            <v>122</v>
          </cell>
          <cell r="E581">
            <v>8.9771891096394416</v>
          </cell>
          <cell r="F581">
            <v>233</v>
          </cell>
          <cell r="G581">
            <v>8.1668419207851386</v>
          </cell>
          <cell r="H581">
            <v>184</v>
          </cell>
          <cell r="I581">
            <v>9.1816367265469054</v>
          </cell>
          <cell r="J581">
            <v>272</v>
          </cell>
          <cell r="K581">
            <v>9.32145305003427</v>
          </cell>
          <cell r="L581">
            <v>0</v>
          </cell>
          <cell r="M581">
            <v>0</v>
          </cell>
          <cell r="N581">
            <v>456</v>
          </cell>
          <cell r="O581">
            <v>9.2626447288238882</v>
          </cell>
          <cell r="P581">
            <v>301</v>
          </cell>
          <cell r="Q581">
            <v>9.9635882158225755</v>
          </cell>
          <cell r="R581">
            <v>189</v>
          </cell>
          <cell r="S581">
            <v>9.9056603773584904</v>
          </cell>
          <cell r="T581">
            <v>0</v>
          </cell>
          <cell r="U581">
            <v>0</v>
          </cell>
        </row>
        <row r="582">
          <cell r="A582" t="str">
            <v>g-Juillet</v>
          </cell>
          <cell r="B582">
            <v>122</v>
          </cell>
          <cell r="C582">
            <v>8.1659973226238289</v>
          </cell>
          <cell r="D582">
            <v>139</v>
          </cell>
          <cell r="E582">
            <v>10.228108903605593</v>
          </cell>
          <cell r="F582">
            <v>261</v>
          </cell>
          <cell r="G582">
            <v>9.1482649842271293</v>
          </cell>
          <cell r="H582">
            <v>162</v>
          </cell>
          <cell r="I582">
            <v>8.0838323353293404</v>
          </cell>
          <cell r="J582">
            <v>223</v>
          </cell>
          <cell r="K582">
            <v>7.6422206991089787</v>
          </cell>
          <cell r="L582">
            <v>0</v>
          </cell>
          <cell r="M582">
            <v>0</v>
          </cell>
          <cell r="N582">
            <v>385</v>
          </cell>
          <cell r="O582">
            <v>7.8204346942920981</v>
          </cell>
          <cell r="P582">
            <v>228</v>
          </cell>
          <cell r="Q582">
            <v>7.5471698113207548</v>
          </cell>
          <cell r="R582">
            <v>153</v>
          </cell>
          <cell r="S582">
            <v>8.0188679245283012</v>
          </cell>
          <cell r="T582">
            <v>0</v>
          </cell>
          <cell r="U582">
            <v>0</v>
          </cell>
        </row>
        <row r="583">
          <cell r="A583" t="str">
            <v>h-Août</v>
          </cell>
          <cell r="B583">
            <v>131</v>
          </cell>
          <cell r="C583">
            <v>8.7684069611780444</v>
          </cell>
          <cell r="D583">
            <v>147</v>
          </cell>
          <cell r="E583">
            <v>10.816777041942606</v>
          </cell>
          <cell r="F583">
            <v>278</v>
          </cell>
          <cell r="G583">
            <v>9.7441289870311945</v>
          </cell>
          <cell r="H583">
            <v>173</v>
          </cell>
          <cell r="I583">
            <v>8.6327345309381247</v>
          </cell>
          <cell r="J583">
            <v>247</v>
          </cell>
          <cell r="K583">
            <v>8.4647018505825908</v>
          </cell>
          <cell r="L583">
            <v>0</v>
          </cell>
          <cell r="M583">
            <v>0</v>
          </cell>
          <cell r="N583">
            <v>420</v>
          </cell>
          <cell r="O583">
            <v>8.5313833028641071</v>
          </cell>
          <cell r="P583">
            <v>229</v>
          </cell>
          <cell r="Q583">
            <v>7.580271433300231</v>
          </cell>
          <cell r="R583">
            <v>156</v>
          </cell>
          <cell r="S583">
            <v>8.1761006289308167</v>
          </cell>
          <cell r="T583">
            <v>0</v>
          </cell>
          <cell r="U583">
            <v>0</v>
          </cell>
        </row>
        <row r="584">
          <cell r="A584" t="str">
            <v>i-Septembre</v>
          </cell>
          <cell r="B584">
            <v>189</v>
          </cell>
          <cell r="C584">
            <v>12.650602409638555</v>
          </cell>
          <cell r="D584">
            <v>137</v>
          </cell>
          <cell r="E584">
            <v>10.080941869021339</v>
          </cell>
          <cell r="F584">
            <v>326</v>
          </cell>
          <cell r="G584">
            <v>11.426568524360324</v>
          </cell>
          <cell r="H584">
            <v>197</v>
          </cell>
          <cell r="I584">
            <v>9.8303393213572861</v>
          </cell>
          <cell r="J584">
            <v>291</v>
          </cell>
          <cell r="K584">
            <v>9.9725839616175467</v>
          </cell>
          <cell r="L584">
            <v>1</v>
          </cell>
          <cell r="M584">
            <v>100</v>
          </cell>
          <cell r="N584">
            <v>489</v>
          </cell>
          <cell r="O584">
            <v>9.9329677026203527</v>
          </cell>
          <cell r="P584">
            <v>278</v>
          </cell>
          <cell r="Q584">
            <v>9.2022509102946035</v>
          </cell>
          <cell r="R584">
            <v>205</v>
          </cell>
          <cell r="S584">
            <v>10.744234800838575</v>
          </cell>
          <cell r="T584">
            <v>1</v>
          </cell>
          <cell r="U584">
            <v>50</v>
          </cell>
        </row>
        <row r="585">
          <cell r="A585" t="str">
            <v>j-Octobre</v>
          </cell>
          <cell r="B585">
            <v>178</v>
          </cell>
          <cell r="C585">
            <v>11.914323962516733</v>
          </cell>
          <cell r="D585">
            <v>102</v>
          </cell>
          <cell r="E585">
            <v>7.5055187637969087</v>
          </cell>
          <cell r="F585">
            <v>280</v>
          </cell>
          <cell r="G585">
            <v>9.8142306344199088</v>
          </cell>
          <cell r="H585">
            <v>176</v>
          </cell>
          <cell r="I585">
            <v>8.7824351297405201</v>
          </cell>
          <cell r="J585">
            <v>269</v>
          </cell>
          <cell r="K585">
            <v>9.2186429061000688</v>
          </cell>
          <cell r="L585">
            <v>0</v>
          </cell>
          <cell r="M585">
            <v>0</v>
          </cell>
          <cell r="N585">
            <v>445</v>
          </cell>
          <cell r="O585">
            <v>9.0392037375583989</v>
          </cell>
          <cell r="P585">
            <v>249</v>
          </cell>
          <cell r="Q585">
            <v>8.2423038728897708</v>
          </cell>
          <cell r="R585">
            <v>172</v>
          </cell>
          <cell r="S585">
            <v>9.0146750524109009</v>
          </cell>
          <cell r="T585">
            <v>0</v>
          </cell>
          <cell r="U585">
            <v>0</v>
          </cell>
        </row>
        <row r="586">
          <cell r="A586" t="str">
            <v>k-Novembre</v>
          </cell>
          <cell r="B586">
            <v>116</v>
          </cell>
          <cell r="C586">
            <v>7.7643908969210171</v>
          </cell>
          <cell r="D586">
            <v>102</v>
          </cell>
          <cell r="E586">
            <v>7.5055187637969087</v>
          </cell>
          <cell r="F586">
            <v>218</v>
          </cell>
          <cell r="G586">
            <v>7.6410795653697861</v>
          </cell>
          <cell r="H586">
            <v>143</v>
          </cell>
          <cell r="I586">
            <v>7.1357285429141708</v>
          </cell>
          <cell r="J586">
            <v>207</v>
          </cell>
          <cell r="K586">
            <v>7.0938999314599043</v>
          </cell>
          <cell r="L586">
            <v>0</v>
          </cell>
          <cell r="M586">
            <v>0</v>
          </cell>
          <cell r="N586">
            <v>350</v>
          </cell>
          <cell r="O586">
            <v>7.1094860857200892</v>
          </cell>
          <cell r="P586">
            <v>221</v>
          </cell>
          <cell r="Q586">
            <v>7.3154584574644161</v>
          </cell>
          <cell r="R586">
            <v>126</v>
          </cell>
          <cell r="S586">
            <v>6.6037735849056602</v>
          </cell>
          <cell r="T586">
            <v>1</v>
          </cell>
          <cell r="U586">
            <v>50</v>
          </cell>
        </row>
        <row r="587">
          <cell r="A587" t="str">
            <v>l-Décembre</v>
          </cell>
          <cell r="B587">
            <v>126</v>
          </cell>
          <cell r="C587">
            <v>8.4337349397590362</v>
          </cell>
          <cell r="D587">
            <v>94</v>
          </cell>
          <cell r="E587">
            <v>6.9168506254598974</v>
          </cell>
          <cell r="F587">
            <v>220</v>
          </cell>
          <cell r="G587">
            <v>7.7111812127585004</v>
          </cell>
          <cell r="H587">
            <v>167</v>
          </cell>
          <cell r="I587">
            <v>8.3333333333333321</v>
          </cell>
          <cell r="J587">
            <v>203</v>
          </cell>
          <cell r="K587">
            <v>6.9568197395476368</v>
          </cell>
          <cell r="L587">
            <v>0</v>
          </cell>
          <cell r="M587">
            <v>0</v>
          </cell>
          <cell r="N587">
            <v>370</v>
          </cell>
          <cell r="O587">
            <v>7.5157424334755225</v>
          </cell>
          <cell r="P587">
            <v>207</v>
          </cell>
          <cell r="Q587">
            <v>6.8520357497517379</v>
          </cell>
          <cell r="R587">
            <v>145</v>
          </cell>
          <cell r="S587">
            <v>7.5995807127882609</v>
          </cell>
          <cell r="T587">
            <v>0</v>
          </cell>
          <cell r="U587">
            <v>0</v>
          </cell>
        </row>
        <row r="588">
          <cell r="A588" t="str">
            <v>Total</v>
          </cell>
          <cell r="B588">
            <v>1494</v>
          </cell>
          <cell r="C588">
            <v>100</v>
          </cell>
          <cell r="D588">
            <v>1359</v>
          </cell>
          <cell r="E588">
            <v>100</v>
          </cell>
          <cell r="F588">
            <v>2853</v>
          </cell>
          <cell r="G588">
            <v>100</v>
          </cell>
          <cell r="H588">
            <v>2004</v>
          </cell>
          <cell r="I588">
            <v>100</v>
          </cell>
          <cell r="J588">
            <v>2918</v>
          </cell>
          <cell r="K588">
            <v>100</v>
          </cell>
          <cell r="L588">
            <v>1</v>
          </cell>
          <cell r="M588">
            <v>100</v>
          </cell>
          <cell r="N588">
            <v>4923</v>
          </cell>
          <cell r="O588">
            <v>100</v>
          </cell>
          <cell r="P588">
            <v>3021</v>
          </cell>
          <cell r="Q588">
            <v>100</v>
          </cell>
          <cell r="R588">
            <v>1908</v>
          </cell>
          <cell r="S588">
            <v>100</v>
          </cell>
          <cell r="T588">
            <v>2</v>
          </cell>
          <cell r="U588">
            <v>100</v>
          </cell>
        </row>
        <row r="591">
          <cell r="A591" t="str">
            <v>5.4.7.  Arbeidsplaatsongevallen volgens maand van het ongeval :  verdeling volgens duur van de tijdelijke ongeschiktheid - 2020</v>
          </cell>
        </row>
        <row r="592">
          <cell r="B592" t="str">
            <v>a-ITT 0 jour</v>
          </cell>
          <cell r="D592" t="str">
            <v>b-ITT 1 à 3 jours</v>
          </cell>
          <cell r="F592" t="str">
            <v>c-ITT 4 à 7 jours</v>
          </cell>
          <cell r="H592" t="str">
            <v>d-ITT 8 à 15 jours</v>
          </cell>
          <cell r="J592" t="str">
            <v>e-ITT 16 à 30 jours</v>
          </cell>
          <cell r="L592" t="str">
            <v>f-ITT 1 à 3 mois</v>
          </cell>
          <cell r="N592" t="str">
            <v>g-ITT 4 à 6 mois</v>
          </cell>
          <cell r="P592" t="str">
            <v>h-ITT &gt; 6 mois</v>
          </cell>
          <cell r="R592" t="str">
            <v>Total</v>
          </cell>
        </row>
        <row r="593">
          <cell r="A593" t="str">
            <v>a-Janvier</v>
          </cell>
          <cell r="B593">
            <v>2027</v>
          </cell>
          <cell r="C593">
            <v>13.107015842224378</v>
          </cell>
          <cell r="D593">
            <v>271</v>
          </cell>
          <cell r="E593">
            <v>12.157918349035439</v>
          </cell>
          <cell r="F593">
            <v>375</v>
          </cell>
          <cell r="G593">
            <v>10.945709281961472</v>
          </cell>
          <cell r="H593">
            <v>389</v>
          </cell>
          <cell r="I593">
            <v>10.814567695301641</v>
          </cell>
          <cell r="J593">
            <v>133</v>
          </cell>
          <cell r="K593">
            <v>10.674157303370784</v>
          </cell>
          <cell r="L593">
            <v>85</v>
          </cell>
          <cell r="M593">
            <v>10.572139303482588</v>
          </cell>
          <cell r="N593">
            <v>11</v>
          </cell>
          <cell r="O593">
            <v>9.0163934426229506</v>
          </cell>
          <cell r="P593">
            <v>10</v>
          </cell>
          <cell r="Q593">
            <v>12.048192771084338</v>
          </cell>
          <cell r="R593">
            <v>3301</v>
          </cell>
          <cell r="S593">
            <v>12.238617825893519</v>
          </cell>
        </row>
        <row r="594">
          <cell r="A594" t="str">
            <v>b-Février</v>
          </cell>
          <cell r="B594">
            <v>1689</v>
          </cell>
          <cell r="C594">
            <v>10.921435499515034</v>
          </cell>
          <cell r="D594">
            <v>285</v>
          </cell>
          <cell r="E594">
            <v>12.78600269179004</v>
          </cell>
          <cell r="F594">
            <v>401</v>
          </cell>
          <cell r="G594">
            <v>11.704611792177467</v>
          </cell>
          <cell r="H594">
            <v>342</v>
          </cell>
          <cell r="I594">
            <v>9.5079232693911599</v>
          </cell>
          <cell r="J594">
            <v>126</v>
          </cell>
          <cell r="K594">
            <v>10.112359550561797</v>
          </cell>
          <cell r="L594">
            <v>90</v>
          </cell>
          <cell r="M594">
            <v>11.194029850746269</v>
          </cell>
          <cell r="N594">
            <v>14</v>
          </cell>
          <cell r="O594">
            <v>11.475409836065573</v>
          </cell>
          <cell r="P594">
            <v>3</v>
          </cell>
          <cell r="Q594">
            <v>3.6144578313253009</v>
          </cell>
          <cell r="R594">
            <v>2950</v>
          </cell>
          <cell r="S594">
            <v>10.937268278214445</v>
          </cell>
        </row>
        <row r="595">
          <cell r="A595" t="str">
            <v>c-Mars</v>
          </cell>
          <cell r="B595">
            <v>1183</v>
          </cell>
          <cell r="C595">
            <v>7.649531199482702</v>
          </cell>
          <cell r="D595">
            <v>161</v>
          </cell>
          <cell r="E595">
            <v>7.2229699416778832</v>
          </cell>
          <cell r="F595">
            <v>290</v>
          </cell>
          <cell r="G595">
            <v>8.4646818447168712</v>
          </cell>
          <cell r="H595">
            <v>277</v>
          </cell>
          <cell r="I595">
            <v>7.7008618293021955</v>
          </cell>
          <cell r="J595">
            <v>84</v>
          </cell>
          <cell r="K595">
            <v>6.7415730337078648</v>
          </cell>
          <cell r="L595">
            <v>52</v>
          </cell>
          <cell r="M595">
            <v>6.467661691542288</v>
          </cell>
          <cell r="N595">
            <v>15</v>
          </cell>
          <cell r="O595">
            <v>12.295081967213115</v>
          </cell>
          <cell r="P595">
            <v>14</v>
          </cell>
          <cell r="Q595">
            <v>16.867469879518072</v>
          </cell>
          <cell r="R595">
            <v>2076</v>
          </cell>
          <cell r="S595">
            <v>7.6968708290078602</v>
          </cell>
        </row>
        <row r="596">
          <cell r="A596" t="str">
            <v>d-Avril</v>
          </cell>
          <cell r="B596">
            <v>676</v>
          </cell>
          <cell r="C596">
            <v>4.3711606854186877</v>
          </cell>
          <cell r="D596">
            <v>73</v>
          </cell>
          <cell r="E596">
            <v>3.2750112157918352</v>
          </cell>
          <cell r="F596">
            <v>146</v>
          </cell>
          <cell r="G596">
            <v>4.2615294804436665</v>
          </cell>
          <cell r="H596">
            <v>193</v>
          </cell>
          <cell r="I596">
            <v>5.3655824298026138</v>
          </cell>
          <cell r="J596">
            <v>69</v>
          </cell>
          <cell r="K596">
            <v>5.5377207062600311</v>
          </cell>
          <cell r="L596">
            <v>40</v>
          </cell>
          <cell r="M596">
            <v>4.9751243781094532</v>
          </cell>
          <cell r="N596">
            <v>4</v>
          </cell>
          <cell r="O596">
            <v>3.278688524590164</v>
          </cell>
          <cell r="P596">
            <v>4</v>
          </cell>
          <cell r="Q596">
            <v>4.8192771084337354</v>
          </cell>
          <cell r="R596">
            <v>1205</v>
          </cell>
          <cell r="S596">
            <v>4.4675960255079339</v>
          </cell>
        </row>
        <row r="597">
          <cell r="A597" t="str">
            <v>e-Mai</v>
          </cell>
          <cell r="B597">
            <v>899</v>
          </cell>
          <cell r="C597">
            <v>5.8131264144843193</v>
          </cell>
          <cell r="D597">
            <v>108</v>
          </cell>
          <cell r="E597">
            <v>4.8452220726783315</v>
          </cell>
          <cell r="F597">
            <v>205</v>
          </cell>
          <cell r="G597">
            <v>5.9836544074722697</v>
          </cell>
          <cell r="H597">
            <v>275</v>
          </cell>
          <cell r="I597">
            <v>7.6452599388379205</v>
          </cell>
          <cell r="J597">
            <v>94</v>
          </cell>
          <cell r="K597">
            <v>7.5441412520064208</v>
          </cell>
          <cell r="L597">
            <v>56</v>
          </cell>
          <cell r="M597">
            <v>6.9651741293532332</v>
          </cell>
          <cell r="N597">
            <v>9</v>
          </cell>
          <cell r="O597">
            <v>7.3770491803278686</v>
          </cell>
          <cell r="P597">
            <v>6</v>
          </cell>
          <cell r="Q597">
            <v>7.2289156626506017</v>
          </cell>
          <cell r="R597">
            <v>1652</v>
          </cell>
          <cell r="S597">
            <v>6.1248702358000875</v>
          </cell>
        </row>
        <row r="598">
          <cell r="A598" t="str">
            <v>f-Juin</v>
          </cell>
          <cell r="B598">
            <v>1335</v>
          </cell>
          <cell r="C598">
            <v>8.6323957322987397</v>
          </cell>
          <cell r="D598">
            <v>209</v>
          </cell>
          <cell r="E598">
            <v>9.3764019739793625</v>
          </cell>
          <cell r="F598">
            <v>337</v>
          </cell>
          <cell r="G598">
            <v>9.836544074722708</v>
          </cell>
          <cell r="H598">
            <v>356</v>
          </cell>
          <cell r="I598">
            <v>9.8971365026410894</v>
          </cell>
          <cell r="J598">
            <v>107</v>
          </cell>
          <cell r="K598">
            <v>8.5874799357945424</v>
          </cell>
          <cell r="L598">
            <v>91</v>
          </cell>
          <cell r="M598">
            <v>11.318407960199005</v>
          </cell>
          <cell r="N598">
            <v>9</v>
          </cell>
          <cell r="O598">
            <v>7.3770491803278686</v>
          </cell>
          <cell r="P598">
            <v>10</v>
          </cell>
          <cell r="Q598">
            <v>12.048192771084338</v>
          </cell>
          <cell r="R598">
            <v>2454</v>
          </cell>
          <cell r="S598">
            <v>9.0983241880468633</v>
          </cell>
        </row>
        <row r="599">
          <cell r="A599" t="str">
            <v>g-Juillet</v>
          </cell>
          <cell r="B599">
            <v>1006</v>
          </cell>
          <cell r="C599">
            <v>6.5050113158745555</v>
          </cell>
          <cell r="D599">
            <v>192</v>
          </cell>
          <cell r="E599">
            <v>8.6137281292059225</v>
          </cell>
          <cell r="F599">
            <v>272</v>
          </cell>
          <cell r="G599">
            <v>7.9392877991827193</v>
          </cell>
          <cell r="H599">
            <v>285</v>
          </cell>
          <cell r="I599">
            <v>7.9232693911592991</v>
          </cell>
          <cell r="J599">
            <v>102</v>
          </cell>
          <cell r="K599">
            <v>8.1861958266452657</v>
          </cell>
          <cell r="L599">
            <v>62</v>
          </cell>
          <cell r="M599">
            <v>7.7114427860696511</v>
          </cell>
          <cell r="N599">
            <v>12</v>
          </cell>
          <cell r="O599">
            <v>9.8360655737704921</v>
          </cell>
          <cell r="P599">
            <v>8</v>
          </cell>
          <cell r="Q599">
            <v>9.6385542168674707</v>
          </cell>
          <cell r="R599">
            <v>1939</v>
          </cell>
          <cell r="S599">
            <v>7.188936675070444</v>
          </cell>
        </row>
        <row r="600">
          <cell r="A600" t="str">
            <v>h-Août</v>
          </cell>
          <cell r="B600">
            <v>1057</v>
          </cell>
          <cell r="C600">
            <v>6.8347882314904629</v>
          </cell>
          <cell r="D600">
            <v>214</v>
          </cell>
          <cell r="E600">
            <v>9.600717810677434</v>
          </cell>
          <cell r="F600">
            <v>302</v>
          </cell>
          <cell r="G600">
            <v>8.8149445417396368</v>
          </cell>
          <cell r="H600">
            <v>280</v>
          </cell>
          <cell r="I600">
            <v>7.7842646649986094</v>
          </cell>
          <cell r="J600">
            <v>101</v>
          </cell>
          <cell r="K600">
            <v>8.1059390048154079</v>
          </cell>
          <cell r="L600">
            <v>60</v>
          </cell>
          <cell r="M600">
            <v>7.4626865671641784</v>
          </cell>
          <cell r="N600">
            <v>6</v>
          </cell>
          <cell r="O600">
            <v>4.918032786885246</v>
          </cell>
          <cell r="P600">
            <v>6</v>
          </cell>
          <cell r="Q600">
            <v>7.2289156626506017</v>
          </cell>
          <cell r="R600">
            <v>2026</v>
          </cell>
          <cell r="S600">
            <v>7.5114934005635474</v>
          </cell>
        </row>
        <row r="601">
          <cell r="A601" t="str">
            <v>i-Septembre</v>
          </cell>
          <cell r="B601">
            <v>1722</v>
          </cell>
          <cell r="C601">
            <v>11.134820562560622</v>
          </cell>
          <cell r="D601">
            <v>229</v>
          </cell>
          <cell r="E601">
            <v>10.273665320771647</v>
          </cell>
          <cell r="F601">
            <v>314</v>
          </cell>
          <cell r="G601">
            <v>9.1652072387624042</v>
          </cell>
          <cell r="H601">
            <v>372</v>
          </cell>
          <cell r="I601">
            <v>10.341951626355296</v>
          </cell>
          <cell r="J601">
            <v>126</v>
          </cell>
          <cell r="K601">
            <v>10.112359550561797</v>
          </cell>
          <cell r="L601">
            <v>83</v>
          </cell>
          <cell r="M601">
            <v>10.323383084577115</v>
          </cell>
          <cell r="N601">
            <v>11</v>
          </cell>
          <cell r="O601">
            <v>9.0163934426229506</v>
          </cell>
          <cell r="P601">
            <v>11</v>
          </cell>
          <cell r="Q601">
            <v>13.253012048192772</v>
          </cell>
          <cell r="R601">
            <v>2868</v>
          </cell>
          <cell r="S601">
            <v>10.633249295565772</v>
          </cell>
        </row>
        <row r="602">
          <cell r="A602" t="str">
            <v>j-Octobre</v>
          </cell>
          <cell r="B602">
            <v>1531</v>
          </cell>
          <cell r="C602">
            <v>9.8997736825088918</v>
          </cell>
          <cell r="D602">
            <v>189</v>
          </cell>
          <cell r="E602">
            <v>8.4791386271870799</v>
          </cell>
          <cell r="F602">
            <v>301</v>
          </cell>
          <cell r="G602">
            <v>8.7857559836544077</v>
          </cell>
          <cell r="H602">
            <v>318</v>
          </cell>
          <cell r="I602">
            <v>8.8407005838198494</v>
          </cell>
          <cell r="J602">
            <v>88</v>
          </cell>
          <cell r="K602">
            <v>7.0626003210272872</v>
          </cell>
          <cell r="L602">
            <v>74</v>
          </cell>
          <cell r="M602">
            <v>9.2039800995024876</v>
          </cell>
          <cell r="N602">
            <v>12</v>
          </cell>
          <cell r="O602">
            <v>9.8360655737704921</v>
          </cell>
          <cell r="P602">
            <v>3</v>
          </cell>
          <cell r="Q602">
            <v>3.6144578313253009</v>
          </cell>
          <cell r="R602">
            <v>2516</v>
          </cell>
          <cell r="S602">
            <v>9.3281921993178116</v>
          </cell>
        </row>
        <row r="603">
          <cell r="A603" t="str">
            <v>k-Novembre</v>
          </cell>
          <cell r="B603">
            <v>1138</v>
          </cell>
          <cell r="C603">
            <v>7.3585515680569014</v>
          </cell>
          <cell r="D603">
            <v>147</v>
          </cell>
          <cell r="E603">
            <v>6.5948855989232831</v>
          </cell>
          <cell r="F603">
            <v>248</v>
          </cell>
          <cell r="G603">
            <v>7.2387624051371855</v>
          </cell>
          <cell r="H603">
            <v>267</v>
          </cell>
          <cell r="I603">
            <v>7.4228523769808179</v>
          </cell>
          <cell r="J603">
            <v>105</v>
          </cell>
          <cell r="K603">
            <v>8.4269662921348321</v>
          </cell>
          <cell r="L603">
            <v>57</v>
          </cell>
          <cell r="M603">
            <v>7.08955223880597</v>
          </cell>
          <cell r="N603">
            <v>13</v>
          </cell>
          <cell r="O603">
            <v>10.655737704918032</v>
          </cell>
          <cell r="P603">
            <v>5</v>
          </cell>
          <cell r="Q603">
            <v>6.024096385542169</v>
          </cell>
          <cell r="R603">
            <v>1980</v>
          </cell>
          <cell r="S603">
            <v>7.3409461663947795</v>
          </cell>
        </row>
        <row r="604">
          <cell r="A604" t="str">
            <v>l-Décembre</v>
          </cell>
          <cell r="B604">
            <v>1202</v>
          </cell>
          <cell r="C604">
            <v>7.7723892660847067</v>
          </cell>
          <cell r="D604">
            <v>151</v>
          </cell>
          <cell r="E604">
            <v>6.7743382682817401</v>
          </cell>
          <cell r="F604">
            <v>235</v>
          </cell>
          <cell r="G604">
            <v>6.859311150029189</v>
          </cell>
          <cell r="H604">
            <v>243</v>
          </cell>
          <cell r="I604">
            <v>6.7556296914095082</v>
          </cell>
          <cell r="J604">
            <v>111</v>
          </cell>
          <cell r="K604">
            <v>8.9085072231139648</v>
          </cell>
          <cell r="L604">
            <v>54</v>
          </cell>
          <cell r="M604">
            <v>6.7164179104477615</v>
          </cell>
          <cell r="N604">
            <v>6</v>
          </cell>
          <cell r="O604">
            <v>4.918032786885246</v>
          </cell>
          <cell r="P604">
            <v>3</v>
          </cell>
          <cell r="Q604">
            <v>3.6144578313253009</v>
          </cell>
          <cell r="R604">
            <v>2005</v>
          </cell>
          <cell r="S604">
            <v>7.4336348806169363</v>
          </cell>
        </row>
        <row r="605">
          <cell r="A605" t="str">
            <v>Total</v>
          </cell>
          <cell r="B605">
            <v>15465</v>
          </cell>
          <cell r="C605">
            <v>100</v>
          </cell>
          <cell r="D605">
            <v>2229</v>
          </cell>
          <cell r="E605">
            <v>100</v>
          </cell>
          <cell r="F605">
            <v>3426</v>
          </cell>
          <cell r="G605">
            <v>100</v>
          </cell>
          <cell r="H605">
            <v>3597</v>
          </cell>
          <cell r="I605">
            <v>100</v>
          </cell>
          <cell r="J605">
            <v>1246</v>
          </cell>
          <cell r="K605">
            <v>100</v>
          </cell>
          <cell r="L605">
            <v>804</v>
          </cell>
          <cell r="M605">
            <v>100</v>
          </cell>
          <cell r="N605">
            <v>122</v>
          </cell>
          <cell r="O605">
            <v>100</v>
          </cell>
          <cell r="P605">
            <v>83</v>
          </cell>
          <cell r="Q605">
            <v>100</v>
          </cell>
          <cell r="R605">
            <v>26972</v>
          </cell>
          <cell r="S605">
            <v>100</v>
          </cell>
        </row>
        <row r="608">
          <cell r="A608" t="str">
            <v>5.4.8.  Arbeidsplaatsongevallen volgens maand van het ongeval :  verdeling volgens voorziene graad van blijvende ongeschiktheid - 2020</v>
          </cell>
        </row>
        <row r="609">
          <cell r="D609" t="str">
            <v>Total</v>
          </cell>
        </row>
        <row r="610">
          <cell r="A610" t="str">
            <v>a-Janvier</v>
          </cell>
          <cell r="B610">
            <v>3301</v>
          </cell>
          <cell r="C610">
            <v>12.238617825893519</v>
          </cell>
          <cell r="D610">
            <v>3301</v>
          </cell>
          <cell r="E610">
            <v>12.238617825893519</v>
          </cell>
        </row>
        <row r="611">
          <cell r="A611" t="str">
            <v>b-Février</v>
          </cell>
          <cell r="B611">
            <v>2950</v>
          </cell>
          <cell r="C611">
            <v>10.937268278214445</v>
          </cell>
          <cell r="D611">
            <v>2950</v>
          </cell>
          <cell r="E611">
            <v>10.937268278214445</v>
          </cell>
        </row>
        <row r="612">
          <cell r="A612" t="str">
            <v>c-Mars</v>
          </cell>
          <cell r="B612">
            <v>2076</v>
          </cell>
          <cell r="C612">
            <v>7.6968708290078602</v>
          </cell>
          <cell r="D612">
            <v>2076</v>
          </cell>
          <cell r="E612">
            <v>7.6968708290078602</v>
          </cell>
        </row>
        <row r="613">
          <cell r="A613" t="str">
            <v>d-Avril</v>
          </cell>
          <cell r="B613">
            <v>1205</v>
          </cell>
          <cell r="C613">
            <v>4.4675960255079339</v>
          </cell>
          <cell r="D613">
            <v>1205</v>
          </cell>
          <cell r="E613">
            <v>4.4675960255079339</v>
          </cell>
        </row>
        <row r="614">
          <cell r="A614" t="str">
            <v>e-Mai</v>
          </cell>
          <cell r="B614">
            <v>1652</v>
          </cell>
          <cell r="C614">
            <v>6.1248702358000875</v>
          </cell>
          <cell r="D614">
            <v>1652</v>
          </cell>
          <cell r="E614">
            <v>6.1248702358000875</v>
          </cell>
        </row>
        <row r="615">
          <cell r="A615" t="str">
            <v>f-Juin</v>
          </cell>
          <cell r="B615">
            <v>2454</v>
          </cell>
          <cell r="C615">
            <v>9.0983241880468633</v>
          </cell>
          <cell r="D615">
            <v>2454</v>
          </cell>
          <cell r="E615">
            <v>9.0983241880468633</v>
          </cell>
        </row>
        <row r="616">
          <cell r="A616" t="str">
            <v>g-Juillet</v>
          </cell>
          <cell r="B616">
            <v>1939</v>
          </cell>
          <cell r="C616">
            <v>7.188936675070444</v>
          </cell>
          <cell r="D616">
            <v>1939</v>
          </cell>
          <cell r="E616">
            <v>7.188936675070444</v>
          </cell>
        </row>
        <row r="617">
          <cell r="A617" t="str">
            <v>h-Août</v>
          </cell>
          <cell r="B617">
            <v>2026</v>
          </cell>
          <cell r="C617">
            <v>7.5114934005635474</v>
          </cell>
          <cell r="D617">
            <v>2026</v>
          </cell>
          <cell r="E617">
            <v>7.5114934005635474</v>
          </cell>
        </row>
        <row r="618">
          <cell r="A618" t="str">
            <v>i-Septembre</v>
          </cell>
          <cell r="B618">
            <v>2868</v>
          </cell>
          <cell r="C618">
            <v>10.633249295565772</v>
          </cell>
          <cell r="D618">
            <v>2868</v>
          </cell>
          <cell r="E618">
            <v>10.633249295565772</v>
          </cell>
        </row>
        <row r="619">
          <cell r="A619" t="str">
            <v>j-Octobre</v>
          </cell>
          <cell r="B619">
            <v>2516</v>
          </cell>
          <cell r="C619">
            <v>9.3281921993178116</v>
          </cell>
          <cell r="D619">
            <v>2516</v>
          </cell>
          <cell r="E619">
            <v>9.3281921993178116</v>
          </cell>
        </row>
        <row r="620">
          <cell r="A620" t="str">
            <v>k-Novembre</v>
          </cell>
          <cell r="B620">
            <v>1980</v>
          </cell>
          <cell r="C620">
            <v>7.3409461663947795</v>
          </cell>
          <cell r="D620">
            <v>1980</v>
          </cell>
          <cell r="E620">
            <v>7.3409461663947795</v>
          </cell>
        </row>
        <row r="621">
          <cell r="A621" t="str">
            <v>l-Décembre</v>
          </cell>
          <cell r="B621">
            <v>2005</v>
          </cell>
          <cell r="C621">
            <v>7.4336348806169363</v>
          </cell>
          <cell r="D621">
            <v>2005</v>
          </cell>
          <cell r="E621">
            <v>7.4336348806169363</v>
          </cell>
        </row>
        <row r="622">
          <cell r="A622" t="str">
            <v>Total</v>
          </cell>
          <cell r="B622">
            <v>26972</v>
          </cell>
          <cell r="C622">
            <v>100</v>
          </cell>
          <cell r="D622">
            <v>26972</v>
          </cell>
          <cell r="E622">
            <v>100</v>
          </cell>
        </row>
        <row r="625">
          <cell r="A625" t="str">
            <v>5.5.1.  Arbeidsplaatsongevallen volgens provincie en gewest van het ongeval : evolutie 2011 - 2020</v>
          </cell>
        </row>
        <row r="626">
          <cell r="B626" t="str">
            <v>Total</v>
          </cell>
        </row>
        <row r="627">
          <cell r="A627" t="str">
            <v>a-Bruxelles - Brussel</v>
          </cell>
          <cell r="B627">
            <v>3369</v>
          </cell>
          <cell r="C627">
            <v>12.490731128577783</v>
          </cell>
        </row>
        <row r="628">
          <cell r="A628" t="str">
            <v>b-Antwerpen</v>
          </cell>
          <cell r="B628">
            <v>2624</v>
          </cell>
          <cell r="C628">
            <v>9.728607444757527</v>
          </cell>
        </row>
        <row r="629">
          <cell r="A629" t="str">
            <v>c-Limburg</v>
          </cell>
          <cell r="B629">
            <v>1117</v>
          </cell>
          <cell r="C629">
            <v>4.1413317514459438</v>
          </cell>
        </row>
        <row r="630">
          <cell r="A630" t="str">
            <v>d-Oost-Vlaanderen</v>
          </cell>
          <cell r="B630">
            <v>2242</v>
          </cell>
          <cell r="C630">
            <v>8.3123238914429791</v>
          </cell>
        </row>
        <row r="631">
          <cell r="A631" t="str">
            <v>e-Vlaams-Brabant</v>
          </cell>
          <cell r="B631">
            <v>1223</v>
          </cell>
          <cell r="C631">
            <v>4.5343318997478868</v>
          </cell>
        </row>
        <row r="632">
          <cell r="A632" t="str">
            <v>f-West-Vlaanderen</v>
          </cell>
          <cell r="B632">
            <v>1903</v>
          </cell>
          <cell r="C632">
            <v>7.0554649265905383</v>
          </cell>
        </row>
        <row r="633">
          <cell r="A633" t="str">
            <v>g-Brabant Wallon</v>
          </cell>
          <cell r="B633">
            <v>588</v>
          </cell>
          <cell r="C633">
            <v>2.1800385585051165</v>
          </cell>
        </row>
        <row r="634">
          <cell r="A634" t="str">
            <v>h-Hainaut</v>
          </cell>
          <cell r="B634">
            <v>2971</v>
          </cell>
          <cell r="C634">
            <v>11.015126798161056</v>
          </cell>
        </row>
        <row r="635">
          <cell r="A635" t="str">
            <v>i-Liège</v>
          </cell>
          <cell r="B635">
            <v>2695</v>
          </cell>
          <cell r="C635">
            <v>9.99184339314845</v>
          </cell>
        </row>
        <row r="636">
          <cell r="A636" t="str">
            <v>j-Luxembourg</v>
          </cell>
          <cell r="B636">
            <v>582</v>
          </cell>
          <cell r="C636">
            <v>2.1577932670917988</v>
          </cell>
        </row>
        <row r="637">
          <cell r="A637" t="str">
            <v>k-Namur</v>
          </cell>
          <cell r="B637">
            <v>1017</v>
          </cell>
          <cell r="C637">
            <v>3.770576894557319</v>
          </cell>
        </row>
        <row r="638">
          <cell r="A638" t="str">
            <v>l-Buitenland</v>
          </cell>
          <cell r="B638">
            <v>17</v>
          </cell>
          <cell r="C638">
            <v>6.3028325671066296E-2</v>
          </cell>
        </row>
        <row r="639">
          <cell r="A639" t="str">
            <v>n-Inconnu</v>
          </cell>
          <cell r="B639">
            <v>6624</v>
          </cell>
          <cell r="C639">
            <v>24.558801720302537</v>
          </cell>
        </row>
        <row r="640">
          <cell r="A640" t="str">
            <v>Total</v>
          </cell>
          <cell r="B640">
            <v>26972</v>
          </cell>
          <cell r="C640">
            <v>100</v>
          </cell>
        </row>
        <row r="643">
          <cell r="A643" t="str">
            <v>5.5.2.  Arbeidsplaatsongevallen volgens provincie en gewest van het ongeval : verdeling volgens gevolgen- 2020</v>
          </cell>
        </row>
        <row r="644">
          <cell r="B644" t="str">
            <v>1-CSS</v>
          </cell>
          <cell r="D644" t="str">
            <v>2-IT &lt;= 6 MOIS</v>
          </cell>
          <cell r="F644" t="str">
            <v>3-IT &gt; 6 MOIS</v>
          </cell>
          <cell r="H644" t="str">
            <v>4-Mortel</v>
          </cell>
          <cell r="J644" t="str">
            <v>Total</v>
          </cell>
        </row>
        <row r="645">
          <cell r="A645" t="str">
            <v>a-Bruxelles - Brussel</v>
          </cell>
          <cell r="B645">
            <v>1685</v>
          </cell>
          <cell r="C645">
            <v>10.959349593495936</v>
          </cell>
          <cell r="D645">
            <v>1679</v>
          </cell>
          <cell r="E645">
            <v>14.583514288195953</v>
          </cell>
          <cell r="F645">
            <v>5</v>
          </cell>
          <cell r="G645">
            <v>6.024096385542169</v>
          </cell>
          <cell r="H645">
            <v>0</v>
          </cell>
          <cell r="I645">
            <v>0</v>
          </cell>
          <cell r="J645">
            <v>3369</v>
          </cell>
          <cell r="K645">
            <v>12.490731128577783</v>
          </cell>
        </row>
        <row r="646">
          <cell r="A646" t="str">
            <v>b-Antwerpen</v>
          </cell>
          <cell r="B646">
            <v>1171</v>
          </cell>
          <cell r="C646">
            <v>7.616260162601626</v>
          </cell>
          <cell r="D646">
            <v>1451</v>
          </cell>
          <cell r="E646">
            <v>12.603144271692868</v>
          </cell>
          <cell r="F646">
            <v>2</v>
          </cell>
          <cell r="G646">
            <v>2.4096385542168677</v>
          </cell>
          <cell r="H646">
            <v>0</v>
          </cell>
          <cell r="I646">
            <v>0</v>
          </cell>
          <cell r="J646">
            <v>2624</v>
          </cell>
          <cell r="K646">
            <v>9.728607444757527</v>
          </cell>
        </row>
        <row r="647">
          <cell r="A647" t="str">
            <v>c-Limburg</v>
          </cell>
          <cell r="B647">
            <v>596</v>
          </cell>
          <cell r="C647">
            <v>3.8764227642276423</v>
          </cell>
          <cell r="D647">
            <v>520</v>
          </cell>
          <cell r="E647">
            <v>4.5166333709719444</v>
          </cell>
          <cell r="F647">
            <v>1</v>
          </cell>
          <cell r="G647">
            <v>1.2048192771084338</v>
          </cell>
          <cell r="H647">
            <v>0</v>
          </cell>
          <cell r="I647">
            <v>0</v>
          </cell>
          <cell r="J647">
            <v>1117</v>
          </cell>
          <cell r="K647">
            <v>4.1413317514459438</v>
          </cell>
        </row>
        <row r="648">
          <cell r="A648" t="str">
            <v>d-Oost-Vlaanderen</v>
          </cell>
          <cell r="B648">
            <v>1135</v>
          </cell>
          <cell r="C648">
            <v>7.3821138211382102</v>
          </cell>
          <cell r="D648">
            <v>1103</v>
          </cell>
          <cell r="E648">
            <v>9.5804742465039521</v>
          </cell>
          <cell r="F648">
            <v>4</v>
          </cell>
          <cell r="G648">
            <v>4.8192771084337354</v>
          </cell>
          <cell r="H648">
            <v>0</v>
          </cell>
          <cell r="I648">
            <v>0</v>
          </cell>
          <cell r="J648">
            <v>2242</v>
          </cell>
          <cell r="K648">
            <v>8.3123238914429791</v>
          </cell>
        </row>
        <row r="649">
          <cell r="A649" t="str">
            <v>e-Vlaams-Brabant</v>
          </cell>
          <cell r="B649">
            <v>487</v>
          </cell>
          <cell r="C649">
            <v>3.167479674796748</v>
          </cell>
          <cell r="D649">
            <v>731</v>
          </cell>
          <cell r="E649">
            <v>6.3493442195778691</v>
          </cell>
          <cell r="F649">
            <v>5</v>
          </cell>
          <cell r="G649">
            <v>6.024096385542169</v>
          </cell>
          <cell r="H649">
            <v>0</v>
          </cell>
          <cell r="I649">
            <v>0</v>
          </cell>
          <cell r="J649">
            <v>1223</v>
          </cell>
          <cell r="K649">
            <v>4.5343318997478868</v>
          </cell>
        </row>
        <row r="650">
          <cell r="A650" t="str">
            <v>f-West-Vlaanderen</v>
          </cell>
          <cell r="B650">
            <v>1054</v>
          </cell>
          <cell r="C650">
            <v>6.8552845528455286</v>
          </cell>
          <cell r="D650">
            <v>847</v>
          </cell>
          <cell r="E650">
            <v>7.356900894640841</v>
          </cell>
          <cell r="F650">
            <v>2</v>
          </cell>
          <cell r="G650">
            <v>2.4096385542168677</v>
          </cell>
          <cell r="H650">
            <v>0</v>
          </cell>
          <cell r="I650">
            <v>0</v>
          </cell>
          <cell r="J650">
            <v>1903</v>
          </cell>
          <cell r="K650">
            <v>7.0554649265905383</v>
          </cell>
        </row>
        <row r="651">
          <cell r="A651" t="str">
            <v>g-Brabant Wallon</v>
          </cell>
          <cell r="B651">
            <v>166</v>
          </cell>
          <cell r="C651">
            <v>1.0796747967479674</v>
          </cell>
          <cell r="D651">
            <v>422</v>
          </cell>
          <cell r="E651">
            <v>3.6654216972118472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588</v>
          </cell>
          <cell r="K651">
            <v>2.1800385585051165</v>
          </cell>
        </row>
        <row r="652">
          <cell r="A652" t="str">
            <v>h-Hainaut</v>
          </cell>
          <cell r="B652">
            <v>1298</v>
          </cell>
          <cell r="C652">
            <v>8.4422764227642269</v>
          </cell>
          <cell r="D652">
            <v>1660</v>
          </cell>
          <cell r="E652">
            <v>14.418483453487363</v>
          </cell>
          <cell r="F652">
            <v>12</v>
          </cell>
          <cell r="G652">
            <v>14.457831325301203</v>
          </cell>
          <cell r="H652">
            <v>1</v>
          </cell>
          <cell r="I652">
            <v>100</v>
          </cell>
          <cell r="J652">
            <v>2971</v>
          </cell>
          <cell r="K652">
            <v>11.015126798161056</v>
          </cell>
        </row>
        <row r="653">
          <cell r="A653" t="str">
            <v>i-Liège</v>
          </cell>
          <cell r="B653">
            <v>1286</v>
          </cell>
          <cell r="C653">
            <v>8.3642276422764219</v>
          </cell>
          <cell r="D653">
            <v>1397</v>
          </cell>
          <cell r="E653">
            <v>12.134109267784243</v>
          </cell>
          <cell r="F653">
            <v>12</v>
          </cell>
          <cell r="G653">
            <v>14.457831325301203</v>
          </cell>
          <cell r="H653">
            <v>0</v>
          </cell>
          <cell r="I653">
            <v>0</v>
          </cell>
          <cell r="J653">
            <v>2695</v>
          </cell>
          <cell r="K653">
            <v>9.99184339314845</v>
          </cell>
        </row>
        <row r="654">
          <cell r="A654" t="str">
            <v>j-Luxembourg</v>
          </cell>
          <cell r="B654">
            <v>318</v>
          </cell>
          <cell r="C654">
            <v>2.0682926829268293</v>
          </cell>
          <cell r="D654">
            <v>262</v>
          </cell>
          <cell r="E654">
            <v>2.275688352297403</v>
          </cell>
          <cell r="F654">
            <v>2</v>
          </cell>
          <cell r="G654">
            <v>2.4096385542168677</v>
          </cell>
          <cell r="H654">
            <v>0</v>
          </cell>
          <cell r="I654">
            <v>0</v>
          </cell>
          <cell r="J654">
            <v>582</v>
          </cell>
          <cell r="K654">
            <v>2.1577932670917988</v>
          </cell>
        </row>
        <row r="655">
          <cell r="A655" t="str">
            <v>k-Namur</v>
          </cell>
          <cell r="B655">
            <v>508</v>
          </cell>
          <cell r="C655">
            <v>3.3040650406504066</v>
          </cell>
          <cell r="D655">
            <v>506</v>
          </cell>
          <cell r="E655">
            <v>4.3950317032919308</v>
          </cell>
          <cell r="F655">
            <v>3</v>
          </cell>
          <cell r="G655">
            <v>3.6144578313253009</v>
          </cell>
          <cell r="H655">
            <v>0</v>
          </cell>
          <cell r="I655">
            <v>0</v>
          </cell>
          <cell r="J655">
            <v>1017</v>
          </cell>
          <cell r="K655">
            <v>3.770576894557319</v>
          </cell>
        </row>
        <row r="656">
          <cell r="A656" t="str">
            <v>l-Buitenland</v>
          </cell>
          <cell r="B656">
            <v>12</v>
          </cell>
          <cell r="C656">
            <v>7.8048780487804878E-2</v>
          </cell>
          <cell r="D656">
            <v>4</v>
          </cell>
          <cell r="E656">
            <v>3.4743333622861118E-2</v>
          </cell>
          <cell r="F656">
            <v>1</v>
          </cell>
          <cell r="G656">
            <v>1.2048192771084338</v>
          </cell>
          <cell r="H656">
            <v>0</v>
          </cell>
          <cell r="I656">
            <v>0</v>
          </cell>
          <cell r="J656">
            <v>17</v>
          </cell>
          <cell r="K656">
            <v>6.3028325671066296E-2</v>
          </cell>
        </row>
        <row r="657">
          <cell r="A657" t="str">
            <v>n-Inconnu</v>
          </cell>
          <cell r="B657">
            <v>5659</v>
          </cell>
          <cell r="C657">
            <v>36.806504065040649</v>
          </cell>
          <cell r="D657">
            <v>931</v>
          </cell>
          <cell r="E657">
            <v>8.0865109007209242</v>
          </cell>
          <cell r="F657">
            <v>34</v>
          </cell>
          <cell r="G657">
            <v>40.963855421686752</v>
          </cell>
          <cell r="H657">
            <v>0</v>
          </cell>
          <cell r="I657">
            <v>0</v>
          </cell>
          <cell r="J657">
            <v>6624</v>
          </cell>
          <cell r="K657">
            <v>24.558801720302537</v>
          </cell>
        </row>
        <row r="658">
          <cell r="A658" t="str">
            <v>Total</v>
          </cell>
          <cell r="B658">
            <v>15375</v>
          </cell>
          <cell r="C658">
            <v>100</v>
          </cell>
          <cell r="D658">
            <v>11513</v>
          </cell>
          <cell r="E658">
            <v>100</v>
          </cell>
          <cell r="F658">
            <v>83</v>
          </cell>
          <cell r="G658">
            <v>100</v>
          </cell>
          <cell r="H658">
            <v>1</v>
          </cell>
          <cell r="I658">
            <v>100</v>
          </cell>
          <cell r="J658">
            <v>26972</v>
          </cell>
          <cell r="K658">
            <v>100</v>
          </cell>
        </row>
        <row r="661">
          <cell r="A661" t="str">
            <v>5.5.3.  Arbeidsplaatsongevallen volgens provincie en gewest van het ongeval  : verdeling volgens gevolgen en geslacht - 2020</v>
          </cell>
        </row>
        <row r="662">
          <cell r="H662" t="str">
            <v>1- Femme</v>
          </cell>
          <cell r="R662" t="str">
            <v>2- Homme</v>
          </cell>
          <cell r="T662" t="str">
            <v>Total</v>
          </cell>
        </row>
        <row r="663">
          <cell r="B663" t="str">
            <v>1-CSS</v>
          </cell>
          <cell r="D663" t="str">
            <v>2-IT &lt;= 6 MOIS</v>
          </cell>
          <cell r="F663" t="str">
            <v>3-IT &gt; 6 MOIS</v>
          </cell>
          <cell r="H663" t="str">
            <v>Total</v>
          </cell>
          <cell r="J663" t="str">
            <v>1-CSS</v>
          </cell>
          <cell r="L663" t="str">
            <v>2-IT &lt;= 6 MOIS</v>
          </cell>
          <cell r="N663" t="str">
            <v>3-IT &gt; 6 MOIS</v>
          </cell>
          <cell r="P663" t="str">
            <v>4-Mortel</v>
          </cell>
          <cell r="R663" t="str">
            <v>Total</v>
          </cell>
        </row>
        <row r="664">
          <cell r="A664" t="str">
            <v>a-Bruxelles - Brussel</v>
          </cell>
          <cell r="B664">
            <v>566</v>
          </cell>
          <cell r="C664">
            <v>7.1105527638190962</v>
          </cell>
          <cell r="D664">
            <v>543</v>
          </cell>
          <cell r="E664">
            <v>12.595685455810719</v>
          </cell>
          <cell r="F664">
            <v>1</v>
          </cell>
          <cell r="G664">
            <v>6.25</v>
          </cell>
          <cell r="H664">
            <v>1110</v>
          </cell>
          <cell r="I664">
            <v>9.0339383087816394</v>
          </cell>
          <cell r="J664">
            <v>1119</v>
          </cell>
          <cell r="K664">
            <v>15.091031692515172</v>
          </cell>
          <cell r="L664">
            <v>1136</v>
          </cell>
          <cell r="M664">
            <v>15.773396278811441</v>
          </cell>
          <cell r="N664">
            <v>4</v>
          </cell>
          <cell r="O664">
            <v>5.9701492537313428</v>
          </cell>
          <cell r="P664">
            <v>0</v>
          </cell>
          <cell r="Q664">
            <v>0</v>
          </cell>
          <cell r="R664">
            <v>2259</v>
          </cell>
          <cell r="S664">
            <v>15.383043922369765</v>
          </cell>
          <cell r="T664">
            <v>3369</v>
          </cell>
          <cell r="U664">
            <v>12.490731128577783</v>
          </cell>
        </row>
        <row r="665">
          <cell r="A665" t="str">
            <v>b-Antwerpen</v>
          </cell>
          <cell r="B665">
            <v>454</v>
          </cell>
          <cell r="C665">
            <v>5.7035175879396975</v>
          </cell>
          <cell r="D665">
            <v>447</v>
          </cell>
          <cell r="E665">
            <v>10.368823938761306</v>
          </cell>
          <cell r="F665">
            <v>0</v>
          </cell>
          <cell r="G665">
            <v>0</v>
          </cell>
          <cell r="H665">
            <v>901</v>
          </cell>
          <cell r="I665">
            <v>7.33295352811915</v>
          </cell>
          <cell r="J665">
            <v>717</v>
          </cell>
          <cell r="K665">
            <v>9.6695886716115975</v>
          </cell>
          <cell r="L665">
            <v>1004</v>
          </cell>
          <cell r="M665">
            <v>13.940572063315745</v>
          </cell>
          <cell r="N665">
            <v>2</v>
          </cell>
          <cell r="O665">
            <v>2.9850746268656714</v>
          </cell>
          <cell r="P665">
            <v>0</v>
          </cell>
          <cell r="Q665">
            <v>0</v>
          </cell>
          <cell r="R665">
            <v>1723</v>
          </cell>
          <cell r="S665">
            <v>11.733060946544093</v>
          </cell>
          <cell r="T665">
            <v>2624</v>
          </cell>
          <cell r="U665">
            <v>9.728607444757527</v>
          </cell>
        </row>
        <row r="666">
          <cell r="A666" t="str">
            <v>c-Limburg</v>
          </cell>
          <cell r="B666">
            <v>284</v>
          </cell>
          <cell r="C666">
            <v>3.5678391959798987</v>
          </cell>
          <cell r="D666">
            <v>189</v>
          </cell>
          <cell r="E666">
            <v>4.3841336116910234</v>
          </cell>
          <cell r="F666">
            <v>0</v>
          </cell>
          <cell r="G666">
            <v>0</v>
          </cell>
          <cell r="H666">
            <v>473</v>
          </cell>
          <cell r="I666">
            <v>3.8495971351835272</v>
          </cell>
          <cell r="J666">
            <v>312</v>
          </cell>
          <cell r="K666">
            <v>4.2076871207012809</v>
          </cell>
          <cell r="L666">
            <v>331</v>
          </cell>
          <cell r="M666">
            <v>4.5959455706748127</v>
          </cell>
          <cell r="N666">
            <v>1</v>
          </cell>
          <cell r="O666">
            <v>1.4925373134328357</v>
          </cell>
          <cell r="P666">
            <v>0</v>
          </cell>
          <cell r="Q666">
            <v>0</v>
          </cell>
          <cell r="R666">
            <v>644</v>
          </cell>
          <cell r="S666">
            <v>4.3854273067756218</v>
          </cell>
          <cell r="T666">
            <v>1117</v>
          </cell>
          <cell r="U666">
            <v>4.1413317514459438</v>
          </cell>
        </row>
        <row r="667">
          <cell r="A667" t="str">
            <v>d-Oost-Vlaanderen</v>
          </cell>
          <cell r="B667">
            <v>540</v>
          </cell>
          <cell r="C667">
            <v>6.78391959798995</v>
          </cell>
          <cell r="D667">
            <v>431</v>
          </cell>
          <cell r="E667">
            <v>9.9976803525864071</v>
          </cell>
          <cell r="F667">
            <v>0</v>
          </cell>
          <cell r="G667">
            <v>0</v>
          </cell>
          <cell r="H667">
            <v>971</v>
          </cell>
          <cell r="I667">
            <v>7.9026613493936679</v>
          </cell>
          <cell r="J667">
            <v>595</v>
          </cell>
          <cell r="K667">
            <v>8.024275118004045</v>
          </cell>
          <cell r="L667">
            <v>672</v>
          </cell>
          <cell r="M667">
            <v>9.3307414607053598</v>
          </cell>
          <cell r="N667">
            <v>4</v>
          </cell>
          <cell r="O667">
            <v>5.9701492537313428</v>
          </cell>
          <cell r="P667">
            <v>0</v>
          </cell>
          <cell r="Q667">
            <v>0</v>
          </cell>
          <cell r="R667">
            <v>1271</v>
          </cell>
          <cell r="S667">
            <v>8.655090228123937</v>
          </cell>
          <cell r="T667">
            <v>2242</v>
          </cell>
          <cell r="U667">
            <v>8.3123238914429791</v>
          </cell>
        </row>
        <row r="668">
          <cell r="A668" t="str">
            <v>e-Vlaams-Brabant</v>
          </cell>
          <cell r="B668">
            <v>154</v>
          </cell>
          <cell r="C668">
            <v>1.9346733668341711</v>
          </cell>
          <cell r="D668">
            <v>219</v>
          </cell>
          <cell r="E668">
            <v>5.0800278357689628</v>
          </cell>
          <cell r="F668">
            <v>1</v>
          </cell>
          <cell r="G668">
            <v>6.25</v>
          </cell>
          <cell r="H668">
            <v>374</v>
          </cell>
          <cell r="I668">
            <v>3.0438675022381378</v>
          </cell>
          <cell r="J668">
            <v>333</v>
          </cell>
          <cell r="K668">
            <v>4.4908968307484827</v>
          </cell>
          <cell r="L668">
            <v>512</v>
          </cell>
          <cell r="M668">
            <v>7.1091363510136079</v>
          </cell>
          <cell r="N668">
            <v>4</v>
          </cell>
          <cell r="O668">
            <v>5.9701492537313428</v>
          </cell>
          <cell r="P668">
            <v>0</v>
          </cell>
          <cell r="Q668">
            <v>0</v>
          </cell>
          <cell r="R668">
            <v>849</v>
          </cell>
          <cell r="S668">
            <v>5.7814096016343202</v>
          </cell>
          <cell r="T668">
            <v>1223</v>
          </cell>
          <cell r="U668">
            <v>4.5343318997478868</v>
          </cell>
        </row>
        <row r="669">
          <cell r="A669" t="str">
            <v>f-West-Vlaanderen</v>
          </cell>
          <cell r="B669">
            <v>469</v>
          </cell>
          <cell r="C669">
            <v>5.891959798994975</v>
          </cell>
          <cell r="D669">
            <v>303</v>
          </cell>
          <cell r="E669">
            <v>7.0285316631871959</v>
          </cell>
          <cell r="F669">
            <v>1</v>
          </cell>
          <cell r="G669">
            <v>6.25</v>
          </cell>
          <cell r="H669">
            <v>773</v>
          </cell>
          <cell r="I669">
            <v>6.2912020835028901</v>
          </cell>
          <cell r="J669">
            <v>585</v>
          </cell>
          <cell r="K669">
            <v>7.8894133513149027</v>
          </cell>
          <cell r="L669">
            <v>544</v>
          </cell>
          <cell r="M669">
            <v>7.5534573729519581</v>
          </cell>
          <cell r="N669">
            <v>1</v>
          </cell>
          <cell r="O669">
            <v>1.4925373134328357</v>
          </cell>
          <cell r="P669">
            <v>0</v>
          </cell>
          <cell r="Q669">
            <v>0</v>
          </cell>
          <cell r="R669">
            <v>1130</v>
          </cell>
          <cell r="S669">
            <v>7.6949267960503915</v>
          </cell>
          <cell r="T669">
            <v>1903</v>
          </cell>
          <cell r="U669">
            <v>7.0554649265905383</v>
          </cell>
        </row>
        <row r="670">
          <cell r="A670" t="str">
            <v>g-Brabant Wallon</v>
          </cell>
          <cell r="B670">
            <v>77</v>
          </cell>
          <cell r="C670">
            <v>0.96733668341708556</v>
          </cell>
          <cell r="D670">
            <v>164</v>
          </cell>
          <cell r="E670">
            <v>3.8042217582927393</v>
          </cell>
          <cell r="F670">
            <v>0</v>
          </cell>
          <cell r="G670">
            <v>0</v>
          </cell>
          <cell r="H670">
            <v>241</v>
          </cell>
          <cell r="I670">
            <v>1.9614226418165543</v>
          </cell>
          <cell r="J670">
            <v>89</v>
          </cell>
          <cell r="K670">
            <v>1.2002697235333784</v>
          </cell>
          <cell r="L670">
            <v>258</v>
          </cell>
          <cell r="M670">
            <v>3.5823382393779504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347</v>
          </cell>
          <cell r="S670">
            <v>2.3629553966632617</v>
          </cell>
          <cell r="T670">
            <v>588</v>
          </cell>
          <cell r="U670">
            <v>2.1800385585051165</v>
          </cell>
        </row>
        <row r="671">
          <cell r="A671" t="str">
            <v>h-Hainaut</v>
          </cell>
          <cell r="B671">
            <v>511</v>
          </cell>
          <cell r="C671">
            <v>6.4195979899497493</v>
          </cell>
          <cell r="D671">
            <v>623</v>
          </cell>
          <cell r="E671">
            <v>14.451403386685223</v>
          </cell>
          <cell r="F671">
            <v>1</v>
          </cell>
          <cell r="G671">
            <v>6.25</v>
          </cell>
          <cell r="H671">
            <v>1135</v>
          </cell>
          <cell r="I671">
            <v>9.237405387808252</v>
          </cell>
          <cell r="J671">
            <v>787</v>
          </cell>
          <cell r="K671">
            <v>10.613621038435603</v>
          </cell>
          <cell r="L671">
            <v>1037</v>
          </cell>
          <cell r="M671">
            <v>14.39877811718967</v>
          </cell>
          <cell r="N671">
            <v>11</v>
          </cell>
          <cell r="O671">
            <v>16.417910447761194</v>
          </cell>
          <cell r="P671">
            <v>1</v>
          </cell>
          <cell r="Q671">
            <v>100</v>
          </cell>
          <cell r="R671">
            <v>1836</v>
          </cell>
          <cell r="S671">
            <v>12.502553626149131</v>
          </cell>
          <cell r="T671">
            <v>2971</v>
          </cell>
          <cell r="U671">
            <v>11.015126798161056</v>
          </cell>
        </row>
        <row r="672">
          <cell r="A672" t="str">
            <v>i-Liège</v>
          </cell>
          <cell r="B672">
            <v>702</v>
          </cell>
          <cell r="C672">
            <v>8.8190954773869343</v>
          </cell>
          <cell r="D672">
            <v>588</v>
          </cell>
          <cell r="E672">
            <v>13.639526791927629</v>
          </cell>
          <cell r="F672">
            <v>2</v>
          </cell>
          <cell r="G672">
            <v>12.5</v>
          </cell>
          <cell r="H672">
            <v>1292</v>
          </cell>
          <cell r="I672">
            <v>10.515178644095386</v>
          </cell>
          <cell r="J672">
            <v>584</v>
          </cell>
          <cell r="K672">
            <v>7.8759271746459873</v>
          </cell>
          <cell r="L672">
            <v>809</v>
          </cell>
          <cell r="M672">
            <v>11.232990835878923</v>
          </cell>
          <cell r="N672">
            <v>10</v>
          </cell>
          <cell r="O672">
            <v>14.925373134328357</v>
          </cell>
          <cell r="P672">
            <v>0</v>
          </cell>
          <cell r="Q672">
            <v>0</v>
          </cell>
          <cell r="R672">
            <v>1403</v>
          </cell>
          <cell r="S672">
            <v>9.5539666326183195</v>
          </cell>
          <cell r="T672">
            <v>2695</v>
          </cell>
          <cell r="U672">
            <v>9.99184339314845</v>
          </cell>
        </row>
        <row r="673">
          <cell r="A673" t="str">
            <v>j-Luxembourg</v>
          </cell>
          <cell r="B673">
            <v>167</v>
          </cell>
          <cell r="C673">
            <v>2.0979899497487438</v>
          </cell>
          <cell r="D673">
            <v>92</v>
          </cell>
          <cell r="E673">
            <v>2.134075620505683</v>
          </cell>
          <cell r="F673">
            <v>2</v>
          </cell>
          <cell r="G673">
            <v>12.5</v>
          </cell>
          <cell r="H673">
            <v>261</v>
          </cell>
          <cell r="I673">
            <v>2.1241963050378447</v>
          </cell>
          <cell r="J673">
            <v>151</v>
          </cell>
          <cell r="K673">
            <v>2.0364126770060689</v>
          </cell>
          <cell r="L673">
            <v>170</v>
          </cell>
          <cell r="M673">
            <v>2.3604554290474868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321</v>
          </cell>
          <cell r="S673">
            <v>2.1859039836567926</v>
          </cell>
          <cell r="T673">
            <v>582</v>
          </cell>
          <cell r="U673">
            <v>2.1577932670917988</v>
          </cell>
        </row>
        <row r="674">
          <cell r="A674" t="str">
            <v>k-Namur</v>
          </cell>
          <cell r="B674">
            <v>202</v>
          </cell>
          <cell r="C674">
            <v>2.5376884422110555</v>
          </cell>
          <cell r="D674">
            <v>182</v>
          </cell>
          <cell r="E674">
            <v>4.2217582927395041</v>
          </cell>
          <cell r="F674">
            <v>0</v>
          </cell>
          <cell r="G674">
            <v>0</v>
          </cell>
          <cell r="H674">
            <v>384</v>
          </cell>
          <cell r="I674">
            <v>3.1252543338487841</v>
          </cell>
          <cell r="J674">
            <v>306</v>
          </cell>
          <cell r="K674">
            <v>4.1267700606877948</v>
          </cell>
          <cell r="L674">
            <v>324</v>
          </cell>
          <cell r="M674">
            <v>4.4987503471257986</v>
          </cell>
          <cell r="N674">
            <v>3</v>
          </cell>
          <cell r="O674">
            <v>4.4776119402985071</v>
          </cell>
          <cell r="P674">
            <v>0</v>
          </cell>
          <cell r="Q674">
            <v>0</v>
          </cell>
          <cell r="R674">
            <v>633</v>
          </cell>
          <cell r="S674">
            <v>4.3105209397344222</v>
          </cell>
          <cell r="T674">
            <v>1017</v>
          </cell>
          <cell r="U674">
            <v>3.770576894557319</v>
          </cell>
        </row>
        <row r="675">
          <cell r="A675" t="str">
            <v>l-Buitenland</v>
          </cell>
          <cell r="B675">
            <v>3</v>
          </cell>
          <cell r="C675">
            <v>3.7688442211055273E-2</v>
          </cell>
          <cell r="D675">
            <v>1</v>
          </cell>
          <cell r="E675">
            <v>2.3196474135931337E-2</v>
          </cell>
          <cell r="F675">
            <v>0</v>
          </cell>
          <cell r="G675">
            <v>0</v>
          </cell>
          <cell r="H675">
            <v>4</v>
          </cell>
          <cell r="I675">
            <v>3.2554732644258164E-2</v>
          </cell>
          <cell r="J675">
            <v>9</v>
          </cell>
          <cell r="K675">
            <v>0.12137559002022927</v>
          </cell>
          <cell r="L675">
            <v>3</v>
          </cell>
          <cell r="M675">
            <v>4.1655095806720353E-2</v>
          </cell>
          <cell r="N675">
            <v>1</v>
          </cell>
          <cell r="O675">
            <v>1.4925373134328357</v>
          </cell>
          <cell r="P675">
            <v>0</v>
          </cell>
          <cell r="Q675">
            <v>0</v>
          </cell>
          <cell r="R675">
            <v>13</v>
          </cell>
          <cell r="S675">
            <v>8.8525706503234589E-2</v>
          </cell>
          <cell r="T675">
            <v>17</v>
          </cell>
          <cell r="U675">
            <v>6.3028325671066296E-2</v>
          </cell>
        </row>
        <row r="676">
          <cell r="A676" t="str">
            <v>n-Inconnu</v>
          </cell>
          <cell r="B676">
            <v>3831</v>
          </cell>
          <cell r="C676">
            <v>48.12814070351758</v>
          </cell>
          <cell r="D676">
            <v>529</v>
          </cell>
          <cell r="E676">
            <v>12.270934817907678</v>
          </cell>
          <cell r="F676">
            <v>8</v>
          </cell>
          <cell r="G676">
            <v>50</v>
          </cell>
          <cell r="H676">
            <v>4368</v>
          </cell>
          <cell r="I676">
            <v>35.549768047529909</v>
          </cell>
          <cell r="J676">
            <v>1828</v>
          </cell>
          <cell r="K676">
            <v>24.652730950775457</v>
          </cell>
          <cell r="L676">
            <v>402</v>
          </cell>
          <cell r="M676">
            <v>5.5817828381005263</v>
          </cell>
          <cell r="N676">
            <v>26</v>
          </cell>
          <cell r="O676">
            <v>38.805970149253731</v>
          </cell>
          <cell r="P676">
            <v>0</v>
          </cell>
          <cell r="Q676">
            <v>0</v>
          </cell>
          <cell r="R676">
            <v>2256</v>
          </cell>
          <cell r="S676">
            <v>15.362614913176712</v>
          </cell>
          <cell r="T676">
            <v>6624</v>
          </cell>
          <cell r="U676">
            <v>24.558801720302537</v>
          </cell>
        </row>
        <row r="677">
          <cell r="A677" t="str">
            <v>Total</v>
          </cell>
          <cell r="B677">
            <v>7960</v>
          </cell>
          <cell r="C677">
            <v>100</v>
          </cell>
          <cell r="D677">
            <v>4311</v>
          </cell>
          <cell r="E677">
            <v>100</v>
          </cell>
          <cell r="F677">
            <v>16</v>
          </cell>
          <cell r="G677">
            <v>100</v>
          </cell>
          <cell r="H677">
            <v>12287</v>
          </cell>
          <cell r="I677">
            <v>100</v>
          </cell>
          <cell r="J677">
            <v>7415</v>
          </cell>
          <cell r="K677">
            <v>100</v>
          </cell>
          <cell r="L677">
            <v>7202</v>
          </cell>
          <cell r="M677">
            <v>100</v>
          </cell>
          <cell r="N677">
            <v>67</v>
          </cell>
          <cell r="O677">
            <v>100</v>
          </cell>
          <cell r="P677">
            <v>1</v>
          </cell>
          <cell r="Q677">
            <v>100</v>
          </cell>
          <cell r="R677">
            <v>14685</v>
          </cell>
          <cell r="S677">
            <v>100</v>
          </cell>
          <cell r="T677">
            <v>26972</v>
          </cell>
          <cell r="U677">
            <v>100</v>
          </cell>
        </row>
        <row r="680">
          <cell r="A680" t="str">
            <v>5.5.4.  Arbeidsplaatsongevallen volgens provincie en gewest van het ongeval : verdeling volgens gevolgen en generatie in absolute frequentie 2020</v>
          </cell>
        </row>
        <row r="681">
          <cell r="E681" t="str">
            <v>15 - 24 ans</v>
          </cell>
          <cell r="J681" t="str">
            <v>25 - 49 ans</v>
          </cell>
          <cell r="N681" t="str">
            <v>50 ans et plus</v>
          </cell>
          <cell r="O681" t="str">
            <v>Total</v>
          </cell>
        </row>
        <row r="682">
          <cell r="B682" t="str">
            <v>1-CSS</v>
          </cell>
          <cell r="C682" t="str">
            <v>2-IT &lt;= 6 MOIS</v>
          </cell>
          <cell r="D682" t="str">
            <v>3-IT &gt; 6 MOIS</v>
          </cell>
          <cell r="E682" t="str">
            <v>Total</v>
          </cell>
          <cell r="F682" t="str">
            <v>1-CSS</v>
          </cell>
          <cell r="G682" t="str">
            <v>2-IT &lt;= 6 MOIS</v>
          </cell>
          <cell r="H682" t="str">
            <v>3-IT &gt; 6 MOIS</v>
          </cell>
          <cell r="I682" t="str">
            <v>4-Mortel</v>
          </cell>
          <cell r="J682" t="str">
            <v>Total</v>
          </cell>
          <cell r="K682" t="str">
            <v>1-CSS</v>
          </cell>
          <cell r="L682" t="str">
            <v>2-IT &lt;= 6 MOIS</v>
          </cell>
          <cell r="M682" t="str">
            <v>3-IT &gt; 6 MOIS</v>
          </cell>
          <cell r="N682" t="str">
            <v>Total</v>
          </cell>
        </row>
        <row r="683">
          <cell r="A683" t="str">
            <v>a-Bruxelles - Brussel</v>
          </cell>
          <cell r="B683">
            <v>181</v>
          </cell>
          <cell r="C683">
            <v>124</v>
          </cell>
          <cell r="D683">
            <v>1</v>
          </cell>
          <cell r="E683">
            <v>306</v>
          </cell>
          <cell r="F683">
            <v>1154</v>
          </cell>
          <cell r="G683">
            <v>1118</v>
          </cell>
          <cell r="H683">
            <v>3</v>
          </cell>
          <cell r="I683">
            <v>0</v>
          </cell>
          <cell r="J683">
            <v>2275</v>
          </cell>
          <cell r="K683">
            <v>350</v>
          </cell>
          <cell r="L683">
            <v>437</v>
          </cell>
          <cell r="M683">
            <v>1</v>
          </cell>
          <cell r="N683">
            <v>788</v>
          </cell>
          <cell r="O683">
            <v>3369</v>
          </cell>
        </row>
        <row r="684">
          <cell r="A684" t="str">
            <v>b-Antwerpen</v>
          </cell>
          <cell r="B684">
            <v>116</v>
          </cell>
          <cell r="C684">
            <v>115</v>
          </cell>
          <cell r="D684">
            <v>0</v>
          </cell>
          <cell r="E684">
            <v>231</v>
          </cell>
          <cell r="F684">
            <v>728</v>
          </cell>
          <cell r="G684">
            <v>886</v>
          </cell>
          <cell r="H684">
            <v>2</v>
          </cell>
          <cell r="I684">
            <v>0</v>
          </cell>
          <cell r="J684">
            <v>1616</v>
          </cell>
          <cell r="K684">
            <v>327</v>
          </cell>
          <cell r="L684">
            <v>450</v>
          </cell>
          <cell r="M684">
            <v>0</v>
          </cell>
          <cell r="N684">
            <v>777</v>
          </cell>
          <cell r="O684">
            <v>2624</v>
          </cell>
        </row>
        <row r="685">
          <cell r="A685" t="str">
            <v>c-Limburg</v>
          </cell>
          <cell r="B685">
            <v>45</v>
          </cell>
          <cell r="C685">
            <v>19</v>
          </cell>
          <cell r="D685">
            <v>0</v>
          </cell>
          <cell r="E685">
            <v>64</v>
          </cell>
          <cell r="F685">
            <v>375</v>
          </cell>
          <cell r="G685">
            <v>314</v>
          </cell>
          <cell r="H685">
            <v>0</v>
          </cell>
          <cell r="I685">
            <v>0</v>
          </cell>
          <cell r="J685">
            <v>689</v>
          </cell>
          <cell r="K685">
            <v>176</v>
          </cell>
          <cell r="L685">
            <v>187</v>
          </cell>
          <cell r="M685">
            <v>1</v>
          </cell>
          <cell r="N685">
            <v>364</v>
          </cell>
          <cell r="O685">
            <v>1117</v>
          </cell>
        </row>
        <row r="686">
          <cell r="A686" t="str">
            <v>d-Oost-Vlaanderen</v>
          </cell>
          <cell r="B686">
            <v>114</v>
          </cell>
          <cell r="C686">
            <v>67</v>
          </cell>
          <cell r="D686">
            <v>0</v>
          </cell>
          <cell r="E686">
            <v>181</v>
          </cell>
          <cell r="F686">
            <v>704</v>
          </cell>
          <cell r="G686">
            <v>660</v>
          </cell>
          <cell r="H686">
            <v>2</v>
          </cell>
          <cell r="I686">
            <v>0</v>
          </cell>
          <cell r="J686">
            <v>1366</v>
          </cell>
          <cell r="K686">
            <v>317</v>
          </cell>
          <cell r="L686">
            <v>376</v>
          </cell>
          <cell r="M686">
            <v>2</v>
          </cell>
          <cell r="N686">
            <v>695</v>
          </cell>
          <cell r="O686">
            <v>2242</v>
          </cell>
        </row>
        <row r="687">
          <cell r="A687" t="str">
            <v>e-Vlaams-Brabant</v>
          </cell>
          <cell r="B687">
            <v>48</v>
          </cell>
          <cell r="C687">
            <v>47</v>
          </cell>
          <cell r="D687">
            <v>0</v>
          </cell>
          <cell r="E687">
            <v>95</v>
          </cell>
          <cell r="F687">
            <v>299</v>
          </cell>
          <cell r="G687">
            <v>427</v>
          </cell>
          <cell r="H687">
            <v>3</v>
          </cell>
          <cell r="I687">
            <v>0</v>
          </cell>
          <cell r="J687">
            <v>729</v>
          </cell>
          <cell r="K687">
            <v>140</v>
          </cell>
          <cell r="L687">
            <v>257</v>
          </cell>
          <cell r="M687">
            <v>2</v>
          </cell>
          <cell r="N687">
            <v>399</v>
          </cell>
          <cell r="O687">
            <v>1223</v>
          </cell>
        </row>
        <row r="688">
          <cell r="A688" t="str">
            <v>f-West-Vlaanderen</v>
          </cell>
          <cell r="B688">
            <v>121</v>
          </cell>
          <cell r="C688">
            <v>49</v>
          </cell>
          <cell r="D688">
            <v>0</v>
          </cell>
          <cell r="E688">
            <v>170</v>
          </cell>
          <cell r="F688">
            <v>630</v>
          </cell>
          <cell r="G688">
            <v>458</v>
          </cell>
          <cell r="H688">
            <v>2</v>
          </cell>
          <cell r="I688">
            <v>0</v>
          </cell>
          <cell r="J688">
            <v>1090</v>
          </cell>
          <cell r="K688">
            <v>303</v>
          </cell>
          <cell r="L688">
            <v>340</v>
          </cell>
          <cell r="M688">
            <v>0</v>
          </cell>
          <cell r="N688">
            <v>643</v>
          </cell>
          <cell r="O688">
            <v>1903</v>
          </cell>
        </row>
        <row r="689">
          <cell r="A689" t="str">
            <v>g-Brabant Wallon</v>
          </cell>
          <cell r="B689">
            <v>7</v>
          </cell>
          <cell r="C689">
            <v>24</v>
          </cell>
          <cell r="D689">
            <v>0</v>
          </cell>
          <cell r="E689">
            <v>31</v>
          </cell>
          <cell r="F689">
            <v>109</v>
          </cell>
          <cell r="G689">
            <v>263</v>
          </cell>
          <cell r="H689">
            <v>0</v>
          </cell>
          <cell r="I689">
            <v>0</v>
          </cell>
          <cell r="J689">
            <v>372</v>
          </cell>
          <cell r="K689">
            <v>50</v>
          </cell>
          <cell r="L689">
            <v>135</v>
          </cell>
          <cell r="M689">
            <v>0</v>
          </cell>
          <cell r="N689">
            <v>185</v>
          </cell>
          <cell r="O689">
            <v>588</v>
          </cell>
        </row>
        <row r="690">
          <cell r="A690" t="str">
            <v>h-Hainaut</v>
          </cell>
          <cell r="B690">
            <v>104</v>
          </cell>
          <cell r="C690">
            <v>99</v>
          </cell>
          <cell r="D690">
            <v>0</v>
          </cell>
          <cell r="E690">
            <v>203</v>
          </cell>
          <cell r="F690">
            <v>854</v>
          </cell>
          <cell r="G690">
            <v>1093</v>
          </cell>
          <cell r="H690">
            <v>9</v>
          </cell>
          <cell r="I690">
            <v>1</v>
          </cell>
          <cell r="J690">
            <v>1957</v>
          </cell>
          <cell r="K690">
            <v>340</v>
          </cell>
          <cell r="L690">
            <v>468</v>
          </cell>
          <cell r="M690">
            <v>3</v>
          </cell>
          <cell r="N690">
            <v>811</v>
          </cell>
          <cell r="O690">
            <v>2971</v>
          </cell>
        </row>
        <row r="691">
          <cell r="A691" t="str">
            <v>i-Liège</v>
          </cell>
          <cell r="B691">
            <v>91</v>
          </cell>
          <cell r="C691">
            <v>61</v>
          </cell>
          <cell r="D691">
            <v>0</v>
          </cell>
          <cell r="E691">
            <v>152</v>
          </cell>
          <cell r="F691">
            <v>812</v>
          </cell>
          <cell r="G691">
            <v>899</v>
          </cell>
          <cell r="H691">
            <v>8</v>
          </cell>
          <cell r="I691">
            <v>0</v>
          </cell>
          <cell r="J691">
            <v>1719</v>
          </cell>
          <cell r="K691">
            <v>383</v>
          </cell>
          <cell r="L691">
            <v>437</v>
          </cell>
          <cell r="M691">
            <v>4</v>
          </cell>
          <cell r="N691">
            <v>824</v>
          </cell>
          <cell r="O691">
            <v>2695</v>
          </cell>
        </row>
        <row r="692">
          <cell r="A692" t="str">
            <v>j-Luxembourg</v>
          </cell>
          <cell r="B692">
            <v>25</v>
          </cell>
          <cell r="C692">
            <v>20</v>
          </cell>
          <cell r="D692">
            <v>0</v>
          </cell>
          <cell r="E692">
            <v>45</v>
          </cell>
          <cell r="F692">
            <v>206</v>
          </cell>
          <cell r="G692">
            <v>158</v>
          </cell>
          <cell r="H692">
            <v>2</v>
          </cell>
          <cell r="I692">
            <v>0</v>
          </cell>
          <cell r="J692">
            <v>366</v>
          </cell>
          <cell r="K692">
            <v>87</v>
          </cell>
          <cell r="L692">
            <v>84</v>
          </cell>
          <cell r="M692">
            <v>0</v>
          </cell>
          <cell r="N692">
            <v>171</v>
          </cell>
          <cell r="O692">
            <v>582</v>
          </cell>
        </row>
        <row r="693">
          <cell r="A693" t="str">
            <v>k-Namur</v>
          </cell>
          <cell r="B693">
            <v>32</v>
          </cell>
          <cell r="C693">
            <v>24</v>
          </cell>
          <cell r="D693">
            <v>0</v>
          </cell>
          <cell r="E693">
            <v>56</v>
          </cell>
          <cell r="F693">
            <v>333</v>
          </cell>
          <cell r="G693">
            <v>315</v>
          </cell>
          <cell r="H693">
            <v>2</v>
          </cell>
          <cell r="I693">
            <v>0</v>
          </cell>
          <cell r="J693">
            <v>650</v>
          </cell>
          <cell r="K693">
            <v>143</v>
          </cell>
          <cell r="L693">
            <v>167</v>
          </cell>
          <cell r="M693">
            <v>1</v>
          </cell>
          <cell r="N693">
            <v>311</v>
          </cell>
          <cell r="O693">
            <v>1017</v>
          </cell>
        </row>
        <row r="694">
          <cell r="A694" t="str">
            <v>l-Buitenland</v>
          </cell>
          <cell r="B694">
            <v>2</v>
          </cell>
          <cell r="C694">
            <v>2</v>
          </cell>
          <cell r="D694">
            <v>0</v>
          </cell>
          <cell r="E694">
            <v>4</v>
          </cell>
          <cell r="F694">
            <v>7</v>
          </cell>
          <cell r="G694">
            <v>0</v>
          </cell>
          <cell r="H694">
            <v>1</v>
          </cell>
          <cell r="I694">
            <v>0</v>
          </cell>
          <cell r="J694">
            <v>8</v>
          </cell>
          <cell r="K694">
            <v>3</v>
          </cell>
          <cell r="L694">
            <v>2</v>
          </cell>
          <cell r="M694">
            <v>0</v>
          </cell>
          <cell r="N694">
            <v>5</v>
          </cell>
          <cell r="O694">
            <v>17</v>
          </cell>
        </row>
        <row r="695">
          <cell r="A695" t="str">
            <v>n-Inconnu</v>
          </cell>
          <cell r="B695">
            <v>236</v>
          </cell>
          <cell r="C695">
            <v>36</v>
          </cell>
          <cell r="D695">
            <v>0</v>
          </cell>
          <cell r="E695">
            <v>272</v>
          </cell>
          <cell r="F695">
            <v>3365</v>
          </cell>
          <cell r="G695">
            <v>547</v>
          </cell>
          <cell r="H695">
            <v>24</v>
          </cell>
          <cell r="I695">
            <v>0</v>
          </cell>
          <cell r="J695">
            <v>3936</v>
          </cell>
          <cell r="K695">
            <v>2058</v>
          </cell>
          <cell r="L695">
            <v>348</v>
          </cell>
          <cell r="M695">
            <v>10</v>
          </cell>
          <cell r="N695">
            <v>2416</v>
          </cell>
          <cell r="O695">
            <v>6624</v>
          </cell>
        </row>
        <row r="696">
          <cell r="A696" t="str">
            <v>Total</v>
          </cell>
          <cell r="B696">
            <v>1122</v>
          </cell>
          <cell r="C696">
            <v>687</v>
          </cell>
          <cell r="D696">
            <v>1</v>
          </cell>
          <cell r="E696">
            <v>1810</v>
          </cell>
          <cell r="F696">
            <v>9576</v>
          </cell>
          <cell r="G696">
            <v>7138</v>
          </cell>
          <cell r="H696">
            <v>58</v>
          </cell>
          <cell r="I696">
            <v>1</v>
          </cell>
          <cell r="J696">
            <v>16773</v>
          </cell>
          <cell r="K696">
            <v>4677</v>
          </cell>
          <cell r="L696">
            <v>3688</v>
          </cell>
          <cell r="M696">
            <v>24</v>
          </cell>
          <cell r="N696">
            <v>8389</v>
          </cell>
          <cell r="O696">
            <v>26972</v>
          </cell>
        </row>
        <row r="699">
          <cell r="A699" t="str">
            <v>5.5.5.  Arbeidsplaatsongevallen volgens provincie en gewest van het ongeval : verdeling volgens gevolgen en generatie in relatieve frequentie 2020</v>
          </cell>
        </row>
        <row r="700">
          <cell r="E700" t="str">
            <v>15 - 24 ans</v>
          </cell>
          <cell r="J700" t="str">
            <v>25 - 49 ans</v>
          </cell>
          <cell r="N700" t="str">
            <v>50 ans et plus</v>
          </cell>
          <cell r="O700" t="str">
            <v>Total</v>
          </cell>
        </row>
        <row r="701">
          <cell r="B701" t="str">
            <v>1-CSS</v>
          </cell>
          <cell r="C701" t="str">
            <v>2-IT &lt;= 6 MOIS</v>
          </cell>
          <cell r="D701" t="str">
            <v>3-IT &gt; 6 MOIS</v>
          </cell>
          <cell r="E701" t="str">
            <v>Total</v>
          </cell>
          <cell r="F701" t="str">
            <v>1-CSS</v>
          </cell>
          <cell r="G701" t="str">
            <v>2-IT &lt;= 6 MOIS</v>
          </cell>
          <cell r="H701" t="str">
            <v>3-IT &gt; 6 MOIS</v>
          </cell>
          <cell r="I701" t="str">
            <v>4-Mortel</v>
          </cell>
          <cell r="J701" t="str">
            <v>Total</v>
          </cell>
          <cell r="K701" t="str">
            <v>1-CSS</v>
          </cell>
          <cell r="L701" t="str">
            <v>2-IT &lt;= 6 MOIS</v>
          </cell>
          <cell r="M701" t="str">
            <v>3-IT &gt; 6 MOIS</v>
          </cell>
          <cell r="N701" t="str">
            <v>Total</v>
          </cell>
        </row>
        <row r="702">
          <cell r="A702" t="str">
            <v>a-Bruxelles - Brussel</v>
          </cell>
          <cell r="B702">
            <v>16.131907308377897</v>
          </cell>
          <cell r="C702">
            <v>18.049490538573508</v>
          </cell>
          <cell r="D702">
            <v>100</v>
          </cell>
          <cell r="E702">
            <v>16.906077348066297</v>
          </cell>
          <cell r="F702">
            <v>12.050960735171261</v>
          </cell>
          <cell r="G702">
            <v>15.66265060240964</v>
          </cell>
          <cell r="H702">
            <v>5.1724137931034484</v>
          </cell>
          <cell r="I702">
            <v>0</v>
          </cell>
          <cell r="J702">
            <v>13.563465092708521</v>
          </cell>
          <cell r="K702">
            <v>7.4834295488561047</v>
          </cell>
          <cell r="L702">
            <v>11.849240780911064</v>
          </cell>
          <cell r="M702">
            <v>4.1666666666666661</v>
          </cell>
          <cell r="N702">
            <v>9.3932530694957688</v>
          </cell>
          <cell r="O702">
            <v>12.490731128577783</v>
          </cell>
        </row>
        <row r="703">
          <cell r="A703" t="str">
            <v>b-Antwerpen</v>
          </cell>
          <cell r="B703">
            <v>10.338680926916222</v>
          </cell>
          <cell r="C703">
            <v>16.739446870451239</v>
          </cell>
          <cell r="D703">
            <v>0</v>
          </cell>
          <cell r="E703">
            <v>12.762430939226519</v>
          </cell>
          <cell r="F703">
            <v>7.6023391812865491</v>
          </cell>
          <cell r="G703">
            <v>12.412440459512467</v>
          </cell>
          <cell r="H703">
            <v>3.4482758620689653</v>
          </cell>
          <cell r="I703">
            <v>0</v>
          </cell>
          <cell r="J703">
            <v>9.6345316878316343</v>
          </cell>
          <cell r="K703">
            <v>6.991661321359846</v>
          </cell>
          <cell r="L703">
            <v>12.20173535791757</v>
          </cell>
          <cell r="M703">
            <v>0</v>
          </cell>
          <cell r="N703">
            <v>9.2621289784241263</v>
          </cell>
          <cell r="O703">
            <v>9.728607444757527</v>
          </cell>
        </row>
        <row r="704">
          <cell r="A704" t="str">
            <v>c-Limburg</v>
          </cell>
          <cell r="B704">
            <v>4.0106951871657754</v>
          </cell>
          <cell r="C704">
            <v>2.7656477438136822</v>
          </cell>
          <cell r="D704">
            <v>0</v>
          </cell>
          <cell r="E704">
            <v>3.5359116022099446</v>
          </cell>
          <cell r="F704">
            <v>3.9160401002506262</v>
          </cell>
          <cell r="G704">
            <v>4.3989913140935837</v>
          </cell>
          <cell r="H704">
            <v>0</v>
          </cell>
          <cell r="I704">
            <v>0</v>
          </cell>
          <cell r="J704">
            <v>4.1077922852202944</v>
          </cell>
          <cell r="K704">
            <v>3.7630960017104984</v>
          </cell>
          <cell r="L704">
            <v>5.070498915401302</v>
          </cell>
          <cell r="M704">
            <v>4.1666666666666661</v>
          </cell>
          <cell r="N704">
            <v>4.3390153772797708</v>
          </cell>
          <cell r="O704">
            <v>4.1413317514459438</v>
          </cell>
        </row>
        <row r="705">
          <cell r="A705" t="str">
            <v>d-Oost-Vlaanderen</v>
          </cell>
          <cell r="B705">
            <v>10.160427807486631</v>
          </cell>
          <cell r="C705">
            <v>9.7525473071324598</v>
          </cell>
          <cell r="D705">
            <v>0</v>
          </cell>
          <cell r="E705">
            <v>10</v>
          </cell>
          <cell r="F705">
            <v>7.3517126148705101</v>
          </cell>
          <cell r="G705">
            <v>9.2462874754833297</v>
          </cell>
          <cell r="H705">
            <v>3.4482758620689653</v>
          </cell>
          <cell r="I705">
            <v>0</v>
          </cell>
          <cell r="J705">
            <v>8.1440410183032252</v>
          </cell>
          <cell r="K705">
            <v>6.7778490485353862</v>
          </cell>
          <cell r="L705">
            <v>10.195227765726681</v>
          </cell>
          <cell r="M705">
            <v>8.3333333333333321</v>
          </cell>
          <cell r="N705">
            <v>8.2846584813446178</v>
          </cell>
          <cell r="O705">
            <v>8.3123238914429791</v>
          </cell>
        </row>
        <row r="706">
          <cell r="A706" t="str">
            <v>e-Vlaams-Brabant</v>
          </cell>
          <cell r="B706">
            <v>4.2780748663101598</v>
          </cell>
          <cell r="C706">
            <v>6.8413391557496359</v>
          </cell>
          <cell r="D706">
            <v>0</v>
          </cell>
          <cell r="E706">
            <v>5.2486187845303869</v>
          </cell>
          <cell r="F706">
            <v>3.1223893065998327</v>
          </cell>
          <cell r="G706">
            <v>5.9820678061081534</v>
          </cell>
          <cell r="H706">
            <v>5.1724137931034484</v>
          </cell>
          <cell r="I706">
            <v>0</v>
          </cell>
          <cell r="J706">
            <v>4.34627079234484</v>
          </cell>
          <cell r="K706">
            <v>2.9933718195424417</v>
          </cell>
          <cell r="L706">
            <v>6.9685466377440344</v>
          </cell>
          <cell r="M706">
            <v>8.3333333333333321</v>
          </cell>
          <cell r="N706">
            <v>4.7562283943259027</v>
          </cell>
          <cell r="O706">
            <v>4.5343318997478868</v>
          </cell>
        </row>
        <row r="707">
          <cell r="A707" t="str">
            <v>f-West-Vlaanderen</v>
          </cell>
          <cell r="B707">
            <v>10.784313725490197</v>
          </cell>
          <cell r="C707">
            <v>7.1324599708879184</v>
          </cell>
          <cell r="D707">
            <v>0</v>
          </cell>
          <cell r="E707">
            <v>9.3922651933701662</v>
          </cell>
          <cell r="F707">
            <v>6.5789473684210522</v>
          </cell>
          <cell r="G707">
            <v>6.4163631269263099</v>
          </cell>
          <cell r="H707">
            <v>3.4482758620689653</v>
          </cell>
          <cell r="I707">
            <v>0</v>
          </cell>
          <cell r="J707">
            <v>6.4985393191438616</v>
          </cell>
          <cell r="K707">
            <v>6.4785118665811421</v>
          </cell>
          <cell r="L707">
            <v>9.2190889370932751</v>
          </cell>
          <cell r="M707">
            <v>0</v>
          </cell>
          <cell r="N707">
            <v>7.664799141733222</v>
          </cell>
          <cell r="O707">
            <v>7.0554649265905383</v>
          </cell>
        </row>
        <row r="708">
          <cell r="A708" t="str">
            <v>g-Brabant Wallon</v>
          </cell>
          <cell r="B708">
            <v>0.62388591800356508</v>
          </cell>
          <cell r="C708">
            <v>3.4934497816593879</v>
          </cell>
          <cell r="D708">
            <v>0</v>
          </cell>
          <cell r="E708">
            <v>1.7127071823204418</v>
          </cell>
          <cell r="F708">
            <v>1.1382623224728488</v>
          </cell>
          <cell r="G708">
            <v>3.6845054637153267</v>
          </cell>
          <cell r="H708">
            <v>0</v>
          </cell>
          <cell r="I708">
            <v>0</v>
          </cell>
          <cell r="J708">
            <v>2.2178501162582722</v>
          </cell>
          <cell r="K708">
            <v>1.0690613641223008</v>
          </cell>
          <cell r="L708">
            <v>3.6605206073752714</v>
          </cell>
          <cell r="M708">
            <v>0</v>
          </cell>
          <cell r="N708">
            <v>2.205268804386697</v>
          </cell>
          <cell r="O708">
            <v>2.1800385585051165</v>
          </cell>
        </row>
        <row r="709">
          <cell r="A709" t="str">
            <v>h-Hainaut</v>
          </cell>
          <cell r="B709">
            <v>9.2691622103386813</v>
          </cell>
          <cell r="C709">
            <v>14.410480349344979</v>
          </cell>
          <cell r="D709">
            <v>0</v>
          </cell>
          <cell r="E709">
            <v>11.215469613259668</v>
          </cell>
          <cell r="F709">
            <v>8.9181286549707597</v>
          </cell>
          <cell r="G709">
            <v>15.312412440459514</v>
          </cell>
          <cell r="H709">
            <v>15.517241379310343</v>
          </cell>
          <cell r="I709">
            <v>100</v>
          </cell>
          <cell r="J709">
            <v>11.667560961068384</v>
          </cell>
          <cell r="K709">
            <v>7.269617276031644</v>
          </cell>
          <cell r="L709">
            <v>12.689804772234275</v>
          </cell>
          <cell r="M709">
            <v>12.5</v>
          </cell>
          <cell r="N709">
            <v>9.6674216235546542</v>
          </cell>
          <cell r="O709">
            <v>11.015126798161056</v>
          </cell>
        </row>
        <row r="710">
          <cell r="A710" t="str">
            <v>i-Liège</v>
          </cell>
          <cell r="B710">
            <v>8.1105169340463448</v>
          </cell>
          <cell r="C710">
            <v>8.8791848617176115</v>
          </cell>
          <cell r="D710">
            <v>0</v>
          </cell>
          <cell r="E710">
            <v>8.3977900552486187</v>
          </cell>
          <cell r="F710">
            <v>8.4795321637426895</v>
          </cell>
          <cell r="G710">
            <v>12.594564303726536</v>
          </cell>
          <cell r="H710">
            <v>13.793103448275861</v>
          </cell>
          <cell r="I710">
            <v>0</v>
          </cell>
          <cell r="J710">
            <v>10.248613843677338</v>
          </cell>
          <cell r="K710">
            <v>8.1890100491768223</v>
          </cell>
          <cell r="L710">
            <v>11.849240780911064</v>
          </cell>
          <cell r="M710">
            <v>16.666666666666664</v>
          </cell>
          <cell r="N710">
            <v>9.8223864584575029</v>
          </cell>
          <cell r="O710">
            <v>9.99184339314845</v>
          </cell>
        </row>
        <row r="711">
          <cell r="A711" t="str">
            <v>j-Luxembourg</v>
          </cell>
          <cell r="B711">
            <v>2.2281639928698751</v>
          </cell>
          <cell r="C711">
            <v>2.9112081513828243</v>
          </cell>
          <cell r="D711">
            <v>0</v>
          </cell>
          <cell r="E711">
            <v>2.4861878453038675</v>
          </cell>
          <cell r="F711">
            <v>2.1512113617376776</v>
          </cell>
          <cell r="G711">
            <v>2.2135051835247967</v>
          </cell>
          <cell r="H711">
            <v>3.4482758620689653</v>
          </cell>
          <cell r="I711">
            <v>0</v>
          </cell>
          <cell r="J711">
            <v>2.1820783401895905</v>
          </cell>
          <cell r="K711">
            <v>1.8601667735728029</v>
          </cell>
          <cell r="L711">
            <v>2.2776572668112798</v>
          </cell>
          <cell r="M711">
            <v>0</v>
          </cell>
          <cell r="N711">
            <v>2.0383835975682443</v>
          </cell>
          <cell r="O711">
            <v>2.1577932670917988</v>
          </cell>
        </row>
        <row r="712">
          <cell r="A712" t="str">
            <v>k-Namur</v>
          </cell>
          <cell r="B712">
            <v>2.8520499108734403</v>
          </cell>
          <cell r="C712">
            <v>3.4934497816593879</v>
          </cell>
          <cell r="D712">
            <v>0</v>
          </cell>
          <cell r="E712">
            <v>3.0939226519337018</v>
          </cell>
          <cell r="F712">
            <v>3.477443609022556</v>
          </cell>
          <cell r="G712">
            <v>4.4130008405715886</v>
          </cell>
          <cell r="H712">
            <v>3.4482758620689653</v>
          </cell>
          <cell r="I712">
            <v>0</v>
          </cell>
          <cell r="J712">
            <v>3.8752757407738625</v>
          </cell>
          <cell r="K712">
            <v>3.0575155013897803</v>
          </cell>
          <cell r="L712">
            <v>4.528199566160521</v>
          </cell>
          <cell r="M712">
            <v>4.1666666666666661</v>
          </cell>
          <cell r="N712">
            <v>3.707235665752771</v>
          </cell>
          <cell r="O712">
            <v>3.770576894557319</v>
          </cell>
        </row>
        <row r="713">
          <cell r="A713" t="str">
            <v>l-Buitenland</v>
          </cell>
          <cell r="B713">
            <v>0.17825311942959002</v>
          </cell>
          <cell r="C713">
            <v>0.29112081513828242</v>
          </cell>
          <cell r="D713">
            <v>0</v>
          </cell>
          <cell r="E713">
            <v>0.22099447513812154</v>
          </cell>
          <cell r="F713">
            <v>7.3099415204678359E-2</v>
          </cell>
          <cell r="G713">
            <v>0</v>
          </cell>
          <cell r="H713">
            <v>1.7241379310344827</v>
          </cell>
          <cell r="I713">
            <v>0</v>
          </cell>
          <cell r="J713">
            <v>4.769570142490908E-2</v>
          </cell>
          <cell r="K713">
            <v>6.4143681847338027E-2</v>
          </cell>
          <cell r="L713">
            <v>5.4229934924078099E-2</v>
          </cell>
          <cell r="M713">
            <v>0</v>
          </cell>
          <cell r="N713">
            <v>5.9601859578018834E-2</v>
          </cell>
          <cell r="O713">
            <v>6.3028325671066296E-2</v>
          </cell>
        </row>
        <row r="714">
          <cell r="A714" t="str">
            <v>n-Inconnu</v>
          </cell>
          <cell r="B714">
            <v>21.03386809269162</v>
          </cell>
          <cell r="C714">
            <v>5.2401746724890828</v>
          </cell>
          <cell r="D714">
            <v>0</v>
          </cell>
          <cell r="E714">
            <v>15.027624309392266</v>
          </cell>
          <cell r="F714">
            <v>35.139933166248952</v>
          </cell>
          <cell r="G714">
            <v>7.6632109834687583</v>
          </cell>
          <cell r="H714">
            <v>41.379310344827587</v>
          </cell>
          <cell r="I714">
            <v>0</v>
          </cell>
          <cell r="J714">
            <v>23.46628510105527</v>
          </cell>
          <cell r="K714">
            <v>44.002565747273891</v>
          </cell>
          <cell r="L714">
            <v>9.436008676789589</v>
          </cell>
          <cell r="M714">
            <v>41.666666666666671</v>
          </cell>
          <cell r="N714">
            <v>28.799618548098703</v>
          </cell>
          <cell r="O714">
            <v>24.558801720302537</v>
          </cell>
        </row>
        <row r="715">
          <cell r="A715" t="str">
            <v>Total</v>
          </cell>
          <cell r="B715">
            <v>100</v>
          </cell>
          <cell r="C715">
            <v>100</v>
          </cell>
          <cell r="D715">
            <v>100</v>
          </cell>
          <cell r="E715">
            <v>100</v>
          </cell>
          <cell r="F715">
            <v>100</v>
          </cell>
          <cell r="G715">
            <v>100</v>
          </cell>
          <cell r="H715">
            <v>100</v>
          </cell>
          <cell r="I715">
            <v>100</v>
          </cell>
          <cell r="J715">
            <v>100</v>
          </cell>
          <cell r="K715">
            <v>100</v>
          </cell>
          <cell r="L715">
            <v>100</v>
          </cell>
          <cell r="M715">
            <v>100</v>
          </cell>
          <cell r="N715">
            <v>100</v>
          </cell>
          <cell r="O715">
            <v>100</v>
          </cell>
        </row>
        <row r="717">
          <cell r="A717">
            <v>1</v>
          </cell>
          <cell r="B717">
            <v>2</v>
          </cell>
          <cell r="C717">
            <v>3</v>
          </cell>
          <cell r="D717">
            <v>4</v>
          </cell>
          <cell r="E717">
            <v>5</v>
          </cell>
          <cell r="F717">
            <v>6</v>
          </cell>
          <cell r="G717">
            <v>7</v>
          </cell>
          <cell r="H717">
            <v>8</v>
          </cell>
          <cell r="I717">
            <v>9</v>
          </cell>
          <cell r="J717">
            <v>10</v>
          </cell>
          <cell r="K717">
            <v>11</v>
          </cell>
          <cell r="L717">
            <v>12</v>
          </cell>
          <cell r="M717">
            <v>13</v>
          </cell>
          <cell r="N717">
            <v>14</v>
          </cell>
          <cell r="O717">
            <v>15</v>
          </cell>
          <cell r="P717">
            <v>16</v>
          </cell>
          <cell r="Q717">
            <v>17</v>
          </cell>
          <cell r="R717">
            <v>18</v>
          </cell>
          <cell r="S717">
            <v>19</v>
          </cell>
          <cell r="T717">
            <v>20</v>
          </cell>
          <cell r="U717">
            <v>21</v>
          </cell>
        </row>
        <row r="718">
          <cell r="A718" t="str">
            <v>5.5.6.  Arbeidsplaatsongevallen volgens provincie en gewest van het ongeval : verdeling volgens gevolgen en aard van het werk (hoofd-/handarbeid) - 2020</v>
          </cell>
        </row>
        <row r="719">
          <cell r="F719" t="str">
            <v>Andere</v>
          </cell>
          <cell r="N719" t="str">
            <v>Contractueel arbeider</v>
          </cell>
        </row>
        <row r="720">
          <cell r="B720" t="str">
            <v>1-CSS</v>
          </cell>
          <cell r="D720" t="str">
            <v>2-IT &lt;= 6 MOIS</v>
          </cell>
          <cell r="F720" t="str">
            <v>Total</v>
          </cell>
          <cell r="H720" t="str">
            <v>1-CSS</v>
          </cell>
          <cell r="J720" t="str">
            <v>2-IT &lt;= 6 MOIS</v>
          </cell>
          <cell r="L720" t="str">
            <v>4-Mortel</v>
          </cell>
          <cell r="N720" t="str">
            <v>Total</v>
          </cell>
          <cell r="P720" t="str">
            <v>1-CSS</v>
          </cell>
          <cell r="R720" t="str">
            <v>2-IT &lt;= 6 MOIS</v>
          </cell>
          <cell r="T720" t="str">
            <v>3-IT &gt; 6 MOIS</v>
          </cell>
        </row>
        <row r="721">
          <cell r="A721" t="str">
            <v>a-Bruxelles - Brussel</v>
          </cell>
          <cell r="B721">
            <v>66</v>
          </cell>
          <cell r="C721">
            <v>4.4176706827309236</v>
          </cell>
          <cell r="D721">
            <v>114</v>
          </cell>
          <cell r="E721">
            <v>8.3885209713024285</v>
          </cell>
          <cell r="F721">
            <v>180</v>
          </cell>
          <cell r="G721">
            <v>6.309148264984227</v>
          </cell>
          <cell r="H721">
            <v>444</v>
          </cell>
          <cell r="I721">
            <v>22.155688622754486</v>
          </cell>
          <cell r="J721">
            <v>339</v>
          </cell>
          <cell r="K721">
            <v>11.617546264564771</v>
          </cell>
          <cell r="L721">
            <v>0</v>
          </cell>
          <cell r="M721">
            <v>0</v>
          </cell>
          <cell r="N721">
            <v>783</v>
          </cell>
          <cell r="O721">
            <v>15.904936014625228</v>
          </cell>
          <cell r="P721">
            <v>404</v>
          </cell>
          <cell r="Q721">
            <v>13.373055279708705</v>
          </cell>
          <cell r="R721">
            <v>338</v>
          </cell>
          <cell r="S721">
            <v>17.714884696016771</v>
          </cell>
          <cell r="T721">
            <v>0</v>
          </cell>
          <cell r="U721">
            <v>0</v>
          </cell>
        </row>
        <row r="722">
          <cell r="A722" t="str">
            <v>b-Antwerpen</v>
          </cell>
          <cell r="B722">
            <v>98</v>
          </cell>
          <cell r="C722">
            <v>6.5595716198125835</v>
          </cell>
          <cell r="D722">
            <v>81</v>
          </cell>
          <cell r="E722">
            <v>5.9602649006622519</v>
          </cell>
          <cell r="F722">
            <v>179</v>
          </cell>
          <cell r="G722">
            <v>6.2740974412898707</v>
          </cell>
          <cell r="H722">
            <v>275</v>
          </cell>
          <cell r="I722">
            <v>13.722554890219561</v>
          </cell>
          <cell r="J722">
            <v>518</v>
          </cell>
          <cell r="K722">
            <v>17.751884852638796</v>
          </cell>
          <cell r="L722">
            <v>0</v>
          </cell>
          <cell r="M722">
            <v>0</v>
          </cell>
          <cell r="N722">
            <v>793</v>
          </cell>
          <cell r="O722">
            <v>16.108064188502947</v>
          </cell>
          <cell r="P722">
            <v>217</v>
          </cell>
          <cell r="Q722">
            <v>7.1830519695465087</v>
          </cell>
          <cell r="R722">
            <v>224</v>
          </cell>
          <cell r="S722">
            <v>11.740041928721176</v>
          </cell>
          <cell r="T722">
            <v>0</v>
          </cell>
          <cell r="U722">
            <v>0</v>
          </cell>
        </row>
        <row r="723">
          <cell r="A723" t="str">
            <v>c-Limburg</v>
          </cell>
          <cell r="B723">
            <v>27</v>
          </cell>
          <cell r="C723">
            <v>1.8072289156626504</v>
          </cell>
          <cell r="D723">
            <v>21</v>
          </cell>
          <cell r="E723">
            <v>1.545253863134658</v>
          </cell>
          <cell r="F723">
            <v>48</v>
          </cell>
          <cell r="G723">
            <v>1.6824395373291272</v>
          </cell>
          <cell r="H723">
            <v>118</v>
          </cell>
          <cell r="I723">
            <v>5.8882235528942122</v>
          </cell>
          <cell r="J723">
            <v>152</v>
          </cell>
          <cell r="K723">
            <v>5.2090472926662104</v>
          </cell>
          <cell r="L723">
            <v>0</v>
          </cell>
          <cell r="M723">
            <v>0</v>
          </cell>
          <cell r="N723">
            <v>270</v>
          </cell>
          <cell r="O723">
            <v>5.4844606946983534</v>
          </cell>
          <cell r="P723">
            <v>219</v>
          </cell>
          <cell r="Q723">
            <v>7.249255213505462</v>
          </cell>
          <cell r="R723">
            <v>122</v>
          </cell>
          <cell r="S723">
            <v>6.3941299790356405</v>
          </cell>
          <cell r="T723">
            <v>0</v>
          </cell>
          <cell r="U723">
            <v>0</v>
          </cell>
        </row>
        <row r="724">
          <cell r="A724" t="str">
            <v>d-Oost-Vlaanderen</v>
          </cell>
          <cell r="B724">
            <v>48</v>
          </cell>
          <cell r="C724">
            <v>3.2128514056224895</v>
          </cell>
          <cell r="D724">
            <v>53</v>
          </cell>
          <cell r="E724">
            <v>3.8999264164827081</v>
          </cell>
          <cell r="F724">
            <v>101</v>
          </cell>
          <cell r="G724">
            <v>3.5401331931300386</v>
          </cell>
          <cell r="H724">
            <v>196</v>
          </cell>
          <cell r="I724">
            <v>9.780439121756487</v>
          </cell>
          <cell r="J724">
            <v>350</v>
          </cell>
          <cell r="K724">
            <v>11.994516792323509</v>
          </cell>
          <cell r="L724">
            <v>0</v>
          </cell>
          <cell r="M724">
            <v>0</v>
          </cell>
          <cell r="N724">
            <v>546</v>
          </cell>
          <cell r="O724">
            <v>11.090798293723337</v>
          </cell>
          <cell r="P724">
            <v>235</v>
          </cell>
          <cell r="Q724">
            <v>7.7788811651770944</v>
          </cell>
          <cell r="R724">
            <v>170</v>
          </cell>
          <cell r="S724">
            <v>8.9098532494758906</v>
          </cell>
          <cell r="T724">
            <v>0</v>
          </cell>
          <cell r="U724">
            <v>0</v>
          </cell>
        </row>
        <row r="725">
          <cell r="A725" t="str">
            <v>e-Vlaams-Brabant</v>
          </cell>
          <cell r="B725">
            <v>24</v>
          </cell>
          <cell r="C725">
            <v>1.6064257028112447</v>
          </cell>
          <cell r="D725">
            <v>22</v>
          </cell>
          <cell r="E725">
            <v>1.6188373804267846</v>
          </cell>
          <cell r="F725">
            <v>46</v>
          </cell>
          <cell r="G725">
            <v>1.6123378899404137</v>
          </cell>
          <cell r="H725">
            <v>110</v>
          </cell>
          <cell r="I725">
            <v>5.4890219560878242</v>
          </cell>
          <cell r="J725">
            <v>260</v>
          </cell>
          <cell r="K725">
            <v>8.9102124742974649</v>
          </cell>
          <cell r="L725">
            <v>0</v>
          </cell>
          <cell r="M725">
            <v>0</v>
          </cell>
          <cell r="N725">
            <v>370</v>
          </cell>
          <cell r="O725">
            <v>7.5157424334755225</v>
          </cell>
          <cell r="P725">
            <v>86</v>
          </cell>
          <cell r="Q725">
            <v>2.8467394902350214</v>
          </cell>
          <cell r="R725">
            <v>113</v>
          </cell>
          <cell r="S725">
            <v>5.9224318658280923</v>
          </cell>
          <cell r="T725">
            <v>0</v>
          </cell>
          <cell r="U725">
            <v>0</v>
          </cell>
        </row>
        <row r="726">
          <cell r="A726" t="str">
            <v>f-West-Vlaanderen</v>
          </cell>
          <cell r="B726">
            <v>90</v>
          </cell>
          <cell r="C726">
            <v>6.024096385542169</v>
          </cell>
          <cell r="D726">
            <v>55</v>
          </cell>
          <cell r="E726">
            <v>4.0470934510669609</v>
          </cell>
          <cell r="F726">
            <v>145</v>
          </cell>
          <cell r="G726">
            <v>5.0823694356817386</v>
          </cell>
          <cell r="H726">
            <v>280</v>
          </cell>
          <cell r="I726">
            <v>13.972055888223554</v>
          </cell>
          <cell r="J726">
            <v>344</v>
          </cell>
          <cell r="K726">
            <v>11.788896504455106</v>
          </cell>
          <cell r="L726">
            <v>0</v>
          </cell>
          <cell r="M726">
            <v>0</v>
          </cell>
          <cell r="N726">
            <v>624</v>
          </cell>
          <cell r="O726">
            <v>12.675198049969531</v>
          </cell>
          <cell r="P726">
            <v>285</v>
          </cell>
          <cell r="Q726">
            <v>9.433962264150944</v>
          </cell>
          <cell r="R726">
            <v>106</v>
          </cell>
          <cell r="S726">
            <v>5.5555555555555554</v>
          </cell>
          <cell r="T726">
            <v>0</v>
          </cell>
          <cell r="U726">
            <v>0</v>
          </cell>
        </row>
        <row r="727">
          <cell r="A727" t="str">
            <v>g-Brabant Wallon</v>
          </cell>
          <cell r="B727">
            <v>8</v>
          </cell>
          <cell r="C727">
            <v>0.53547523427041499</v>
          </cell>
          <cell r="D727">
            <v>39</v>
          </cell>
          <cell r="E727">
            <v>2.869757174392936</v>
          </cell>
          <cell r="F727">
            <v>47</v>
          </cell>
          <cell r="G727">
            <v>1.6473887136347702</v>
          </cell>
          <cell r="H727">
            <v>32</v>
          </cell>
          <cell r="I727">
            <v>1.5968063872255487</v>
          </cell>
          <cell r="J727">
            <v>162</v>
          </cell>
          <cell r="K727">
            <v>5.5517477724468813</v>
          </cell>
          <cell r="L727">
            <v>0</v>
          </cell>
          <cell r="M727">
            <v>0</v>
          </cell>
          <cell r="N727">
            <v>194</v>
          </cell>
          <cell r="O727">
            <v>3.9406865732277065</v>
          </cell>
          <cell r="P727">
            <v>47</v>
          </cell>
          <cell r="Q727">
            <v>1.5557762330354188</v>
          </cell>
          <cell r="R727">
            <v>87</v>
          </cell>
          <cell r="S727">
            <v>4.5597484276729556</v>
          </cell>
          <cell r="T727">
            <v>0</v>
          </cell>
          <cell r="U727">
            <v>0</v>
          </cell>
        </row>
        <row r="728">
          <cell r="A728" t="str">
            <v>h-Hainaut</v>
          </cell>
          <cell r="B728">
            <v>229</v>
          </cell>
          <cell r="C728">
            <v>15.327978580990628</v>
          </cell>
          <cell r="D728">
            <v>420</v>
          </cell>
          <cell r="E728">
            <v>30.905077262693158</v>
          </cell>
          <cell r="F728">
            <v>649</v>
          </cell>
          <cell r="G728">
            <v>22.747984577637578</v>
          </cell>
          <cell r="H728">
            <v>162</v>
          </cell>
          <cell r="I728">
            <v>8.0838323353293404</v>
          </cell>
          <cell r="J728">
            <v>328</v>
          </cell>
          <cell r="K728">
            <v>11.240575736806031</v>
          </cell>
          <cell r="L728">
            <v>1</v>
          </cell>
          <cell r="M728">
            <v>100</v>
          </cell>
          <cell r="N728">
            <v>491</v>
          </cell>
          <cell r="O728">
            <v>9.9735933373958972</v>
          </cell>
          <cell r="P728">
            <v>289</v>
          </cell>
          <cell r="Q728">
            <v>9.5663687520688523</v>
          </cell>
          <cell r="R728">
            <v>241</v>
          </cell>
          <cell r="S728">
            <v>12.631027253668766</v>
          </cell>
          <cell r="T728">
            <v>0</v>
          </cell>
          <cell r="U728">
            <v>0</v>
          </cell>
        </row>
        <row r="729">
          <cell r="A729" t="str">
            <v>i-Liège</v>
          </cell>
          <cell r="B729">
            <v>195</v>
          </cell>
          <cell r="C729">
            <v>13.052208835341366</v>
          </cell>
          <cell r="D729">
            <v>314</v>
          </cell>
          <cell r="E729">
            <v>23.105224429727741</v>
          </cell>
          <cell r="F729">
            <v>509</v>
          </cell>
          <cell r="G729">
            <v>17.84086926042762</v>
          </cell>
          <cell r="H729">
            <v>163</v>
          </cell>
          <cell r="I729">
            <v>8.1337325349301395</v>
          </cell>
          <cell r="J729">
            <v>291</v>
          </cell>
          <cell r="K729">
            <v>9.9725839616175467</v>
          </cell>
          <cell r="L729">
            <v>0</v>
          </cell>
          <cell r="M729">
            <v>0</v>
          </cell>
          <cell r="N729">
            <v>454</v>
          </cell>
          <cell r="O729">
            <v>9.2220190940483455</v>
          </cell>
          <cell r="P729">
            <v>439</v>
          </cell>
          <cell r="Q729">
            <v>14.5316120489904</v>
          </cell>
          <cell r="R729">
            <v>250</v>
          </cell>
          <cell r="S729">
            <v>13.102725366876308</v>
          </cell>
          <cell r="T729">
            <v>0</v>
          </cell>
          <cell r="U729">
            <v>0</v>
          </cell>
        </row>
        <row r="730">
          <cell r="A730" t="str">
            <v>j-Luxembourg</v>
          </cell>
          <cell r="B730">
            <v>49</v>
          </cell>
          <cell r="C730">
            <v>3.2797858099062918</v>
          </cell>
          <cell r="D730">
            <v>59</v>
          </cell>
          <cell r="E730">
            <v>4.3414275202354666</v>
          </cell>
          <cell r="F730">
            <v>108</v>
          </cell>
          <cell r="G730">
            <v>3.7854889589905358</v>
          </cell>
          <cell r="H730">
            <v>49</v>
          </cell>
          <cell r="I730">
            <v>2.4451097804391217</v>
          </cell>
          <cell r="J730">
            <v>64</v>
          </cell>
          <cell r="K730">
            <v>2.1932830705962991</v>
          </cell>
          <cell r="L730">
            <v>0</v>
          </cell>
          <cell r="M730">
            <v>0</v>
          </cell>
          <cell r="N730">
            <v>113</v>
          </cell>
          <cell r="O730">
            <v>2.2953483648182003</v>
          </cell>
          <cell r="P730">
            <v>102</v>
          </cell>
          <cell r="Q730">
            <v>3.3763654419066533</v>
          </cell>
          <cell r="R730">
            <v>37</v>
          </cell>
          <cell r="S730">
            <v>1.9392033542976941</v>
          </cell>
          <cell r="T730">
            <v>0</v>
          </cell>
          <cell r="U730">
            <v>0</v>
          </cell>
        </row>
        <row r="731">
          <cell r="A731" t="str">
            <v>k-Namur</v>
          </cell>
          <cell r="B731">
            <v>95</v>
          </cell>
          <cell r="C731">
            <v>6.3587684069611781</v>
          </cell>
          <cell r="D731">
            <v>120</v>
          </cell>
          <cell r="E731">
            <v>8.8300220750551883</v>
          </cell>
          <cell r="F731">
            <v>215</v>
          </cell>
          <cell r="G731">
            <v>7.5359270942867163</v>
          </cell>
          <cell r="H731">
            <v>41</v>
          </cell>
          <cell r="I731">
            <v>2.0459081836327346</v>
          </cell>
          <cell r="J731">
            <v>53</v>
          </cell>
          <cell r="K731">
            <v>1.8163125428375602</v>
          </cell>
          <cell r="L731">
            <v>0</v>
          </cell>
          <cell r="M731">
            <v>0</v>
          </cell>
          <cell r="N731">
            <v>94</v>
          </cell>
          <cell r="O731">
            <v>1.9094048344505381</v>
          </cell>
          <cell r="P731">
            <v>142</v>
          </cell>
          <cell r="Q731">
            <v>4.700430321085733</v>
          </cell>
          <cell r="R731">
            <v>105</v>
          </cell>
          <cell r="S731">
            <v>5.5031446540880502</v>
          </cell>
          <cell r="T731">
            <v>0</v>
          </cell>
          <cell r="U731">
            <v>0</v>
          </cell>
        </row>
        <row r="732">
          <cell r="A732" t="str">
            <v>l-Buitenland</v>
          </cell>
          <cell r="B732">
            <v>1</v>
          </cell>
          <cell r="C732">
            <v>6.6934404283801874E-2</v>
          </cell>
          <cell r="D732">
            <v>1</v>
          </cell>
          <cell r="E732">
            <v>7.358351729212656E-2</v>
          </cell>
          <cell r="F732">
            <v>2</v>
          </cell>
          <cell r="G732">
            <v>7.0101647388713634E-2</v>
          </cell>
          <cell r="H732">
            <v>1</v>
          </cell>
          <cell r="I732">
            <v>4.9900199600798396E-2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1</v>
          </cell>
          <cell r="O732">
            <v>2.0312817387771683E-2</v>
          </cell>
          <cell r="P732">
            <v>2</v>
          </cell>
          <cell r="Q732">
            <v>6.6203243958953994E-2</v>
          </cell>
          <cell r="R732">
            <v>2</v>
          </cell>
          <cell r="S732">
            <v>0.10482180293501049</v>
          </cell>
          <cell r="T732">
            <v>1</v>
          </cell>
          <cell r="U732">
            <v>50</v>
          </cell>
        </row>
        <row r="733">
          <cell r="A733" t="str">
            <v>n-Inconnu</v>
          </cell>
          <cell r="B733">
            <v>564</v>
          </cell>
          <cell r="C733">
            <v>37.751004016064257</v>
          </cell>
          <cell r="D733">
            <v>60</v>
          </cell>
          <cell r="E733">
            <v>4.4150110375275942</v>
          </cell>
          <cell r="F733">
            <v>624</v>
          </cell>
          <cell r="G733">
            <v>21.871713985278653</v>
          </cell>
          <cell r="H733">
            <v>133</v>
          </cell>
          <cell r="I733">
            <v>6.6367265469061882</v>
          </cell>
          <cell r="J733">
            <v>57</v>
          </cell>
          <cell r="K733">
            <v>1.9533927347498286</v>
          </cell>
          <cell r="L733">
            <v>0</v>
          </cell>
          <cell r="M733">
            <v>0</v>
          </cell>
          <cell r="N733">
            <v>190</v>
          </cell>
          <cell r="O733">
            <v>3.8594353036766198</v>
          </cell>
          <cell r="P733">
            <v>554</v>
          </cell>
          <cell r="Q733">
            <v>18.338298576630255</v>
          </cell>
          <cell r="R733">
            <v>113</v>
          </cell>
          <cell r="S733">
            <v>5.9224318658280923</v>
          </cell>
          <cell r="T733">
            <v>1</v>
          </cell>
          <cell r="U733">
            <v>50</v>
          </cell>
        </row>
        <row r="734">
          <cell r="A734" t="str">
            <v>Total</v>
          </cell>
          <cell r="B734">
            <v>1494</v>
          </cell>
          <cell r="C734">
            <v>100</v>
          </cell>
          <cell r="D734">
            <v>1359</v>
          </cell>
          <cell r="E734">
            <v>100</v>
          </cell>
          <cell r="F734">
            <v>2853</v>
          </cell>
          <cell r="G734">
            <v>100</v>
          </cell>
          <cell r="H734">
            <v>2004</v>
          </cell>
          <cell r="I734">
            <v>100</v>
          </cell>
          <cell r="J734">
            <v>2918</v>
          </cell>
          <cell r="K734">
            <v>100</v>
          </cell>
          <cell r="L734">
            <v>1</v>
          </cell>
          <cell r="M734">
            <v>100</v>
          </cell>
          <cell r="N734">
            <v>4923</v>
          </cell>
          <cell r="O734">
            <v>100</v>
          </cell>
          <cell r="P734">
            <v>3021</v>
          </cell>
          <cell r="Q734">
            <v>100</v>
          </cell>
          <cell r="R734">
            <v>1908</v>
          </cell>
          <cell r="S734">
            <v>100</v>
          </cell>
          <cell r="T734">
            <v>2</v>
          </cell>
          <cell r="U734">
            <v>100</v>
          </cell>
        </row>
        <row r="737">
          <cell r="A737" t="str">
            <v>5.4.7.  Arbeidsplaatsongevallen volgens provincie en gewest van het ongeval :  verdeling volgens duur van de tijdelijke ongeschiktheid - 2020</v>
          </cell>
        </row>
        <row r="738">
          <cell r="B738" t="str">
            <v>a-ITT 0 jour</v>
          </cell>
          <cell r="D738" t="str">
            <v>b-ITT 1 à 3 jours</v>
          </cell>
          <cell r="F738" t="str">
            <v>c-ITT 4 à 7 jours</v>
          </cell>
          <cell r="H738" t="str">
            <v>d-ITT 8 à 15 jours</v>
          </cell>
          <cell r="J738" t="str">
            <v>e-ITT 16 à 30 jours</v>
          </cell>
          <cell r="L738" t="str">
            <v>f-ITT 1 à 3 mois</v>
          </cell>
          <cell r="N738" t="str">
            <v>g-ITT 4 à 6 mois</v>
          </cell>
          <cell r="P738" t="str">
            <v>h-ITT &gt; 6 mois</v>
          </cell>
          <cell r="R738" t="str">
            <v>Total</v>
          </cell>
        </row>
        <row r="739">
          <cell r="A739" t="str">
            <v>a-Bruxelles - Brussel</v>
          </cell>
          <cell r="B739">
            <v>1700</v>
          </cell>
          <cell r="C739">
            <v>10.992563853863565</v>
          </cell>
          <cell r="D739">
            <v>322</v>
          </cell>
          <cell r="E739">
            <v>14.445939883355766</v>
          </cell>
          <cell r="F739">
            <v>522</v>
          </cell>
          <cell r="G739">
            <v>15.236427320490368</v>
          </cell>
          <cell r="H739">
            <v>504</v>
          </cell>
          <cell r="I739">
            <v>14.011676396997498</v>
          </cell>
          <cell r="J739">
            <v>184</v>
          </cell>
          <cell r="K739">
            <v>14.767255216693421</v>
          </cell>
          <cell r="L739">
            <v>114</v>
          </cell>
          <cell r="M739">
            <v>14.17910447761194</v>
          </cell>
          <cell r="N739">
            <v>18</v>
          </cell>
          <cell r="O739">
            <v>14.754098360655737</v>
          </cell>
          <cell r="P739">
            <v>5</v>
          </cell>
          <cell r="Q739">
            <v>6.024096385542169</v>
          </cell>
          <cell r="R739">
            <v>3369</v>
          </cell>
          <cell r="S739">
            <v>12.490731128577783</v>
          </cell>
        </row>
        <row r="740">
          <cell r="A740" t="str">
            <v>b-Antwerpen</v>
          </cell>
          <cell r="B740">
            <v>1177</v>
          </cell>
          <cell r="C740">
            <v>7.6107339152925961</v>
          </cell>
          <cell r="D740">
            <v>327</v>
          </cell>
          <cell r="E740">
            <v>14.670255720053836</v>
          </cell>
          <cell r="F740">
            <v>485</v>
          </cell>
          <cell r="G740">
            <v>14.156450671336836</v>
          </cell>
          <cell r="H740">
            <v>399</v>
          </cell>
          <cell r="I740">
            <v>11.09257714762302</v>
          </cell>
          <cell r="J740">
            <v>137</v>
          </cell>
          <cell r="K740">
            <v>10.995184590690208</v>
          </cell>
          <cell r="L740">
            <v>85</v>
          </cell>
          <cell r="M740">
            <v>10.572139303482588</v>
          </cell>
          <cell r="N740">
            <v>12</v>
          </cell>
          <cell r="O740">
            <v>9.8360655737704921</v>
          </cell>
          <cell r="P740">
            <v>2</v>
          </cell>
          <cell r="Q740">
            <v>2.4096385542168677</v>
          </cell>
          <cell r="R740">
            <v>2624</v>
          </cell>
          <cell r="S740">
            <v>9.728607444757527</v>
          </cell>
        </row>
        <row r="741">
          <cell r="A741" t="str">
            <v>c-Limburg</v>
          </cell>
          <cell r="B741">
            <v>601</v>
          </cell>
          <cell r="C741">
            <v>3.8861946330423534</v>
          </cell>
          <cell r="D741">
            <v>85</v>
          </cell>
          <cell r="E741">
            <v>3.813369223867205</v>
          </cell>
          <cell r="F741">
            <v>154</v>
          </cell>
          <cell r="G741">
            <v>4.4950379451255111</v>
          </cell>
          <cell r="H741">
            <v>190</v>
          </cell>
          <cell r="I741">
            <v>5.2821795941062</v>
          </cell>
          <cell r="J741">
            <v>48</v>
          </cell>
          <cell r="K741">
            <v>3.8523274478330656</v>
          </cell>
          <cell r="L741">
            <v>34</v>
          </cell>
          <cell r="M741">
            <v>4.2288557213930353</v>
          </cell>
          <cell r="N741">
            <v>4</v>
          </cell>
          <cell r="O741">
            <v>3.278688524590164</v>
          </cell>
          <cell r="P741">
            <v>1</v>
          </cell>
          <cell r="Q741">
            <v>1.2048192771084338</v>
          </cell>
          <cell r="R741">
            <v>1117</v>
          </cell>
          <cell r="S741">
            <v>4.1413317514459438</v>
          </cell>
        </row>
        <row r="742">
          <cell r="A742" t="str">
            <v>d-Oost-Vlaanderen</v>
          </cell>
          <cell r="B742">
            <v>1143</v>
          </cell>
          <cell r="C742">
            <v>7.3908826382153254</v>
          </cell>
          <cell r="D742">
            <v>292</v>
          </cell>
          <cell r="E742">
            <v>13.100044863167341</v>
          </cell>
          <cell r="F742">
            <v>308</v>
          </cell>
          <cell r="G742">
            <v>8.9900758902510223</v>
          </cell>
          <cell r="H742">
            <v>315</v>
          </cell>
          <cell r="I742">
            <v>8.7572977481234364</v>
          </cell>
          <cell r="J742">
            <v>111</v>
          </cell>
          <cell r="K742">
            <v>8.9085072231139648</v>
          </cell>
          <cell r="L742">
            <v>61</v>
          </cell>
          <cell r="M742">
            <v>7.5870646766169152</v>
          </cell>
          <cell r="N742">
            <v>8</v>
          </cell>
          <cell r="O742">
            <v>6.557377049180328</v>
          </cell>
          <cell r="P742">
            <v>4</v>
          </cell>
          <cell r="Q742">
            <v>4.8192771084337354</v>
          </cell>
          <cell r="R742">
            <v>2242</v>
          </cell>
          <cell r="S742">
            <v>8.3123238914429791</v>
          </cell>
        </row>
        <row r="743">
          <cell r="A743" t="str">
            <v>e-Vlaams-Brabant</v>
          </cell>
          <cell r="B743">
            <v>494</v>
          </cell>
          <cell r="C743">
            <v>3.1943097316521172</v>
          </cell>
          <cell r="D743">
            <v>164</v>
          </cell>
          <cell r="E743">
            <v>7.3575594436967258</v>
          </cell>
          <cell r="F743">
            <v>224</v>
          </cell>
          <cell r="G743">
            <v>6.5382370110916535</v>
          </cell>
          <cell r="H743">
            <v>206</v>
          </cell>
          <cell r="I743">
            <v>5.7269947178204061</v>
          </cell>
          <cell r="J743">
            <v>87</v>
          </cell>
          <cell r="K743">
            <v>6.9823434991974302</v>
          </cell>
          <cell r="L743">
            <v>36</v>
          </cell>
          <cell r="M743">
            <v>4.4776119402985071</v>
          </cell>
          <cell r="N743">
            <v>7</v>
          </cell>
          <cell r="O743">
            <v>5.7377049180327866</v>
          </cell>
          <cell r="P743">
            <v>5</v>
          </cell>
          <cell r="Q743">
            <v>6.024096385542169</v>
          </cell>
          <cell r="R743">
            <v>1223</v>
          </cell>
          <cell r="S743">
            <v>4.5343318997478868</v>
          </cell>
        </row>
        <row r="744">
          <cell r="A744" t="str">
            <v>f-West-Vlaanderen</v>
          </cell>
          <cell r="B744">
            <v>1058</v>
          </cell>
          <cell r="C744">
            <v>6.8412544455221465</v>
          </cell>
          <cell r="D744">
            <v>162</v>
          </cell>
          <cell r="E744">
            <v>7.2678331090174968</v>
          </cell>
          <cell r="F744">
            <v>261</v>
          </cell>
          <cell r="G744">
            <v>7.6182136602451838</v>
          </cell>
          <cell r="H744">
            <v>261</v>
          </cell>
          <cell r="I744">
            <v>7.2560467055879903</v>
          </cell>
          <cell r="J744">
            <v>99</v>
          </cell>
          <cell r="K744">
            <v>7.9454253611556984</v>
          </cell>
          <cell r="L744">
            <v>56</v>
          </cell>
          <cell r="M744">
            <v>6.9651741293532332</v>
          </cell>
          <cell r="N744">
            <v>4</v>
          </cell>
          <cell r="O744">
            <v>3.278688524590164</v>
          </cell>
          <cell r="P744">
            <v>2</v>
          </cell>
          <cell r="Q744">
            <v>2.4096385542168677</v>
          </cell>
          <cell r="R744">
            <v>1903</v>
          </cell>
          <cell r="S744">
            <v>7.0554649265905383</v>
          </cell>
        </row>
        <row r="745">
          <cell r="A745" t="str">
            <v>g-Brabant Wallon</v>
          </cell>
          <cell r="B745">
            <v>180</v>
          </cell>
          <cell r="C745">
            <v>1.1639185257032008</v>
          </cell>
          <cell r="D745">
            <v>78</v>
          </cell>
          <cell r="E745">
            <v>3.4993270524899054</v>
          </cell>
          <cell r="F745">
            <v>127</v>
          </cell>
          <cell r="G745">
            <v>3.7069468768242846</v>
          </cell>
          <cell r="H745">
            <v>136</v>
          </cell>
          <cell r="I745">
            <v>3.7809285515707542</v>
          </cell>
          <cell r="J745">
            <v>44</v>
          </cell>
          <cell r="K745">
            <v>3.5313001605136436</v>
          </cell>
          <cell r="L745">
            <v>19</v>
          </cell>
          <cell r="M745">
            <v>2.3631840796019898</v>
          </cell>
          <cell r="N745">
            <v>4</v>
          </cell>
          <cell r="O745">
            <v>3.278688524590164</v>
          </cell>
          <cell r="P745">
            <v>0</v>
          </cell>
          <cell r="Q745">
            <v>0</v>
          </cell>
          <cell r="R745">
            <v>588</v>
          </cell>
          <cell r="S745">
            <v>2.1800385585051165</v>
          </cell>
        </row>
        <row r="746">
          <cell r="A746" t="str">
            <v>h-Hainaut</v>
          </cell>
          <cell r="B746">
            <v>1317</v>
          </cell>
          <cell r="C746">
            <v>8.5160038797284194</v>
          </cell>
          <cell r="D746">
            <v>268</v>
          </cell>
          <cell r="E746">
            <v>12.0233288470166</v>
          </cell>
          <cell r="F746">
            <v>480</v>
          </cell>
          <cell r="G746">
            <v>14.010507880910684</v>
          </cell>
          <cell r="H746">
            <v>557</v>
          </cell>
          <cell r="I746">
            <v>15.485126494300806</v>
          </cell>
          <cell r="J746">
            <v>170</v>
          </cell>
          <cell r="K746">
            <v>13.643659711075443</v>
          </cell>
          <cell r="L746">
            <v>144</v>
          </cell>
          <cell r="M746">
            <v>17.910447761194028</v>
          </cell>
          <cell r="N746">
            <v>23</v>
          </cell>
          <cell r="O746">
            <v>18.852459016393443</v>
          </cell>
          <cell r="P746">
            <v>12</v>
          </cell>
          <cell r="Q746">
            <v>14.457831325301203</v>
          </cell>
          <cell r="R746">
            <v>2971</v>
          </cell>
          <cell r="S746">
            <v>11.015126798161056</v>
          </cell>
        </row>
        <row r="747">
          <cell r="A747" t="str">
            <v>i-Liège</v>
          </cell>
          <cell r="B747">
            <v>1291</v>
          </cell>
          <cell r="C747">
            <v>8.3478823149046235</v>
          </cell>
          <cell r="D747">
            <v>241</v>
          </cell>
          <cell r="E747">
            <v>10.812023328847015</v>
          </cell>
          <cell r="F747">
            <v>429</v>
          </cell>
          <cell r="G747">
            <v>12.521891418563925</v>
          </cell>
          <cell r="H747">
            <v>487</v>
          </cell>
          <cell r="I747">
            <v>13.539060328051153</v>
          </cell>
          <cell r="J747">
            <v>143</v>
          </cell>
          <cell r="K747">
            <v>11.476725521669344</v>
          </cell>
          <cell r="L747">
            <v>87</v>
          </cell>
          <cell r="M747">
            <v>10.82089552238806</v>
          </cell>
          <cell r="N747">
            <v>5</v>
          </cell>
          <cell r="O747">
            <v>4.0983606557377046</v>
          </cell>
          <cell r="P747">
            <v>12</v>
          </cell>
          <cell r="Q747">
            <v>14.457831325301203</v>
          </cell>
          <cell r="R747">
            <v>2695</v>
          </cell>
          <cell r="S747">
            <v>9.99184339314845</v>
          </cell>
        </row>
        <row r="748">
          <cell r="A748" t="str">
            <v>j-Luxembourg</v>
          </cell>
          <cell r="B748">
            <v>318</v>
          </cell>
          <cell r="C748">
            <v>2.0562560620756547</v>
          </cell>
          <cell r="D748">
            <v>33</v>
          </cell>
          <cell r="E748">
            <v>1.4804845222072678</v>
          </cell>
          <cell r="F748">
            <v>86</v>
          </cell>
          <cell r="G748">
            <v>2.5102159953298306</v>
          </cell>
          <cell r="H748">
            <v>94</v>
          </cell>
          <cell r="I748">
            <v>2.6132888518209616</v>
          </cell>
          <cell r="J748">
            <v>27</v>
          </cell>
          <cell r="K748">
            <v>2.1669341894060992</v>
          </cell>
          <cell r="L748">
            <v>16</v>
          </cell>
          <cell r="M748">
            <v>1.9900497512437811</v>
          </cell>
          <cell r="N748">
            <v>6</v>
          </cell>
          <cell r="O748">
            <v>4.918032786885246</v>
          </cell>
          <cell r="P748">
            <v>2</v>
          </cell>
          <cell r="Q748">
            <v>2.4096385542168677</v>
          </cell>
          <cell r="R748">
            <v>582</v>
          </cell>
          <cell r="S748">
            <v>2.1577932670917988</v>
          </cell>
        </row>
        <row r="749">
          <cell r="A749" t="str">
            <v>k-Namur</v>
          </cell>
          <cell r="B749">
            <v>509</v>
          </cell>
          <cell r="C749">
            <v>3.2913029421273849</v>
          </cell>
          <cell r="D749">
            <v>71</v>
          </cell>
          <cell r="E749">
            <v>3.1852848811126067</v>
          </cell>
          <cell r="F749">
            <v>144</v>
          </cell>
          <cell r="G749">
            <v>4.2031523642732047</v>
          </cell>
          <cell r="H749">
            <v>189</v>
          </cell>
          <cell r="I749">
            <v>5.2543786488740629</v>
          </cell>
          <cell r="J749">
            <v>57</v>
          </cell>
          <cell r="K749">
            <v>4.5746388443017656</v>
          </cell>
          <cell r="L749">
            <v>40</v>
          </cell>
          <cell r="M749">
            <v>4.9751243781094532</v>
          </cell>
          <cell r="N749">
            <v>4</v>
          </cell>
          <cell r="O749">
            <v>3.278688524590164</v>
          </cell>
          <cell r="P749">
            <v>3</v>
          </cell>
          <cell r="Q749">
            <v>3.6144578313253009</v>
          </cell>
          <cell r="R749">
            <v>1017</v>
          </cell>
          <cell r="S749">
            <v>3.770576894557319</v>
          </cell>
        </row>
        <row r="750">
          <cell r="A750" t="str">
            <v>l-Buitenland</v>
          </cell>
          <cell r="B750">
            <v>12</v>
          </cell>
          <cell r="C750">
            <v>7.7594568380213377E-2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2</v>
          </cell>
          <cell r="I750">
            <v>5.5601890464275786E-2</v>
          </cell>
          <cell r="J750">
            <v>1</v>
          </cell>
          <cell r="K750">
            <v>8.0256821829855537E-2</v>
          </cell>
          <cell r="L750">
            <v>1</v>
          </cell>
          <cell r="M750">
            <v>0.12437810945273632</v>
          </cell>
          <cell r="N750">
            <v>0</v>
          </cell>
          <cell r="O750">
            <v>0</v>
          </cell>
          <cell r="P750">
            <v>1</v>
          </cell>
          <cell r="Q750">
            <v>1.2048192771084338</v>
          </cell>
          <cell r="R750">
            <v>17</v>
          </cell>
          <cell r="S750">
            <v>6.3028325671066296E-2</v>
          </cell>
        </row>
        <row r="751">
          <cell r="A751" t="str">
            <v>n-Inconnu</v>
          </cell>
          <cell r="B751">
            <v>5665</v>
          </cell>
          <cell r="C751">
            <v>36.631102489492399</v>
          </cell>
          <cell r="D751">
            <v>186</v>
          </cell>
          <cell r="E751">
            <v>8.3445491251682373</v>
          </cell>
          <cell r="F751">
            <v>206</v>
          </cell>
          <cell r="G751">
            <v>6.0128429655575015</v>
          </cell>
          <cell r="H751">
            <v>257</v>
          </cell>
          <cell r="I751">
            <v>7.1448429246594376</v>
          </cell>
          <cell r="J751">
            <v>138</v>
          </cell>
          <cell r="K751">
            <v>11.075441412520062</v>
          </cell>
          <cell r="L751">
            <v>111</v>
          </cell>
          <cell r="M751">
            <v>13.805970149253731</v>
          </cell>
          <cell r="N751">
            <v>27</v>
          </cell>
          <cell r="O751">
            <v>22.131147540983605</v>
          </cell>
          <cell r="P751">
            <v>34</v>
          </cell>
          <cell r="Q751">
            <v>40.963855421686752</v>
          </cell>
          <cell r="R751">
            <v>6624</v>
          </cell>
          <cell r="S751">
            <v>24.558801720302537</v>
          </cell>
        </row>
        <row r="752">
          <cell r="A752" t="str">
            <v>Total</v>
          </cell>
          <cell r="B752">
            <v>15465</v>
          </cell>
          <cell r="C752">
            <v>100</v>
          </cell>
          <cell r="D752">
            <v>2229</v>
          </cell>
          <cell r="E752">
            <v>100</v>
          </cell>
          <cell r="F752">
            <v>3426</v>
          </cell>
          <cell r="G752">
            <v>100</v>
          </cell>
          <cell r="H752">
            <v>3597</v>
          </cell>
          <cell r="I752">
            <v>100</v>
          </cell>
          <cell r="J752">
            <v>1246</v>
          </cell>
          <cell r="K752">
            <v>100</v>
          </cell>
          <cell r="L752">
            <v>804</v>
          </cell>
          <cell r="M752">
            <v>100</v>
          </cell>
          <cell r="N752">
            <v>122</v>
          </cell>
          <cell r="O752">
            <v>100</v>
          </cell>
          <cell r="P752">
            <v>83</v>
          </cell>
          <cell r="Q752">
            <v>100</v>
          </cell>
          <cell r="R752">
            <v>26972</v>
          </cell>
          <cell r="S752">
            <v>100</v>
          </cell>
        </row>
        <row r="755">
          <cell r="A755" t="str">
            <v>5.4.8.  Arbeidsplaatsongevallen volgens provincie en gewest van het ongeval :  verdeling volgens voorziene graad van blijvende ongeschiktheid - 2020</v>
          </cell>
        </row>
        <row r="756">
          <cell r="D756" t="str">
            <v>Total</v>
          </cell>
        </row>
        <row r="757">
          <cell r="A757" t="str">
            <v>a-Bruxelles - Brussel</v>
          </cell>
          <cell r="B757">
            <v>3369</v>
          </cell>
          <cell r="C757">
            <v>12.490731128577783</v>
          </cell>
          <cell r="D757">
            <v>3369</v>
          </cell>
          <cell r="E757">
            <v>12.490731128577783</v>
          </cell>
        </row>
        <row r="758">
          <cell r="A758" t="str">
            <v>b-Antwerpen</v>
          </cell>
          <cell r="B758">
            <v>2624</v>
          </cell>
          <cell r="C758">
            <v>9.728607444757527</v>
          </cell>
          <cell r="D758">
            <v>2624</v>
          </cell>
          <cell r="E758">
            <v>9.728607444757527</v>
          </cell>
        </row>
        <row r="759">
          <cell r="A759" t="str">
            <v>c-Limburg</v>
          </cell>
          <cell r="B759">
            <v>1117</v>
          </cell>
          <cell r="C759">
            <v>4.1413317514459438</v>
          </cell>
          <cell r="D759">
            <v>1117</v>
          </cell>
          <cell r="E759">
            <v>4.1413317514459438</v>
          </cell>
        </row>
        <row r="760">
          <cell r="A760" t="str">
            <v>d-Oost-Vlaanderen</v>
          </cell>
          <cell r="B760">
            <v>2242</v>
          </cell>
          <cell r="C760">
            <v>8.3123238914429791</v>
          </cell>
          <cell r="D760">
            <v>2242</v>
          </cell>
          <cell r="E760">
            <v>8.3123238914429791</v>
          </cell>
        </row>
        <row r="761">
          <cell r="A761" t="str">
            <v>e-Vlaams-Brabant</v>
          </cell>
          <cell r="B761">
            <v>1223</v>
          </cell>
          <cell r="C761">
            <v>4.5343318997478868</v>
          </cell>
          <cell r="D761">
            <v>1223</v>
          </cell>
          <cell r="E761">
            <v>4.5343318997478868</v>
          </cell>
        </row>
        <row r="762">
          <cell r="A762" t="str">
            <v>f-West-Vlaanderen</v>
          </cell>
          <cell r="B762">
            <v>1903</v>
          </cell>
          <cell r="C762">
            <v>7.0554649265905383</v>
          </cell>
          <cell r="D762">
            <v>1903</v>
          </cell>
          <cell r="E762">
            <v>7.0554649265905383</v>
          </cell>
        </row>
        <row r="763">
          <cell r="A763" t="str">
            <v>g-Brabant Wallon</v>
          </cell>
          <cell r="B763">
            <v>588</v>
          </cell>
          <cell r="C763">
            <v>2.1800385585051165</v>
          </cell>
          <cell r="D763">
            <v>588</v>
          </cell>
          <cell r="E763">
            <v>2.1800385585051165</v>
          </cell>
        </row>
        <row r="764">
          <cell r="A764" t="str">
            <v>h-Hainaut</v>
          </cell>
          <cell r="B764">
            <v>2971</v>
          </cell>
          <cell r="C764">
            <v>11.015126798161056</v>
          </cell>
          <cell r="D764">
            <v>2971</v>
          </cell>
          <cell r="E764">
            <v>11.015126798161056</v>
          </cell>
        </row>
        <row r="765">
          <cell r="A765" t="str">
            <v>i-Liège</v>
          </cell>
          <cell r="B765">
            <v>2695</v>
          </cell>
          <cell r="C765">
            <v>9.99184339314845</v>
          </cell>
          <cell r="D765">
            <v>2695</v>
          </cell>
          <cell r="E765">
            <v>9.99184339314845</v>
          </cell>
        </row>
        <row r="766">
          <cell r="A766" t="str">
            <v>j-Luxembourg</v>
          </cell>
          <cell r="B766">
            <v>582</v>
          </cell>
          <cell r="C766">
            <v>2.1577932670917988</v>
          </cell>
          <cell r="D766">
            <v>582</v>
          </cell>
          <cell r="E766">
            <v>2.1577932670917988</v>
          </cell>
        </row>
        <row r="767">
          <cell r="A767" t="str">
            <v>k-Namur</v>
          </cell>
          <cell r="B767">
            <v>1017</v>
          </cell>
          <cell r="C767">
            <v>3.770576894557319</v>
          </cell>
          <cell r="D767">
            <v>1017</v>
          </cell>
          <cell r="E767">
            <v>3.770576894557319</v>
          </cell>
        </row>
        <row r="768">
          <cell r="A768" t="str">
            <v>l-Buitenland</v>
          </cell>
          <cell r="B768">
            <v>17</v>
          </cell>
          <cell r="C768">
            <v>6.3028325671066296E-2</v>
          </cell>
          <cell r="D768">
            <v>17</v>
          </cell>
          <cell r="E768">
            <v>6.3028325671066296E-2</v>
          </cell>
        </row>
        <row r="769">
          <cell r="A769" t="str">
            <v>n-Inconnu</v>
          </cell>
          <cell r="B769">
            <v>6624</v>
          </cell>
          <cell r="C769">
            <v>24.558801720302537</v>
          </cell>
          <cell r="D769">
            <v>6624</v>
          </cell>
          <cell r="E769">
            <v>24.558801720302537</v>
          </cell>
        </row>
        <row r="770">
          <cell r="A770" t="str">
            <v>Total</v>
          </cell>
          <cell r="B770">
            <v>26972</v>
          </cell>
          <cell r="C770">
            <v>100</v>
          </cell>
          <cell r="D770">
            <v>26972</v>
          </cell>
          <cell r="E770">
            <v>100</v>
          </cell>
        </row>
        <row r="773">
          <cell r="A773">
            <v>44553</v>
          </cell>
        </row>
        <row r="774">
          <cell r="A77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inconnu</v>
          </cell>
        </row>
        <row r="33">
          <cell r="A33" t="str">
            <v>inconnu</v>
          </cell>
          <cell r="B33">
            <v>82</v>
          </cell>
          <cell r="C33">
            <v>0.89539200698842536</v>
          </cell>
          <cell r="D33">
            <v>103</v>
          </cell>
          <cell r="E33">
            <v>0.61240263987157373</v>
          </cell>
          <cell r="F33">
            <v>11</v>
          </cell>
          <cell r="G33">
            <v>1.1066398390342052</v>
          </cell>
          <cell r="H33">
            <v>0</v>
          </cell>
          <cell r="I33">
            <v>0</v>
          </cell>
          <cell r="J33">
            <v>196</v>
          </cell>
          <cell r="K33">
            <v>0.72667951950170551</v>
          </cell>
        </row>
        <row r="34">
          <cell r="A34" t="str">
            <v>0,00</v>
          </cell>
          <cell r="B34">
            <v>75</v>
          </cell>
          <cell r="C34">
            <v>0.81895610395282814</v>
          </cell>
          <cell r="D34">
            <v>163</v>
          </cell>
          <cell r="E34">
            <v>0.96914204173850993</v>
          </cell>
          <cell r="F34">
            <v>8</v>
          </cell>
          <cell r="G34">
            <v>0.8048289738430584</v>
          </cell>
          <cell r="H34">
            <v>0</v>
          </cell>
          <cell r="I34">
            <v>0</v>
          </cell>
          <cell r="J34">
            <v>246</v>
          </cell>
          <cell r="K34">
            <v>0.91205694794601799</v>
          </cell>
        </row>
        <row r="35">
          <cell r="A35" t="str">
            <v>1,00</v>
          </cell>
          <cell r="B35">
            <v>65</v>
          </cell>
          <cell r="C35">
            <v>0.7097619567591178</v>
          </cell>
          <cell r="D35">
            <v>144</v>
          </cell>
          <cell r="E35">
            <v>0.85617456448064699</v>
          </cell>
          <cell r="F35">
            <v>8</v>
          </cell>
          <cell r="G35">
            <v>0.8048289738430584</v>
          </cell>
          <cell r="H35">
            <v>0</v>
          </cell>
          <cell r="I35">
            <v>0</v>
          </cell>
          <cell r="J35">
            <v>217</v>
          </cell>
          <cell r="K35">
            <v>0.80453803944831681</v>
          </cell>
        </row>
        <row r="36">
          <cell r="A36" t="str">
            <v>2,00</v>
          </cell>
          <cell r="B36">
            <v>57</v>
          </cell>
          <cell r="C36">
            <v>0.62240663900414939</v>
          </cell>
          <cell r="D36">
            <v>92</v>
          </cell>
          <cell r="E36">
            <v>0.54700041619596884</v>
          </cell>
          <cell r="F36">
            <v>5</v>
          </cell>
          <cell r="G36">
            <v>0.50301810865191143</v>
          </cell>
          <cell r="H36">
            <v>0</v>
          </cell>
          <cell r="I36">
            <v>0</v>
          </cell>
          <cell r="J36">
            <v>154</v>
          </cell>
          <cell r="K36">
            <v>0.5709624796084829</v>
          </cell>
        </row>
        <row r="37">
          <cell r="A37" t="str">
            <v>3,00</v>
          </cell>
          <cell r="B37">
            <v>53</v>
          </cell>
          <cell r="C37">
            <v>0.57872898012666518</v>
          </cell>
          <cell r="D37">
            <v>105</v>
          </cell>
          <cell r="E37">
            <v>0.62429395326713844</v>
          </cell>
          <cell r="F37">
            <v>5</v>
          </cell>
          <cell r="G37">
            <v>0.50301810865191143</v>
          </cell>
          <cell r="H37">
            <v>0</v>
          </cell>
          <cell r="I37">
            <v>0</v>
          </cell>
          <cell r="J37">
            <v>163</v>
          </cell>
          <cell r="K37">
            <v>0.60433041672845922</v>
          </cell>
        </row>
        <row r="38">
          <cell r="A38" t="str">
            <v>4,00</v>
          </cell>
          <cell r="B38">
            <v>51</v>
          </cell>
          <cell r="C38">
            <v>0.55689015068792314</v>
          </cell>
          <cell r="D38">
            <v>75</v>
          </cell>
          <cell r="E38">
            <v>0.44592425233367033</v>
          </cell>
          <cell r="F38">
            <v>1</v>
          </cell>
          <cell r="G38">
            <v>0.1006036217303823</v>
          </cell>
          <cell r="H38">
            <v>0</v>
          </cell>
          <cell r="I38">
            <v>0</v>
          </cell>
          <cell r="J38">
            <v>127</v>
          </cell>
          <cell r="K38">
            <v>0.47085866824855399</v>
          </cell>
        </row>
        <row r="39">
          <cell r="A39" t="str">
            <v>5,00</v>
          </cell>
          <cell r="B39">
            <v>77</v>
          </cell>
          <cell r="C39">
            <v>0.8407949333915703</v>
          </cell>
          <cell r="D39">
            <v>129</v>
          </cell>
          <cell r="E39">
            <v>0.76698971401391292</v>
          </cell>
          <cell r="F39">
            <v>7</v>
          </cell>
          <cell r="G39">
            <v>0.70422535211267612</v>
          </cell>
          <cell r="H39">
            <v>0</v>
          </cell>
          <cell r="I39">
            <v>0</v>
          </cell>
          <cell r="J39">
            <v>213</v>
          </cell>
          <cell r="K39">
            <v>0.78970784517277182</v>
          </cell>
        </row>
        <row r="40">
          <cell r="A40" t="str">
            <v>6,00</v>
          </cell>
          <cell r="B40">
            <v>103</v>
          </cell>
          <cell r="C40">
            <v>1.1246997160952172</v>
          </cell>
          <cell r="D40">
            <v>299</v>
          </cell>
          <cell r="E40">
            <v>1.7777513526368989</v>
          </cell>
          <cell r="F40">
            <v>19</v>
          </cell>
          <cell r="G40">
            <v>1.9114688128772637</v>
          </cell>
          <cell r="H40">
            <v>0</v>
          </cell>
          <cell r="I40">
            <v>0</v>
          </cell>
          <cell r="J40">
            <v>421</v>
          </cell>
          <cell r="K40">
            <v>1.5608779475011125</v>
          </cell>
        </row>
        <row r="41">
          <cell r="A41" t="str">
            <v>7,00</v>
          </cell>
          <cell r="B41">
            <v>241</v>
          </cell>
          <cell r="C41">
            <v>2.6315789473684208</v>
          </cell>
          <cell r="D41">
            <v>615</v>
          </cell>
          <cell r="E41">
            <v>3.6565788691360965</v>
          </cell>
          <cell r="F41">
            <v>34</v>
          </cell>
          <cell r="G41">
            <v>3.4205231388329982</v>
          </cell>
          <cell r="H41">
            <v>0</v>
          </cell>
          <cell r="I41">
            <v>0</v>
          </cell>
          <cell r="J41">
            <v>890</v>
          </cell>
          <cell r="K41">
            <v>3.299718226308765</v>
          </cell>
        </row>
        <row r="42">
          <cell r="A42" t="str">
            <v>8,00</v>
          </cell>
          <cell r="B42">
            <v>692</v>
          </cell>
          <cell r="C42">
            <v>7.5562349858047604</v>
          </cell>
          <cell r="D42">
            <v>1293</v>
          </cell>
          <cell r="E42">
            <v>7.6877341102324745</v>
          </cell>
          <cell r="F42">
            <v>79</v>
          </cell>
          <cell r="G42">
            <v>7.9476861167002006</v>
          </cell>
          <cell r="H42">
            <v>1</v>
          </cell>
          <cell r="I42">
            <v>100</v>
          </cell>
          <cell r="J42">
            <v>2065</v>
          </cell>
          <cell r="K42">
            <v>7.6560877947501123</v>
          </cell>
        </row>
        <row r="43">
          <cell r="A43" t="str">
            <v>9,00</v>
          </cell>
          <cell r="B43">
            <v>812</v>
          </cell>
          <cell r="C43">
            <v>8.8665647521292854</v>
          </cell>
          <cell r="D43">
            <v>1706</v>
          </cell>
          <cell r="E43">
            <v>10.143290326416553</v>
          </cell>
          <cell r="F43">
            <v>98</v>
          </cell>
          <cell r="G43">
            <v>9.8591549295774641</v>
          </cell>
          <cell r="H43">
            <v>0</v>
          </cell>
          <cell r="I43">
            <v>0</v>
          </cell>
          <cell r="J43">
            <v>2616</v>
          </cell>
          <cell r="K43">
            <v>9.6989470562064355</v>
          </cell>
        </row>
        <row r="44">
          <cell r="A44" t="str">
            <v>10,00</v>
          </cell>
          <cell r="B44">
            <v>1228</v>
          </cell>
          <cell r="C44">
            <v>13.40904127538764</v>
          </cell>
          <cell r="D44">
            <v>2250</v>
          </cell>
          <cell r="E44">
            <v>13.377727570010109</v>
          </cell>
          <cell r="F44">
            <v>161</v>
          </cell>
          <cell r="G44">
            <v>16.197183098591552</v>
          </cell>
          <cell r="H44">
            <v>0</v>
          </cell>
          <cell r="I44">
            <v>0</v>
          </cell>
          <cell r="J44">
            <v>3639</v>
          </cell>
          <cell r="K44">
            <v>13.491769242177073</v>
          </cell>
        </row>
        <row r="45">
          <cell r="A45" t="str">
            <v>11,00</v>
          </cell>
          <cell r="B45">
            <v>1050</v>
          </cell>
          <cell r="C45">
            <v>11.465385455339593</v>
          </cell>
          <cell r="D45">
            <v>1948</v>
          </cell>
          <cell r="E45">
            <v>11.582139247279862</v>
          </cell>
          <cell r="F45">
            <v>117</v>
          </cell>
          <cell r="G45">
            <v>11.770623742454728</v>
          </cell>
          <cell r="H45">
            <v>0</v>
          </cell>
          <cell r="I45">
            <v>0</v>
          </cell>
          <cell r="J45">
            <v>3115</v>
          </cell>
          <cell r="K45">
            <v>11.549013792080675</v>
          </cell>
        </row>
        <row r="46">
          <cell r="A46" t="str">
            <v>12,00</v>
          </cell>
          <cell r="B46">
            <v>616</v>
          </cell>
          <cell r="C46">
            <v>6.7263594671325624</v>
          </cell>
          <cell r="D46">
            <v>1029</v>
          </cell>
          <cell r="E46">
            <v>6.1180807420179564</v>
          </cell>
          <cell r="F46">
            <v>63</v>
          </cell>
          <cell r="G46">
            <v>6.3380281690140841</v>
          </cell>
          <cell r="H46">
            <v>0</v>
          </cell>
          <cell r="I46">
            <v>0</v>
          </cell>
          <cell r="J46">
            <v>1708</v>
          </cell>
          <cell r="K46">
            <v>6.3324929556577185</v>
          </cell>
        </row>
        <row r="47">
          <cell r="A47" t="str">
            <v>13,00</v>
          </cell>
          <cell r="B47">
            <v>685</v>
          </cell>
          <cell r="C47">
            <v>7.4797990827691629</v>
          </cell>
          <cell r="D47">
            <v>1221</v>
          </cell>
          <cell r="E47">
            <v>7.2596468279921513</v>
          </cell>
          <cell r="F47">
            <v>65</v>
          </cell>
          <cell r="G47">
            <v>6.5392354124748486</v>
          </cell>
          <cell r="H47">
            <v>0</v>
          </cell>
          <cell r="I47">
            <v>0</v>
          </cell>
          <cell r="J47">
            <v>1971</v>
          </cell>
          <cell r="K47">
            <v>7.3075782292748048</v>
          </cell>
        </row>
        <row r="48">
          <cell r="A48" t="str">
            <v>14,00</v>
          </cell>
          <cell r="B48">
            <v>858</v>
          </cell>
          <cell r="C48">
            <v>9.368857829220353</v>
          </cell>
          <cell r="D48">
            <v>1509</v>
          </cell>
          <cell r="E48">
            <v>8.9719959569534442</v>
          </cell>
          <cell r="F48">
            <v>95</v>
          </cell>
          <cell r="G48">
            <v>9.5573440643863172</v>
          </cell>
          <cell r="H48">
            <v>0</v>
          </cell>
          <cell r="I48">
            <v>0</v>
          </cell>
          <cell r="J48">
            <v>2462</v>
          </cell>
          <cell r="K48">
            <v>9.127984576597953</v>
          </cell>
        </row>
        <row r="49">
          <cell r="A49" t="str">
            <v>15,00</v>
          </cell>
          <cell r="B49">
            <v>719</v>
          </cell>
          <cell r="C49">
            <v>7.851059183227779</v>
          </cell>
          <cell r="D49">
            <v>1270</v>
          </cell>
          <cell r="E49">
            <v>7.5509840061834828</v>
          </cell>
          <cell r="F49">
            <v>54</v>
          </cell>
          <cell r="G49">
            <v>5.4325955734406444</v>
          </cell>
          <cell r="H49">
            <v>0</v>
          </cell>
          <cell r="I49">
            <v>0</v>
          </cell>
          <cell r="J49">
            <v>2043</v>
          </cell>
          <cell r="K49">
            <v>7.5745217262346136</v>
          </cell>
        </row>
        <row r="50">
          <cell r="A50" t="str">
            <v>16,00</v>
          </cell>
          <cell r="B50">
            <v>436</v>
          </cell>
          <cell r="C50">
            <v>4.760864817645774</v>
          </cell>
          <cell r="D50">
            <v>672</v>
          </cell>
          <cell r="E50">
            <v>3.9954813009096855</v>
          </cell>
          <cell r="F50">
            <v>41</v>
          </cell>
          <cell r="G50">
            <v>4.1247484909456738</v>
          </cell>
          <cell r="H50">
            <v>0</v>
          </cell>
          <cell r="I50">
            <v>0</v>
          </cell>
          <cell r="J50">
            <v>1149</v>
          </cell>
          <cell r="K50">
            <v>4.2599733056503037</v>
          </cell>
        </row>
        <row r="51">
          <cell r="A51" t="str">
            <v>17,00</v>
          </cell>
          <cell r="B51">
            <v>306</v>
          </cell>
          <cell r="C51">
            <v>3.3413409041275397</v>
          </cell>
          <cell r="D51">
            <v>516</v>
          </cell>
          <cell r="E51">
            <v>3.0679588560556517</v>
          </cell>
          <cell r="F51">
            <v>24</v>
          </cell>
          <cell r="G51">
            <v>2.4144869215291749</v>
          </cell>
          <cell r="H51">
            <v>0</v>
          </cell>
          <cell r="I51">
            <v>0</v>
          </cell>
          <cell r="J51">
            <v>846</v>
          </cell>
          <cell r="K51">
            <v>3.1365860892777691</v>
          </cell>
        </row>
        <row r="52">
          <cell r="A52" t="str">
            <v>18,00</v>
          </cell>
          <cell r="B52">
            <v>211</v>
          </cell>
          <cell r="C52">
            <v>2.3039965057872895</v>
          </cell>
          <cell r="D52">
            <v>442</v>
          </cell>
          <cell r="E52">
            <v>2.6279802604197635</v>
          </cell>
          <cell r="F52">
            <v>19</v>
          </cell>
          <cell r="G52">
            <v>1.9114688128772637</v>
          </cell>
          <cell r="H52">
            <v>0</v>
          </cell>
          <cell r="I52">
            <v>0</v>
          </cell>
          <cell r="J52">
            <v>672</v>
          </cell>
          <cell r="K52">
            <v>2.4914726382915617</v>
          </cell>
        </row>
        <row r="53">
          <cell r="A53" t="str">
            <v>19,00</v>
          </cell>
          <cell r="B53">
            <v>186</v>
          </cell>
          <cell r="C53">
            <v>2.0310111378030138</v>
          </cell>
          <cell r="D53">
            <v>338</v>
          </cell>
          <cell r="E53">
            <v>2.0096319638504072</v>
          </cell>
          <cell r="F53">
            <v>31</v>
          </cell>
          <cell r="G53">
            <v>3.1187122736418509</v>
          </cell>
          <cell r="H53">
            <v>0</v>
          </cell>
          <cell r="I53">
            <v>0</v>
          </cell>
          <cell r="J53">
            <v>555</v>
          </cell>
          <cell r="K53">
            <v>2.0576894557318699</v>
          </cell>
        </row>
        <row r="54">
          <cell r="A54" t="str">
            <v>20,00</v>
          </cell>
          <cell r="B54">
            <v>171</v>
          </cell>
          <cell r="C54">
            <v>1.8672199170124479</v>
          </cell>
          <cell r="D54">
            <v>292</v>
          </cell>
          <cell r="E54">
            <v>1.7361317557524232</v>
          </cell>
          <cell r="F54">
            <v>19</v>
          </cell>
          <cell r="G54">
            <v>1.9114688128772637</v>
          </cell>
          <cell r="H54">
            <v>0</v>
          </cell>
          <cell r="I54">
            <v>0</v>
          </cell>
          <cell r="J54">
            <v>482</v>
          </cell>
          <cell r="K54">
            <v>1.7870384102031738</v>
          </cell>
        </row>
        <row r="55">
          <cell r="A55" t="str">
            <v>21,00</v>
          </cell>
          <cell r="B55">
            <v>157</v>
          </cell>
          <cell r="C55">
            <v>1.7143481109412537</v>
          </cell>
          <cell r="D55">
            <v>213</v>
          </cell>
          <cell r="E55">
            <v>1.2664248766276234</v>
          </cell>
          <cell r="F55">
            <v>12</v>
          </cell>
          <cell r="G55">
            <v>1.2072434607645874</v>
          </cell>
          <cell r="H55">
            <v>0</v>
          </cell>
          <cell r="I55">
            <v>0</v>
          </cell>
          <cell r="J55">
            <v>382</v>
          </cell>
          <cell r="K55">
            <v>1.4162835533145484</v>
          </cell>
        </row>
        <row r="56">
          <cell r="A56" t="str">
            <v>22,00</v>
          </cell>
          <cell r="B56">
            <v>103</v>
          </cell>
          <cell r="C56">
            <v>1.1246997160952172</v>
          </cell>
          <cell r="D56">
            <v>219</v>
          </cell>
          <cell r="E56">
            <v>1.3020988168143175</v>
          </cell>
          <cell r="F56">
            <v>11</v>
          </cell>
          <cell r="G56">
            <v>1.1066398390342052</v>
          </cell>
          <cell r="H56">
            <v>0</v>
          </cell>
          <cell r="I56">
            <v>0</v>
          </cell>
          <cell r="J56">
            <v>333</v>
          </cell>
          <cell r="K56">
            <v>1.234613673439122</v>
          </cell>
        </row>
        <row r="57">
          <cell r="A57" t="str">
            <v>23,00</v>
          </cell>
          <cell r="B57">
            <v>124</v>
          </cell>
          <cell r="C57">
            <v>1.3540074252020091</v>
          </cell>
          <cell r="D57">
            <v>176</v>
          </cell>
          <cell r="E57">
            <v>1.0464355788096795</v>
          </cell>
          <cell r="F57">
            <v>7</v>
          </cell>
          <cell r="G57">
            <v>0.70422535211267612</v>
          </cell>
          <cell r="H57">
            <v>0</v>
          </cell>
          <cell r="I57">
            <v>0</v>
          </cell>
          <cell r="J57">
            <v>307</v>
          </cell>
          <cell r="K57">
            <v>1.1382174106480796</v>
          </cell>
        </row>
        <row r="58">
          <cell r="A58" t="str">
            <v>Total</v>
          </cell>
          <cell r="B58">
            <v>9158</v>
          </cell>
          <cell r="C58">
            <v>100</v>
          </cell>
          <cell r="D58">
            <v>16819</v>
          </cell>
          <cell r="E58">
            <v>100</v>
          </cell>
          <cell r="F58">
            <v>994</v>
          </cell>
          <cell r="G58">
            <v>100</v>
          </cell>
          <cell r="H58">
            <v>1</v>
          </cell>
          <cell r="I58">
            <v>100</v>
          </cell>
          <cell r="J58">
            <v>26972</v>
          </cell>
          <cell r="K5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889"/>
  <sheetViews>
    <sheetView zoomScale="80" zoomScaleNormal="80" workbookViewId="0">
      <selection activeCell="E31" sqref="E31"/>
    </sheetView>
  </sheetViews>
  <sheetFormatPr defaultColWidth="11.42578125" defaultRowHeight="15" x14ac:dyDescent="0.25"/>
  <cols>
    <col min="1" max="1" width="2.7109375" style="71" customWidth="1"/>
    <col min="2" max="2" width="9.140625" style="74" customWidth="1"/>
    <col min="3" max="3" width="178.28515625" style="74" customWidth="1"/>
    <col min="4" max="130" width="11.42578125" style="71" customWidth="1"/>
    <col min="131" max="16384" width="11.42578125" style="74"/>
  </cols>
  <sheetData>
    <row r="1" spans="2:3" s="71" customFormat="1" ht="15.75" thickBot="1" x14ac:dyDescent="0.3"/>
    <row r="2" spans="2:3" ht="21.95" customHeight="1" thickTop="1" thickBot="1" x14ac:dyDescent="0.3">
      <c r="B2" s="72" t="s">
        <v>253</v>
      </c>
      <c r="C2" s="73"/>
    </row>
    <row r="3" spans="2:3" ht="21.95" customHeight="1" thickTop="1" thickBot="1" x14ac:dyDescent="0.3">
      <c r="B3" s="75" t="s">
        <v>206</v>
      </c>
      <c r="C3" s="76" t="s">
        <v>0</v>
      </c>
    </row>
    <row r="4" spans="2:3" ht="21.95" customHeight="1" thickTop="1" x14ac:dyDescent="0.25">
      <c r="B4" s="77" t="s">
        <v>207</v>
      </c>
      <c r="C4" s="78" t="s">
        <v>254</v>
      </c>
    </row>
    <row r="5" spans="2:3" ht="21.95" customHeight="1" x14ac:dyDescent="0.25">
      <c r="B5" s="77" t="s">
        <v>208</v>
      </c>
      <c r="C5" s="78" t="s">
        <v>255</v>
      </c>
    </row>
    <row r="6" spans="2:3" ht="21.95" customHeight="1" x14ac:dyDescent="0.25">
      <c r="B6" s="77" t="s">
        <v>209</v>
      </c>
      <c r="C6" s="78" t="s">
        <v>256</v>
      </c>
    </row>
    <row r="7" spans="2:3" ht="21.95" customHeight="1" x14ac:dyDescent="0.25">
      <c r="B7" s="77" t="s">
        <v>210</v>
      </c>
      <c r="C7" s="78" t="s">
        <v>257</v>
      </c>
    </row>
    <row r="8" spans="2:3" ht="21.95" customHeight="1" x14ac:dyDescent="0.25">
      <c r="B8" s="77" t="s">
        <v>211</v>
      </c>
      <c r="C8" s="78" t="s">
        <v>258</v>
      </c>
    </row>
    <row r="9" spans="2:3" ht="21.95" customHeight="1" x14ac:dyDescent="0.25">
      <c r="B9" s="77" t="s">
        <v>212</v>
      </c>
      <c r="C9" s="78" t="s">
        <v>259</v>
      </c>
    </row>
    <row r="10" spans="2:3" ht="21.95" customHeight="1" thickBot="1" x14ac:dyDescent="0.3">
      <c r="B10" s="77" t="s">
        <v>213</v>
      </c>
      <c r="C10" s="78" t="s">
        <v>260</v>
      </c>
    </row>
    <row r="11" spans="2:3" ht="21.95" customHeight="1" thickTop="1" thickBot="1" x14ac:dyDescent="0.3">
      <c r="B11" s="158" t="s">
        <v>228</v>
      </c>
      <c r="C11" s="76" t="s">
        <v>214</v>
      </c>
    </row>
    <row r="12" spans="2:3" ht="21.95" customHeight="1" thickTop="1" x14ac:dyDescent="0.25">
      <c r="B12" s="77" t="s">
        <v>221</v>
      </c>
      <c r="C12" s="78" t="s">
        <v>261</v>
      </c>
    </row>
    <row r="13" spans="2:3" ht="21.95" customHeight="1" x14ac:dyDescent="0.25">
      <c r="B13" s="77" t="s">
        <v>222</v>
      </c>
      <c r="C13" s="78" t="s">
        <v>262</v>
      </c>
    </row>
    <row r="14" spans="2:3" ht="21.95" customHeight="1" x14ac:dyDescent="0.25">
      <c r="B14" s="77" t="s">
        <v>223</v>
      </c>
      <c r="C14" s="78" t="s">
        <v>263</v>
      </c>
    </row>
    <row r="15" spans="2:3" ht="21.95" customHeight="1" x14ac:dyDescent="0.25">
      <c r="B15" s="77" t="s">
        <v>224</v>
      </c>
      <c r="C15" s="78" t="s">
        <v>264</v>
      </c>
    </row>
    <row r="16" spans="2:3" ht="21.95" customHeight="1" x14ac:dyDescent="0.25">
      <c r="B16" s="77" t="s">
        <v>225</v>
      </c>
      <c r="C16" s="78" t="s">
        <v>265</v>
      </c>
    </row>
    <row r="17" spans="2:3" ht="21.95" customHeight="1" x14ac:dyDescent="0.25">
      <c r="B17" s="77" t="s">
        <v>226</v>
      </c>
      <c r="C17" s="78" t="s">
        <v>266</v>
      </c>
    </row>
    <row r="18" spans="2:3" ht="21.95" customHeight="1" thickBot="1" x14ac:dyDescent="0.3">
      <c r="B18" s="77" t="s">
        <v>227</v>
      </c>
      <c r="C18" s="78" t="s">
        <v>267</v>
      </c>
    </row>
    <row r="19" spans="2:3" ht="21.95" customHeight="1" thickTop="1" thickBot="1" x14ac:dyDescent="0.3">
      <c r="B19" s="158" t="s">
        <v>229</v>
      </c>
      <c r="C19" s="76" t="s">
        <v>1</v>
      </c>
    </row>
    <row r="20" spans="2:3" ht="21.95" customHeight="1" thickTop="1" x14ac:dyDescent="0.25">
      <c r="B20" s="77" t="s">
        <v>230</v>
      </c>
      <c r="C20" s="78" t="s">
        <v>268</v>
      </c>
    </row>
    <row r="21" spans="2:3" ht="21.95" customHeight="1" x14ac:dyDescent="0.25">
      <c r="B21" s="77" t="s">
        <v>231</v>
      </c>
      <c r="C21" s="78" t="s">
        <v>269</v>
      </c>
    </row>
    <row r="22" spans="2:3" ht="21.95" customHeight="1" x14ac:dyDescent="0.25">
      <c r="B22" s="77" t="s">
        <v>232</v>
      </c>
      <c r="C22" s="78" t="s">
        <v>270</v>
      </c>
    </row>
    <row r="23" spans="2:3" ht="21.95" customHeight="1" x14ac:dyDescent="0.25">
      <c r="B23" s="77" t="s">
        <v>233</v>
      </c>
      <c r="C23" s="78" t="s">
        <v>271</v>
      </c>
    </row>
    <row r="24" spans="2:3" ht="21.95" customHeight="1" x14ac:dyDescent="0.25">
      <c r="B24" s="77" t="s">
        <v>234</v>
      </c>
      <c r="C24" s="78" t="s">
        <v>272</v>
      </c>
    </row>
    <row r="25" spans="2:3" ht="21.95" customHeight="1" x14ac:dyDescent="0.25">
      <c r="B25" s="77" t="s">
        <v>235</v>
      </c>
      <c r="C25" s="78" t="s">
        <v>273</v>
      </c>
    </row>
    <row r="26" spans="2:3" ht="21.95" customHeight="1" thickBot="1" x14ac:dyDescent="0.3">
      <c r="B26" s="77" t="s">
        <v>236</v>
      </c>
      <c r="C26" s="78" t="s">
        <v>274</v>
      </c>
    </row>
    <row r="27" spans="2:3" ht="21.95" customHeight="1" thickTop="1" thickBot="1" x14ac:dyDescent="0.3">
      <c r="B27" s="158" t="s">
        <v>244</v>
      </c>
      <c r="C27" s="76" t="s">
        <v>2</v>
      </c>
    </row>
    <row r="28" spans="2:3" ht="21.95" customHeight="1" thickTop="1" x14ac:dyDescent="0.25">
      <c r="B28" s="77" t="s">
        <v>237</v>
      </c>
      <c r="C28" s="78" t="s">
        <v>275</v>
      </c>
    </row>
    <row r="29" spans="2:3" ht="21.95" customHeight="1" x14ac:dyDescent="0.25">
      <c r="B29" s="77" t="s">
        <v>238</v>
      </c>
      <c r="C29" s="78" t="s">
        <v>276</v>
      </c>
    </row>
    <row r="30" spans="2:3" ht="21.95" customHeight="1" x14ac:dyDescent="0.25">
      <c r="B30" s="77" t="s">
        <v>239</v>
      </c>
      <c r="C30" s="78" t="s">
        <v>277</v>
      </c>
    </row>
    <row r="31" spans="2:3" ht="21.95" customHeight="1" x14ac:dyDescent="0.25">
      <c r="B31" s="77" t="s">
        <v>240</v>
      </c>
      <c r="C31" s="78" t="s">
        <v>278</v>
      </c>
    </row>
    <row r="32" spans="2:3" ht="21.95" customHeight="1" x14ac:dyDescent="0.25">
      <c r="B32" s="77" t="s">
        <v>241</v>
      </c>
      <c r="C32" s="78" t="s">
        <v>279</v>
      </c>
    </row>
    <row r="33" spans="2:3" ht="21.95" customHeight="1" x14ac:dyDescent="0.25">
      <c r="B33" s="77" t="s">
        <v>242</v>
      </c>
      <c r="C33" s="78" t="s">
        <v>280</v>
      </c>
    </row>
    <row r="34" spans="2:3" ht="21.95" customHeight="1" thickBot="1" x14ac:dyDescent="0.3">
      <c r="B34" s="79" t="s">
        <v>243</v>
      </c>
      <c r="C34" s="80" t="s">
        <v>281</v>
      </c>
    </row>
    <row r="35" spans="2:3" s="71" customFormat="1" ht="15.75" thickTop="1" x14ac:dyDescent="0.25"/>
    <row r="36" spans="2:3" s="71" customFormat="1" x14ac:dyDescent="0.25"/>
    <row r="37" spans="2:3" s="71" customFormat="1" x14ac:dyDescent="0.25"/>
    <row r="38" spans="2:3" s="71" customFormat="1" x14ac:dyDescent="0.25"/>
    <row r="39" spans="2:3" s="71" customFormat="1" x14ac:dyDescent="0.25"/>
    <row r="40" spans="2:3" s="71" customFormat="1" x14ac:dyDescent="0.25"/>
    <row r="41" spans="2:3" s="71" customFormat="1" x14ac:dyDescent="0.25"/>
    <row r="42" spans="2:3" s="71" customFormat="1" x14ac:dyDescent="0.25"/>
    <row r="43" spans="2:3" s="71" customFormat="1" x14ac:dyDescent="0.25"/>
    <row r="44" spans="2:3" s="71" customFormat="1" x14ac:dyDescent="0.25"/>
    <row r="45" spans="2:3" s="71" customFormat="1" x14ac:dyDescent="0.25"/>
    <row r="46" spans="2:3" s="71" customFormat="1" x14ac:dyDescent="0.25"/>
    <row r="47" spans="2:3" s="71" customFormat="1" x14ac:dyDescent="0.25"/>
    <row r="48" spans="2:3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  <row r="638" s="71" customFormat="1" x14ac:dyDescent="0.25"/>
    <row r="639" s="71" customFormat="1" x14ac:dyDescent="0.25"/>
    <row r="640" s="71" customFormat="1" x14ac:dyDescent="0.25"/>
    <row r="641" s="71" customFormat="1" x14ac:dyDescent="0.25"/>
    <row r="642" s="71" customFormat="1" x14ac:dyDescent="0.25"/>
    <row r="643" s="71" customFormat="1" x14ac:dyDescent="0.25"/>
    <row r="644" s="71" customFormat="1" x14ac:dyDescent="0.25"/>
    <row r="645" s="71" customFormat="1" x14ac:dyDescent="0.25"/>
    <row r="646" s="71" customFormat="1" x14ac:dyDescent="0.25"/>
    <row r="647" s="71" customFormat="1" x14ac:dyDescent="0.25"/>
    <row r="648" s="71" customFormat="1" x14ac:dyDescent="0.25"/>
    <row r="649" s="71" customFormat="1" x14ac:dyDescent="0.25"/>
    <row r="650" s="71" customFormat="1" x14ac:dyDescent="0.25"/>
    <row r="651" s="71" customFormat="1" x14ac:dyDescent="0.25"/>
    <row r="652" s="71" customFormat="1" x14ac:dyDescent="0.25"/>
    <row r="653" s="71" customFormat="1" x14ac:dyDescent="0.25"/>
    <row r="654" s="71" customFormat="1" x14ac:dyDescent="0.25"/>
    <row r="655" s="71" customFormat="1" x14ac:dyDescent="0.25"/>
    <row r="656" s="71" customFormat="1" x14ac:dyDescent="0.25"/>
    <row r="657" s="71" customFormat="1" x14ac:dyDescent="0.25"/>
    <row r="658" s="71" customFormat="1" x14ac:dyDescent="0.25"/>
    <row r="659" s="71" customFormat="1" x14ac:dyDescent="0.25"/>
    <row r="660" s="71" customFormat="1" x14ac:dyDescent="0.25"/>
    <row r="661" s="71" customFormat="1" x14ac:dyDescent="0.25"/>
    <row r="662" s="71" customFormat="1" x14ac:dyDescent="0.25"/>
    <row r="663" s="71" customFormat="1" x14ac:dyDescent="0.25"/>
    <row r="664" s="71" customFormat="1" x14ac:dyDescent="0.25"/>
    <row r="665" s="71" customFormat="1" x14ac:dyDescent="0.25"/>
    <row r="666" s="71" customFormat="1" x14ac:dyDescent="0.25"/>
    <row r="667" s="71" customFormat="1" x14ac:dyDescent="0.25"/>
    <row r="668" s="71" customFormat="1" x14ac:dyDescent="0.25"/>
    <row r="669" s="71" customFormat="1" x14ac:dyDescent="0.25"/>
    <row r="670" s="71" customFormat="1" x14ac:dyDescent="0.25"/>
    <row r="671" s="71" customFormat="1" x14ac:dyDescent="0.25"/>
    <row r="672" s="71" customFormat="1" x14ac:dyDescent="0.25"/>
    <row r="673" s="71" customFormat="1" x14ac:dyDescent="0.25"/>
    <row r="674" s="71" customFormat="1" x14ac:dyDescent="0.25"/>
    <row r="675" s="71" customFormat="1" x14ac:dyDescent="0.25"/>
    <row r="676" s="71" customFormat="1" x14ac:dyDescent="0.25"/>
    <row r="677" s="71" customFormat="1" x14ac:dyDescent="0.25"/>
    <row r="678" s="71" customFormat="1" x14ac:dyDescent="0.25"/>
    <row r="679" s="71" customFormat="1" x14ac:dyDescent="0.25"/>
    <row r="680" s="71" customFormat="1" x14ac:dyDescent="0.25"/>
    <row r="681" s="71" customFormat="1" x14ac:dyDescent="0.25"/>
    <row r="682" s="71" customFormat="1" x14ac:dyDescent="0.25"/>
    <row r="683" s="71" customFormat="1" x14ac:dyDescent="0.25"/>
    <row r="684" s="71" customFormat="1" x14ac:dyDescent="0.25"/>
    <row r="685" s="71" customFormat="1" x14ac:dyDescent="0.25"/>
    <row r="686" s="71" customFormat="1" x14ac:dyDescent="0.25"/>
    <row r="687" s="71" customFormat="1" x14ac:dyDescent="0.25"/>
    <row r="688" s="71" customFormat="1" x14ac:dyDescent="0.25"/>
    <row r="689" s="71" customFormat="1" x14ac:dyDescent="0.25"/>
    <row r="690" s="71" customFormat="1" x14ac:dyDescent="0.25"/>
    <row r="691" s="71" customFormat="1" x14ac:dyDescent="0.25"/>
    <row r="692" s="71" customFormat="1" x14ac:dyDescent="0.25"/>
    <row r="693" s="71" customFormat="1" x14ac:dyDescent="0.25"/>
    <row r="694" s="71" customFormat="1" x14ac:dyDescent="0.25"/>
    <row r="695" s="71" customFormat="1" x14ac:dyDescent="0.25"/>
    <row r="696" s="71" customFormat="1" x14ac:dyDescent="0.25"/>
    <row r="697" s="71" customFormat="1" x14ac:dyDescent="0.25"/>
    <row r="698" s="71" customFormat="1" x14ac:dyDescent="0.25"/>
    <row r="699" s="71" customFormat="1" x14ac:dyDescent="0.25"/>
    <row r="700" s="71" customFormat="1" x14ac:dyDescent="0.25"/>
    <row r="701" s="71" customFormat="1" x14ac:dyDescent="0.25"/>
    <row r="702" s="71" customFormat="1" x14ac:dyDescent="0.25"/>
    <row r="703" s="71" customFormat="1" x14ac:dyDescent="0.25"/>
    <row r="704" s="71" customFormat="1" x14ac:dyDescent="0.25"/>
    <row r="705" s="71" customFormat="1" x14ac:dyDescent="0.25"/>
    <row r="706" s="71" customFormat="1" x14ac:dyDescent="0.25"/>
    <row r="707" s="71" customFormat="1" x14ac:dyDescent="0.25"/>
    <row r="708" s="71" customFormat="1" x14ac:dyDescent="0.25"/>
    <row r="709" s="71" customFormat="1" x14ac:dyDescent="0.25"/>
    <row r="710" s="71" customFormat="1" x14ac:dyDescent="0.25"/>
    <row r="711" s="71" customFormat="1" x14ac:dyDescent="0.25"/>
    <row r="712" s="71" customFormat="1" x14ac:dyDescent="0.25"/>
    <row r="713" s="71" customFormat="1" x14ac:dyDescent="0.25"/>
    <row r="714" s="71" customFormat="1" x14ac:dyDescent="0.25"/>
    <row r="715" s="71" customFormat="1" x14ac:dyDescent="0.25"/>
    <row r="716" s="71" customFormat="1" x14ac:dyDescent="0.25"/>
    <row r="717" s="71" customFormat="1" x14ac:dyDescent="0.25"/>
    <row r="718" s="71" customFormat="1" x14ac:dyDescent="0.25"/>
    <row r="719" s="71" customFormat="1" x14ac:dyDescent="0.25"/>
    <row r="720" s="71" customFormat="1" x14ac:dyDescent="0.25"/>
    <row r="721" s="71" customFormat="1" x14ac:dyDescent="0.25"/>
    <row r="722" s="71" customFormat="1" x14ac:dyDescent="0.25"/>
    <row r="723" s="71" customFormat="1" x14ac:dyDescent="0.25"/>
    <row r="724" s="71" customFormat="1" x14ac:dyDescent="0.25"/>
    <row r="725" s="71" customFormat="1" x14ac:dyDescent="0.25"/>
    <row r="726" s="71" customFormat="1" x14ac:dyDescent="0.25"/>
    <row r="727" s="71" customFormat="1" x14ac:dyDescent="0.25"/>
    <row r="728" s="71" customFormat="1" x14ac:dyDescent="0.25"/>
    <row r="729" s="71" customFormat="1" x14ac:dyDescent="0.25"/>
    <row r="730" s="71" customFormat="1" x14ac:dyDescent="0.25"/>
    <row r="731" s="71" customFormat="1" x14ac:dyDescent="0.25"/>
    <row r="732" s="71" customFormat="1" x14ac:dyDescent="0.25"/>
    <row r="733" s="71" customFormat="1" x14ac:dyDescent="0.25"/>
    <row r="734" s="71" customFormat="1" x14ac:dyDescent="0.25"/>
    <row r="735" s="71" customFormat="1" x14ac:dyDescent="0.25"/>
    <row r="736" s="71" customFormat="1" x14ac:dyDescent="0.25"/>
    <row r="737" s="71" customFormat="1" x14ac:dyDescent="0.25"/>
    <row r="738" s="71" customFormat="1" x14ac:dyDescent="0.25"/>
    <row r="739" s="71" customFormat="1" x14ac:dyDescent="0.25"/>
    <row r="740" s="71" customFormat="1" x14ac:dyDescent="0.25"/>
    <row r="741" s="71" customFormat="1" x14ac:dyDescent="0.25"/>
    <row r="742" s="71" customFormat="1" x14ac:dyDescent="0.25"/>
    <row r="743" s="71" customFormat="1" x14ac:dyDescent="0.25"/>
    <row r="744" s="71" customFormat="1" x14ac:dyDescent="0.25"/>
    <row r="745" s="71" customFormat="1" x14ac:dyDescent="0.25"/>
    <row r="746" s="71" customFormat="1" x14ac:dyDescent="0.25"/>
    <row r="747" s="71" customFormat="1" x14ac:dyDescent="0.25"/>
    <row r="748" s="71" customFormat="1" x14ac:dyDescent="0.25"/>
    <row r="749" s="71" customFormat="1" x14ac:dyDescent="0.25"/>
    <row r="750" s="71" customFormat="1" x14ac:dyDescent="0.25"/>
    <row r="751" s="71" customFormat="1" x14ac:dyDescent="0.25"/>
    <row r="752" s="71" customFormat="1" x14ac:dyDescent="0.25"/>
    <row r="753" s="71" customFormat="1" x14ac:dyDescent="0.25"/>
    <row r="754" s="71" customFormat="1" x14ac:dyDescent="0.25"/>
    <row r="755" s="71" customFormat="1" x14ac:dyDescent="0.25"/>
    <row r="756" s="71" customFormat="1" x14ac:dyDescent="0.25"/>
    <row r="757" s="71" customFormat="1" x14ac:dyDescent="0.25"/>
    <row r="758" s="71" customFormat="1" x14ac:dyDescent="0.25"/>
    <row r="759" s="71" customFormat="1" x14ac:dyDescent="0.25"/>
    <row r="760" s="71" customFormat="1" x14ac:dyDescent="0.25"/>
    <row r="761" s="71" customFormat="1" x14ac:dyDescent="0.25"/>
    <row r="762" s="71" customFormat="1" x14ac:dyDescent="0.25"/>
    <row r="763" s="71" customFormat="1" x14ac:dyDescent="0.25"/>
    <row r="764" s="71" customFormat="1" x14ac:dyDescent="0.25"/>
    <row r="765" s="71" customFormat="1" x14ac:dyDescent="0.25"/>
    <row r="766" s="71" customFormat="1" x14ac:dyDescent="0.25"/>
    <row r="767" s="71" customFormat="1" x14ac:dyDescent="0.25"/>
    <row r="768" s="71" customFormat="1" x14ac:dyDescent="0.25"/>
    <row r="769" s="71" customFormat="1" x14ac:dyDescent="0.25"/>
    <row r="770" s="71" customFormat="1" x14ac:dyDescent="0.25"/>
    <row r="771" s="71" customFormat="1" x14ac:dyDescent="0.25"/>
    <row r="772" s="71" customFormat="1" x14ac:dyDescent="0.25"/>
    <row r="773" s="71" customFormat="1" x14ac:dyDescent="0.25"/>
    <row r="774" s="71" customFormat="1" x14ac:dyDescent="0.25"/>
    <row r="775" s="71" customFormat="1" x14ac:dyDescent="0.25"/>
    <row r="776" s="71" customFormat="1" x14ac:dyDescent="0.25"/>
    <row r="777" s="71" customFormat="1" x14ac:dyDescent="0.25"/>
    <row r="778" s="71" customFormat="1" x14ac:dyDescent="0.25"/>
    <row r="779" s="71" customFormat="1" x14ac:dyDescent="0.25"/>
    <row r="780" s="71" customFormat="1" x14ac:dyDescent="0.25"/>
    <row r="781" s="71" customFormat="1" x14ac:dyDescent="0.25"/>
    <row r="782" s="71" customFormat="1" x14ac:dyDescent="0.25"/>
    <row r="783" s="71" customFormat="1" x14ac:dyDescent="0.25"/>
    <row r="784" s="71" customFormat="1" x14ac:dyDescent="0.25"/>
    <row r="785" s="71" customFormat="1" x14ac:dyDescent="0.25"/>
    <row r="786" s="71" customFormat="1" x14ac:dyDescent="0.25"/>
    <row r="787" s="71" customFormat="1" x14ac:dyDescent="0.25"/>
    <row r="788" s="71" customFormat="1" x14ac:dyDescent="0.25"/>
    <row r="789" s="71" customFormat="1" x14ac:dyDescent="0.25"/>
    <row r="790" s="71" customFormat="1" x14ac:dyDescent="0.25"/>
    <row r="791" s="71" customFormat="1" x14ac:dyDescent="0.25"/>
    <row r="792" s="71" customFormat="1" x14ac:dyDescent="0.25"/>
    <row r="793" s="71" customFormat="1" x14ac:dyDescent="0.25"/>
    <row r="794" s="71" customFormat="1" x14ac:dyDescent="0.25"/>
    <row r="795" s="71" customFormat="1" x14ac:dyDescent="0.25"/>
    <row r="796" s="71" customFormat="1" x14ac:dyDescent="0.25"/>
    <row r="797" s="71" customFormat="1" x14ac:dyDescent="0.25"/>
    <row r="798" s="71" customFormat="1" x14ac:dyDescent="0.25"/>
    <row r="799" s="71" customFormat="1" x14ac:dyDescent="0.25"/>
    <row r="800" s="71" customFormat="1" x14ac:dyDescent="0.25"/>
    <row r="801" s="71" customFormat="1" x14ac:dyDescent="0.25"/>
    <row r="802" s="71" customFormat="1" x14ac:dyDescent="0.25"/>
    <row r="803" s="71" customFormat="1" x14ac:dyDescent="0.25"/>
    <row r="804" s="71" customFormat="1" x14ac:dyDescent="0.25"/>
    <row r="805" s="71" customFormat="1" x14ac:dyDescent="0.25"/>
    <row r="806" s="71" customFormat="1" x14ac:dyDescent="0.25"/>
    <row r="807" s="71" customFormat="1" x14ac:dyDescent="0.25"/>
    <row r="808" s="71" customFormat="1" x14ac:dyDescent="0.25"/>
    <row r="809" s="71" customFormat="1" x14ac:dyDescent="0.25"/>
    <row r="810" s="71" customFormat="1" x14ac:dyDescent="0.25"/>
    <row r="811" s="71" customFormat="1" x14ac:dyDescent="0.25"/>
    <row r="812" s="71" customFormat="1" x14ac:dyDescent="0.25"/>
    <row r="813" s="71" customFormat="1" x14ac:dyDescent="0.25"/>
    <row r="814" s="71" customFormat="1" x14ac:dyDescent="0.25"/>
    <row r="815" s="71" customFormat="1" x14ac:dyDescent="0.25"/>
    <row r="816" s="71" customFormat="1" x14ac:dyDescent="0.25"/>
    <row r="817" s="71" customFormat="1" x14ac:dyDescent="0.25"/>
    <row r="818" s="71" customFormat="1" x14ac:dyDescent="0.25"/>
    <row r="819" s="71" customFormat="1" x14ac:dyDescent="0.25"/>
    <row r="820" s="71" customFormat="1" x14ac:dyDescent="0.25"/>
    <row r="821" s="71" customFormat="1" x14ac:dyDescent="0.25"/>
    <row r="822" s="71" customFormat="1" x14ac:dyDescent="0.25"/>
    <row r="823" s="71" customFormat="1" x14ac:dyDescent="0.25"/>
    <row r="824" s="71" customFormat="1" x14ac:dyDescent="0.25"/>
    <row r="825" s="71" customFormat="1" x14ac:dyDescent="0.25"/>
    <row r="826" s="71" customFormat="1" x14ac:dyDescent="0.25"/>
    <row r="827" s="71" customFormat="1" x14ac:dyDescent="0.25"/>
    <row r="828" s="71" customFormat="1" x14ac:dyDescent="0.25"/>
    <row r="829" s="71" customFormat="1" x14ac:dyDescent="0.25"/>
    <row r="830" s="71" customFormat="1" x14ac:dyDescent="0.25"/>
    <row r="831" s="71" customFormat="1" x14ac:dyDescent="0.25"/>
    <row r="832" s="71" customFormat="1" x14ac:dyDescent="0.25"/>
    <row r="833" s="71" customFormat="1" x14ac:dyDescent="0.25"/>
    <row r="834" s="71" customFormat="1" x14ac:dyDescent="0.25"/>
    <row r="835" s="71" customFormat="1" x14ac:dyDescent="0.25"/>
    <row r="836" s="71" customFormat="1" x14ac:dyDescent="0.25"/>
    <row r="837" s="71" customFormat="1" x14ac:dyDescent="0.25"/>
    <row r="838" s="71" customFormat="1" x14ac:dyDescent="0.25"/>
    <row r="839" s="71" customFormat="1" x14ac:dyDescent="0.25"/>
    <row r="840" s="71" customFormat="1" x14ac:dyDescent="0.25"/>
    <row r="841" s="71" customFormat="1" x14ac:dyDescent="0.25"/>
    <row r="842" s="71" customFormat="1" x14ac:dyDescent="0.25"/>
    <row r="843" s="71" customFormat="1" x14ac:dyDescent="0.25"/>
    <row r="844" s="71" customFormat="1" x14ac:dyDescent="0.25"/>
    <row r="845" s="71" customFormat="1" x14ac:dyDescent="0.25"/>
    <row r="846" s="71" customFormat="1" x14ac:dyDescent="0.25"/>
    <row r="847" s="71" customFormat="1" x14ac:dyDescent="0.25"/>
    <row r="848" s="71" customFormat="1" x14ac:dyDescent="0.25"/>
    <row r="849" s="71" customFormat="1" x14ac:dyDescent="0.25"/>
    <row r="850" s="71" customFormat="1" x14ac:dyDescent="0.25"/>
    <row r="851" s="71" customFormat="1" x14ac:dyDescent="0.25"/>
    <row r="852" s="71" customFormat="1" x14ac:dyDescent="0.25"/>
    <row r="853" s="71" customFormat="1" x14ac:dyDescent="0.25"/>
    <row r="854" s="71" customFormat="1" x14ac:dyDescent="0.25"/>
    <row r="855" s="71" customFormat="1" x14ac:dyDescent="0.25"/>
    <row r="856" s="71" customFormat="1" x14ac:dyDescent="0.25"/>
    <row r="857" s="71" customFormat="1" x14ac:dyDescent="0.25"/>
    <row r="858" s="71" customFormat="1" x14ac:dyDescent="0.25"/>
    <row r="859" s="71" customFormat="1" x14ac:dyDescent="0.25"/>
    <row r="860" s="71" customFormat="1" x14ac:dyDescent="0.25"/>
    <row r="861" s="71" customFormat="1" x14ac:dyDescent="0.25"/>
    <row r="862" s="71" customFormat="1" x14ac:dyDescent="0.25"/>
    <row r="863" s="71" customFormat="1" x14ac:dyDescent="0.25"/>
    <row r="864" s="71" customFormat="1" x14ac:dyDescent="0.25"/>
    <row r="865" s="71" customFormat="1" x14ac:dyDescent="0.25"/>
    <row r="866" s="71" customFormat="1" x14ac:dyDescent="0.25"/>
    <row r="867" s="71" customFormat="1" x14ac:dyDescent="0.25"/>
    <row r="868" s="71" customFormat="1" x14ac:dyDescent="0.25"/>
    <row r="869" s="71" customFormat="1" x14ac:dyDescent="0.25"/>
    <row r="870" s="71" customFormat="1" x14ac:dyDescent="0.25"/>
    <row r="871" s="71" customFormat="1" x14ac:dyDescent="0.25"/>
    <row r="872" s="71" customFormat="1" x14ac:dyDescent="0.25"/>
    <row r="873" s="71" customFormat="1" x14ac:dyDescent="0.25"/>
    <row r="874" s="71" customFormat="1" x14ac:dyDescent="0.25"/>
    <row r="875" s="71" customFormat="1" x14ac:dyDescent="0.25"/>
    <row r="876" s="71" customFormat="1" x14ac:dyDescent="0.25"/>
    <row r="877" s="71" customFormat="1" x14ac:dyDescent="0.25"/>
    <row r="878" s="71" customFormat="1" x14ac:dyDescent="0.25"/>
    <row r="879" s="71" customFormat="1" x14ac:dyDescent="0.25"/>
    <row r="880" s="71" customFormat="1" x14ac:dyDescent="0.25"/>
    <row r="881" s="71" customFormat="1" x14ac:dyDescent="0.25"/>
    <row r="882" s="71" customFormat="1" x14ac:dyDescent="0.25"/>
    <row r="883" s="71" customFormat="1" x14ac:dyDescent="0.25"/>
    <row r="884" s="71" customFormat="1" x14ac:dyDescent="0.25"/>
    <row r="885" s="71" customFormat="1" x14ac:dyDescent="0.25"/>
    <row r="886" s="71" customFormat="1" x14ac:dyDescent="0.25"/>
    <row r="887" s="71" customFormat="1" x14ac:dyDescent="0.25"/>
    <row r="888" s="71" customFormat="1" x14ac:dyDescent="0.25"/>
    <row r="889" s="71" customFormat="1" x14ac:dyDescent="0.25"/>
  </sheetData>
  <hyperlinks>
    <hyperlink ref="C4" location="'5.1.1'!A1" display="Accidents sur le lieu de travail selon l'heure de l'accident :  évolution 2011 - 2015" xr:uid="{00000000-0004-0000-0000-000000000000}"/>
    <hyperlink ref="C5" location="'5.1.2'!A1" display="Accidents sur le lieu de travail selon l'heure de l'accident : distribution selon les conséquences - 2015" xr:uid="{00000000-0004-0000-0000-000001000000}"/>
    <hyperlink ref="C6" location="'5.1.3'!A1" display="Accidents sur le lieu de travail selon l'heure de l'accident : distribution selon les conséquences et le genre - 2015" xr:uid="{00000000-0004-0000-0000-000002000000}"/>
    <hyperlink ref="C7" location="'5.1.4'!A1" display="Accidents sur le lieu de travail selon l'heure de l'accident : distribution selon les conséquences et la génération en fréquence absolue - 2015" xr:uid="{00000000-0004-0000-0000-000003000000}"/>
    <hyperlink ref="C8" location="'5.1.5'!A1" display="Accidents sur le lieu de travail selon l'heure de l'accident : distribution selon les conséquences et la génération en fréquence relative - 2017" xr:uid="{00000000-0004-0000-0000-000004000000}"/>
    <hyperlink ref="C9" location="'5.1.6'!A1" display="Accidents sur le lieu de travail selon l'heure de l'accident : distribution selon les conséquences et le genre de travail (manuel/intellectuel) - 2015" xr:uid="{00000000-0004-0000-0000-000005000000}"/>
    <hyperlink ref="C10" location="'5.1.7'!A1" display="Accidents sur le lieu de travail selon l'heure de l'accident : distribution selon la durée de l’incapacité temporaire - 2015" xr:uid="{00000000-0004-0000-0000-000006000000}"/>
    <hyperlink ref="C20" location="'5.4.1'!A1" display="Accidents sur le lieu de travail selon le mois de l'accident : évolution 2011 - 2015" xr:uid="{00000000-0004-0000-0000-000007000000}"/>
    <hyperlink ref="C21" location="'5.4.2'!A1" display="Accidents sur le lieu de travail selon le mois de l'accident : distribution selon les conséquences - 2015" xr:uid="{00000000-0004-0000-0000-000008000000}"/>
    <hyperlink ref="C22" location="'5.4.3'!A1" display="Accidents sur le lieu de travail selon le mois de l'accident : distribution selon les conséquences et le genre - 2015" xr:uid="{00000000-0004-0000-0000-000009000000}"/>
    <hyperlink ref="C23" location="'5.4.4'!A1" display="Accidents sur le lieu de travail selon le mois de l'accident : distribution selon les conséquences et la génération en fréquence absolue - 2015" xr:uid="{00000000-0004-0000-0000-00000A000000}"/>
    <hyperlink ref="C24" location="'5.4.5'!A1" display="Accidents sur le lieu de travail selon le mois de l'accident : distribution selon les conséquences et la génération en fréquence relative - 2015" xr:uid="{00000000-0004-0000-0000-00000B000000}"/>
    <hyperlink ref="C25" location="'5.4.6'!A1" display="Accidents sur le lieu de travail selon le mois de l'accident : distribution selon les conséquences et le genre de travail - 2015" xr:uid="{00000000-0004-0000-0000-00000C000000}"/>
    <hyperlink ref="C26" location="'5.4.7'!A1" display="Accidents sur le lieu de travail selon le mois de l'accident : distribution selon la durée de l’incapacité temporaire - 2015" xr:uid="{00000000-0004-0000-0000-00000D000000}"/>
    <hyperlink ref="C28" location="'5.5.1'!A1" display="Accidents sur le lieu de travail selon la province et la région de survenance de l'accident : évolution 2011 - 2015" xr:uid="{00000000-0004-0000-0000-00000E000000}"/>
    <hyperlink ref="C29" location="'5.5.2'!A1" display="Accidents sur le lieu de travail selon la province et la région de survenance de l'accident : distribution selon les conséquences - 2015" xr:uid="{00000000-0004-0000-0000-00000F000000}"/>
    <hyperlink ref="C30" location="'5.5.3'!A1" display="Accidents sur le lieu de travail selon la province et la région de survenance de l'accident : distribution selon les conséquences et le genre - 2015" xr:uid="{00000000-0004-0000-0000-000010000000}"/>
    <hyperlink ref="C31" location="'5.5.4'!A1" display="Accidents sur le lieu de travail selon la province et la région de survenance de l'accident : distribution selon les conséquences et la génération en fréquence absolue - 2015" xr:uid="{00000000-0004-0000-0000-000011000000}"/>
    <hyperlink ref="C32" location="'5.5.5'!A1" display="Accidents sur le lieu de travail selon la province et la région de survenance de l'accident : distribution selon les conséquences et la génération en fréquence relative -  2015" xr:uid="{00000000-0004-0000-0000-000012000000}"/>
    <hyperlink ref="C33" location="'5.5.6'!A1" display="Accidents sur le lieu de travail selon la province et la région de survenance de l'accident : distribution selon les conséquences et le genre de travail - 2015" xr:uid="{00000000-0004-0000-0000-000013000000}"/>
    <hyperlink ref="C34" location="'5.5.7'!A1" display="Accidents sur le lieu de travail selon la province et la région de survenance de l'accident : distribution selon la durée de l’incapacité temporaire - 2015" xr:uid="{00000000-0004-0000-0000-000014000000}"/>
    <hyperlink ref="C12" location="'5.3.1'!A1" display="Accidents sur le lieu de travail selon le jour de l'accident : évolution 2014 - 2017" xr:uid="{00000000-0004-0000-0000-000015000000}"/>
    <hyperlink ref="C13" location="'5.3.2'!A1" display="Accidents sur le lieu de travail selon le jour de l'accident : distribution selon les conséquences - 2017" xr:uid="{00000000-0004-0000-0000-000016000000}"/>
    <hyperlink ref="C14" location="'5.3.3'!A1" display="Accidents sur le lieu de travail selon le jour de l'accident : distribution selon les conséquences et le genre - 2017" xr:uid="{00000000-0004-0000-0000-000017000000}"/>
    <hyperlink ref="C15" location="'5.3.4'!A1" display="Accidents sur le lieu de travail selon le jour de l'accident : distribution selon les conséquences et la génération en fréquence absolue - 2017" xr:uid="{00000000-0004-0000-0000-000018000000}"/>
    <hyperlink ref="C16" location="'5.3.5'!A1" display="Accidents sur le lieu de travail selon le jour de l'accident : distribution selon les conséquences et la génération en fréquence relative - 2017" xr:uid="{00000000-0004-0000-0000-000019000000}"/>
  </hyperlinks>
  <printOptions horizontalCentered="1"/>
  <pageMargins left="0.7" right="0.7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17"/>
  <sheetViews>
    <sheetView workbookViewId="0">
      <selection activeCell="J35" sqref="J35"/>
    </sheetView>
  </sheetViews>
  <sheetFormatPr defaultColWidth="11.42578125" defaultRowHeight="15" x14ac:dyDescent="0.25"/>
  <cols>
    <col min="1" max="1" width="20.7109375" style="63" customWidth="1"/>
    <col min="2" max="21" width="9.85546875" style="63" customWidth="1"/>
    <col min="22" max="16384" width="11.42578125" style="63"/>
  </cols>
  <sheetData>
    <row r="1" spans="1:22" ht="25.15" customHeight="1" thickTop="1" thickBot="1" x14ac:dyDescent="0.3">
      <c r="A1" s="337" t="s">
        <v>120</v>
      </c>
      <c r="B1" s="338"/>
      <c r="C1" s="338"/>
      <c r="D1" s="338"/>
      <c r="E1" s="338"/>
      <c r="F1" s="338"/>
      <c r="G1" s="338"/>
      <c r="H1" s="338"/>
      <c r="I1" s="338"/>
      <c r="J1" s="338"/>
      <c r="K1" s="339"/>
      <c r="L1" s="340"/>
      <c r="M1" s="340"/>
      <c r="N1" s="340"/>
      <c r="O1" s="340"/>
      <c r="P1" s="340"/>
      <c r="Q1" s="340"/>
      <c r="R1" s="340"/>
      <c r="S1" s="340"/>
      <c r="T1" s="340"/>
      <c r="U1" s="341"/>
    </row>
    <row r="2" spans="1:22" ht="25.15" customHeight="1" thickTop="1" thickBot="1" x14ac:dyDescent="0.3">
      <c r="A2" s="342" t="s">
        <v>73</v>
      </c>
      <c r="B2" s="345" t="s">
        <v>54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7"/>
    </row>
    <row r="3" spans="1:22" ht="25.15" customHeight="1" x14ac:dyDescent="0.25">
      <c r="A3" s="343"/>
      <c r="B3" s="348">
        <v>0</v>
      </c>
      <c r="C3" s="349"/>
      <c r="D3" s="335" t="s">
        <v>55</v>
      </c>
      <c r="E3" s="336"/>
      <c r="F3" s="350" t="s">
        <v>56</v>
      </c>
      <c r="G3" s="349"/>
      <c r="H3" s="335" t="s">
        <v>57</v>
      </c>
      <c r="I3" s="336"/>
      <c r="J3" s="350" t="s">
        <v>58</v>
      </c>
      <c r="K3" s="349"/>
      <c r="L3" s="335" t="s">
        <v>59</v>
      </c>
      <c r="M3" s="336"/>
      <c r="N3" s="350" t="s">
        <v>60</v>
      </c>
      <c r="O3" s="349"/>
      <c r="P3" s="335" t="s">
        <v>61</v>
      </c>
      <c r="Q3" s="336"/>
      <c r="R3" s="350" t="s">
        <v>34</v>
      </c>
      <c r="S3" s="336"/>
      <c r="T3" s="335" t="s">
        <v>52</v>
      </c>
      <c r="U3" s="336"/>
    </row>
    <row r="4" spans="1:22" ht="25.15" customHeight="1" thickBot="1" x14ac:dyDescent="0.3">
      <c r="A4" s="344"/>
      <c r="B4" s="9" t="s">
        <v>4</v>
      </c>
      <c r="C4" s="10" t="s">
        <v>5</v>
      </c>
      <c r="D4" s="9" t="s">
        <v>4</v>
      </c>
      <c r="E4" s="11" t="s">
        <v>5</v>
      </c>
      <c r="F4" s="12" t="s">
        <v>4</v>
      </c>
      <c r="G4" s="10" t="s">
        <v>5</v>
      </c>
      <c r="H4" s="9" t="s">
        <v>4</v>
      </c>
      <c r="I4" s="11" t="s">
        <v>5</v>
      </c>
      <c r="J4" s="12" t="s">
        <v>4</v>
      </c>
      <c r="K4" s="10" t="s">
        <v>5</v>
      </c>
      <c r="L4" s="9" t="s">
        <v>4</v>
      </c>
      <c r="M4" s="11" t="s">
        <v>5</v>
      </c>
      <c r="N4" s="12" t="s">
        <v>4</v>
      </c>
      <c r="O4" s="10" t="s">
        <v>5</v>
      </c>
      <c r="P4" s="9" t="s">
        <v>4</v>
      </c>
      <c r="Q4" s="11" t="s">
        <v>5</v>
      </c>
      <c r="R4" s="12" t="s">
        <v>4</v>
      </c>
      <c r="S4" s="11" t="s">
        <v>5</v>
      </c>
      <c r="T4" s="9" t="s">
        <v>4</v>
      </c>
      <c r="U4" s="11" t="s">
        <v>5</v>
      </c>
    </row>
    <row r="5" spans="1:22" x14ac:dyDescent="0.25">
      <c r="A5" s="13" t="s">
        <v>62</v>
      </c>
      <c r="B5" s="24">
        <f>VLOOKUP(V5,[1]Sheet1!$A$370:$U$382,2,FALSE)</f>
        <v>744</v>
      </c>
      <c r="C5" s="14">
        <f>VLOOKUP(V5,[1]Sheet1!$A$370:$U$382,3,FALSE)/100</f>
        <v>2.7584161352513719E-2</v>
      </c>
      <c r="D5" s="24">
        <f>VLOOKUP(V5,[1]Sheet1!$A$370:$U$382,4,FALSE)</f>
        <v>744</v>
      </c>
      <c r="E5" s="14">
        <f>VLOOKUP(V5,[1]Sheet1!$A$370:$U$382,5,FALSE)/100</f>
        <v>2.7584161352513719E-2</v>
      </c>
      <c r="F5" s="24">
        <f>VLOOKUP(V5,[1]Sheet1!$A$370:$U$382,6,FALSE)</f>
        <v>0</v>
      </c>
      <c r="G5" s="14">
        <f>VLOOKUP(V5,[1]Sheet1!$A$370:$U$382,7,FALSE)/100</f>
        <v>0</v>
      </c>
      <c r="H5" s="24">
        <f>VLOOKUP(V5,[1]Sheet1!$A$370:$U$382,8,FALSE)</f>
        <v>0</v>
      </c>
      <c r="I5" s="14">
        <f>VLOOKUP(V5,[1]Sheet1!$A$370:$U$382,9,FALSE)/100</f>
        <v>0</v>
      </c>
      <c r="J5" s="24">
        <f>VLOOKUP(V5,[1]Sheet1!$A$370:$U$382,10,FALSE)</f>
        <v>0</v>
      </c>
      <c r="K5" s="14">
        <f>VLOOKUP(V5,[1]Sheet1!$A$370:$U$382,11,FALSE)/100</f>
        <v>0</v>
      </c>
      <c r="L5" s="24">
        <f>VLOOKUP(V5,[1]Sheet1!$A$370:$U$382,12,FALSE)</f>
        <v>0</v>
      </c>
      <c r="M5" s="14">
        <f>VLOOKUP(V5,[1]Sheet1!$A$370:$U$3821,13,FALSE)/100</f>
        <v>0</v>
      </c>
      <c r="N5" s="24">
        <f>VLOOKUP(V5,[1]Sheet1!$A$370:$U$382,14,FALSE)</f>
        <v>0</v>
      </c>
      <c r="O5" s="14">
        <f>VLOOKUP(V5,[1]Sheet1!$A$370:$U$382,15,FALSE)/100</f>
        <v>0</v>
      </c>
      <c r="P5" s="24">
        <f>VLOOKUP(V5,[1]Sheet1!$A$370:$U$382,16,FALSE)</f>
        <v>0</v>
      </c>
      <c r="Q5" s="14">
        <f>VLOOKUP(V5,[1]Sheet1!$A$370:$U$382,17,FALSE)/100</f>
        <v>0</v>
      </c>
      <c r="R5" s="24">
        <f>VLOOKUP(V5,[1]Sheet1!$A$370:$U$382,18,FALSE)</f>
        <v>0</v>
      </c>
      <c r="S5" s="14">
        <f>VLOOKUP(V5,[1]Sheet1!$A$370:$U$382,19,FALSE)/100</f>
        <v>0</v>
      </c>
      <c r="T5" s="24">
        <f>VLOOKUP(V5,[1]Sheet1!$A$370:$U$382,20,FALSE)</f>
        <v>0</v>
      </c>
      <c r="U5" s="15">
        <f>VLOOKUP(V5,[1]Sheet1!$A$370:$U$382,21,FALSE)/100</f>
        <v>0</v>
      </c>
      <c r="V5" s="67" t="s">
        <v>148</v>
      </c>
    </row>
    <row r="6" spans="1:22" x14ac:dyDescent="0.25">
      <c r="A6" s="16" t="s">
        <v>63</v>
      </c>
      <c r="B6" s="22">
        <f>VLOOKUP(V6,[1]Sheet1!$A$370:$U$382,2,FALSE)</f>
        <v>1271</v>
      </c>
      <c r="C6" s="14">
        <f>VLOOKUP(V6,[1]Sheet1!$A$370:$U$382,3,FALSE)/100</f>
        <v>4.7122942310544265E-2</v>
      </c>
      <c r="D6" s="22">
        <f>VLOOKUP(V6,[1]Sheet1!$A$370:$U$382,4,FALSE)</f>
        <v>1271</v>
      </c>
      <c r="E6" s="14">
        <f>VLOOKUP(V6,[1]Sheet1!$A$370:$U$382,5,FALSE)/100</f>
        <v>4.7122942310544265E-2</v>
      </c>
      <c r="F6" s="22">
        <f>VLOOKUP(V6,[1]Sheet1!$A$370:$U$382,6,FALSE)</f>
        <v>0</v>
      </c>
      <c r="G6" s="14">
        <f>VLOOKUP(V6,[1]Sheet1!$A$370:$U$382,7,FALSE)/100</f>
        <v>0</v>
      </c>
      <c r="H6" s="22">
        <f>VLOOKUP(V6,[1]Sheet1!$A$370:$U$382,8,FALSE)</f>
        <v>0</v>
      </c>
      <c r="I6" s="14">
        <f>VLOOKUP(V6,[1]Sheet1!$A$370:$U$382,9,FALSE)/100</f>
        <v>0</v>
      </c>
      <c r="J6" s="22">
        <f>VLOOKUP(V6,[1]Sheet1!$A$370:$U$382,10,FALSE)</f>
        <v>0</v>
      </c>
      <c r="K6" s="14">
        <f>VLOOKUP(V6,[1]Sheet1!$A$370:$U$382,11,FALSE)/100</f>
        <v>0</v>
      </c>
      <c r="L6" s="22">
        <f>VLOOKUP(V6,[1]Sheet1!$A$370:$U$382,12,FALSE)</f>
        <v>0</v>
      </c>
      <c r="M6" s="14">
        <f>VLOOKUP(V6,[1]Sheet1!$A$370:$U$3821,13,FALSE)/100</f>
        <v>0</v>
      </c>
      <c r="N6" s="22">
        <f>VLOOKUP(V6,[1]Sheet1!$A$370:$U$382,14,FALSE)</f>
        <v>0</v>
      </c>
      <c r="O6" s="14">
        <f>VLOOKUP(V6,[1]Sheet1!$A$370:$U$382,15,FALSE)/100</f>
        <v>0</v>
      </c>
      <c r="P6" s="22">
        <f>VLOOKUP(V6,[1]Sheet1!$A$370:$U$382,16,FALSE)</f>
        <v>0</v>
      </c>
      <c r="Q6" s="14">
        <f>VLOOKUP(V6,[1]Sheet1!$A$370:$U$382,17,FALSE)/100</f>
        <v>0</v>
      </c>
      <c r="R6" s="22">
        <f>VLOOKUP(V6,[1]Sheet1!$A$370:$U$382,18,FALSE)</f>
        <v>0</v>
      </c>
      <c r="S6" s="14">
        <f>VLOOKUP(V6,[1]Sheet1!$A$370:$U$382,19,FALSE)/100</f>
        <v>0</v>
      </c>
      <c r="T6" s="22">
        <f>VLOOKUP(V6,[1]Sheet1!$A$370:$U$382,20,FALSE)</f>
        <v>0</v>
      </c>
      <c r="U6" s="15">
        <f>VLOOKUP(V6,[1]Sheet1!$A$370:$U$382,21,FALSE)/100</f>
        <v>0</v>
      </c>
      <c r="V6" s="67" t="s">
        <v>149</v>
      </c>
    </row>
    <row r="7" spans="1:22" x14ac:dyDescent="0.25">
      <c r="A7" s="16" t="s">
        <v>64</v>
      </c>
      <c r="B7" s="22">
        <f>VLOOKUP(V7,[1]Sheet1!$A$370:$U$382,2,FALSE)</f>
        <v>1567</v>
      </c>
      <c r="C7" s="14">
        <f>VLOOKUP(V7,[1]Sheet1!$A$370:$U$382,3,FALSE)/100</f>
        <v>5.8097286074447571E-2</v>
      </c>
      <c r="D7" s="22">
        <f>VLOOKUP(V7,[1]Sheet1!$A$370:$U$382,4,FALSE)</f>
        <v>1567</v>
      </c>
      <c r="E7" s="14">
        <f>VLOOKUP(V7,[1]Sheet1!$A$370:$U$382,5,FALSE)/100</f>
        <v>5.8097286074447571E-2</v>
      </c>
      <c r="F7" s="22">
        <f>VLOOKUP(V7,[1]Sheet1!$A$370:$U$382,6,FALSE)</f>
        <v>0</v>
      </c>
      <c r="G7" s="14">
        <f>VLOOKUP(V7,[1]Sheet1!$A$370:$U$382,7,FALSE)/100</f>
        <v>0</v>
      </c>
      <c r="H7" s="22">
        <f>VLOOKUP(V7,[1]Sheet1!$A$370:$U$382,8,FALSE)</f>
        <v>0</v>
      </c>
      <c r="I7" s="14">
        <f>VLOOKUP(V7,[1]Sheet1!$A$370:$U$382,9,FALSE)/100</f>
        <v>0</v>
      </c>
      <c r="J7" s="22">
        <f>VLOOKUP(V7,[1]Sheet1!$A$370:$U$382,10,FALSE)</f>
        <v>0</v>
      </c>
      <c r="K7" s="14">
        <f>VLOOKUP(V7,[1]Sheet1!$A$370:$U$382,11,FALSE)/100</f>
        <v>0</v>
      </c>
      <c r="L7" s="22">
        <f>VLOOKUP(V7,[1]Sheet1!$A$370:$U$382,12,FALSE)</f>
        <v>0</v>
      </c>
      <c r="M7" s="14">
        <f>VLOOKUP(V7,[1]Sheet1!$A$370:$U$3821,13,FALSE)/100</f>
        <v>0</v>
      </c>
      <c r="N7" s="22">
        <f>VLOOKUP(V7,[1]Sheet1!$A$370:$U$382,14,FALSE)</f>
        <v>0</v>
      </c>
      <c r="O7" s="14">
        <f>VLOOKUP(V7,[1]Sheet1!$A$370:$U$382,15,FALSE)/100</f>
        <v>0</v>
      </c>
      <c r="P7" s="22">
        <f>VLOOKUP(V7,[1]Sheet1!$A$370:$U$382,16,FALSE)</f>
        <v>0</v>
      </c>
      <c r="Q7" s="14">
        <f>VLOOKUP(V7,[1]Sheet1!$A$370:$U$382,17,FALSE)/100</f>
        <v>0</v>
      </c>
      <c r="R7" s="22">
        <f>VLOOKUP(V7,[1]Sheet1!$A$370:$U$382,18,FALSE)</f>
        <v>0</v>
      </c>
      <c r="S7" s="14">
        <f>VLOOKUP(V7,[1]Sheet1!$A$370:$U$382,19,FALSE)/100</f>
        <v>0</v>
      </c>
      <c r="T7" s="22">
        <f>VLOOKUP(V7,[1]Sheet1!$A$370:$U$382,20,FALSE)</f>
        <v>0</v>
      </c>
      <c r="U7" s="15">
        <f>VLOOKUP(V7,[1]Sheet1!$A$370:$U$382,21,FALSE)/100</f>
        <v>0</v>
      </c>
      <c r="V7" s="67" t="s">
        <v>150</v>
      </c>
    </row>
    <row r="8" spans="1:22" x14ac:dyDescent="0.25">
      <c r="A8" s="16" t="s">
        <v>65</v>
      </c>
      <c r="B8" s="22">
        <f>VLOOKUP(V8,[1]Sheet1!$A$370:$U$382,2,FALSE)</f>
        <v>1525</v>
      </c>
      <c r="C8" s="14">
        <f>VLOOKUP(V8,[1]Sheet1!$A$370:$U$382,3,FALSE)/100</f>
        <v>5.654011567551534E-2</v>
      </c>
      <c r="D8" s="22">
        <f>VLOOKUP(V8,[1]Sheet1!$A$370:$U$382,4,FALSE)</f>
        <v>1525</v>
      </c>
      <c r="E8" s="14">
        <f>VLOOKUP(V8,[1]Sheet1!$A$370:$U$382,5,FALSE)/100</f>
        <v>5.654011567551534E-2</v>
      </c>
      <c r="F8" s="22">
        <f>VLOOKUP(V8,[1]Sheet1!$A$370:$U$382,6,FALSE)</f>
        <v>0</v>
      </c>
      <c r="G8" s="14">
        <f>VLOOKUP(V8,[1]Sheet1!$A$370:$U$382,7,FALSE)/100</f>
        <v>0</v>
      </c>
      <c r="H8" s="22">
        <f>VLOOKUP(V8,[1]Sheet1!$A$370:$U$382,8,FALSE)</f>
        <v>0</v>
      </c>
      <c r="I8" s="14">
        <f>VLOOKUP(V8,[1]Sheet1!$A$370:$U$382,9,FALSE)/100</f>
        <v>0</v>
      </c>
      <c r="J8" s="22">
        <f>VLOOKUP(V8,[1]Sheet1!$A$370:$U$382,10,FALSE)</f>
        <v>0</v>
      </c>
      <c r="K8" s="14">
        <f>VLOOKUP(V8,[1]Sheet1!$A$370:$U$382,11,FALSE)/100</f>
        <v>0</v>
      </c>
      <c r="L8" s="22">
        <f>VLOOKUP(V8,[1]Sheet1!$A$370:$U$382,12,FALSE)</f>
        <v>0</v>
      </c>
      <c r="M8" s="14">
        <f>VLOOKUP(V8,[1]Sheet1!$A$370:$U$3821,13,FALSE)/100</f>
        <v>0</v>
      </c>
      <c r="N8" s="22">
        <f>VLOOKUP(V8,[1]Sheet1!$A$370:$U$382,14,FALSE)</f>
        <v>0</v>
      </c>
      <c r="O8" s="14">
        <f>VLOOKUP(V8,[1]Sheet1!$A$370:$U$382,15,FALSE)/100</f>
        <v>0</v>
      </c>
      <c r="P8" s="22">
        <f>VLOOKUP(V8,[1]Sheet1!$A$370:$U$382,16,FALSE)</f>
        <v>0</v>
      </c>
      <c r="Q8" s="14">
        <f>VLOOKUP(V8,[1]Sheet1!$A$370:$U$382,17,FALSE)/100</f>
        <v>0</v>
      </c>
      <c r="R8" s="22">
        <f>VLOOKUP(V8,[1]Sheet1!$A$370:$U$382,18,FALSE)</f>
        <v>0</v>
      </c>
      <c r="S8" s="14">
        <f>VLOOKUP(V8,[1]Sheet1!$A$370:$U$382,19,FALSE)/100</f>
        <v>0</v>
      </c>
      <c r="T8" s="22">
        <f>VLOOKUP(V8,[1]Sheet1!$A$370:$U$382,20,FALSE)</f>
        <v>0</v>
      </c>
      <c r="U8" s="15">
        <f>VLOOKUP(V8,[1]Sheet1!$A$370:$U$382,21,FALSE)/100</f>
        <v>0</v>
      </c>
      <c r="V8" s="67" t="s">
        <v>151</v>
      </c>
    </row>
    <row r="9" spans="1:22" x14ac:dyDescent="0.25">
      <c r="A9" s="16" t="s">
        <v>66</v>
      </c>
      <c r="B9" s="22">
        <f>VLOOKUP(V9,[1]Sheet1!$A$370:$U$382,2,FALSE)</f>
        <v>1020</v>
      </c>
      <c r="C9" s="14">
        <f>VLOOKUP(V9,[1]Sheet1!$A$370:$U$382,3,FALSE)/100</f>
        <v>3.7816995402639775E-2</v>
      </c>
      <c r="D9" s="22">
        <f>VLOOKUP(V9,[1]Sheet1!$A$370:$U$382,4,FALSE)</f>
        <v>1020</v>
      </c>
      <c r="E9" s="14">
        <f>VLOOKUP(V9,[1]Sheet1!$A$370:$U$382,5,FALSE)/100</f>
        <v>3.7816995402639775E-2</v>
      </c>
      <c r="F9" s="22">
        <f>VLOOKUP(V9,[1]Sheet1!$A$370:$U$382,6,FALSE)</f>
        <v>0</v>
      </c>
      <c r="G9" s="14">
        <f>VLOOKUP(V9,[1]Sheet1!$A$370:$U$382,7,FALSE)/100</f>
        <v>0</v>
      </c>
      <c r="H9" s="22">
        <f>VLOOKUP(V9,[1]Sheet1!$A$370:$U$382,8,FALSE)</f>
        <v>0</v>
      </c>
      <c r="I9" s="14">
        <f>VLOOKUP(V9,[1]Sheet1!$A$370:$U$382,9,FALSE)/100</f>
        <v>0</v>
      </c>
      <c r="J9" s="22">
        <f>VLOOKUP(V9,[1]Sheet1!$A$370:$U$382,10,FALSE)</f>
        <v>0</v>
      </c>
      <c r="K9" s="14">
        <f>VLOOKUP(V9,[1]Sheet1!$A$370:$U$382,11,FALSE)/100</f>
        <v>0</v>
      </c>
      <c r="L9" s="22">
        <f>VLOOKUP(V9,[1]Sheet1!$A$370:$U$382,12,FALSE)</f>
        <v>0</v>
      </c>
      <c r="M9" s="14">
        <f>VLOOKUP(V9,[1]Sheet1!$A$370:$U$3821,13,FALSE)/100</f>
        <v>0</v>
      </c>
      <c r="N9" s="22">
        <f>VLOOKUP(V9,[1]Sheet1!$A$370:$U$382,14,FALSE)</f>
        <v>0</v>
      </c>
      <c r="O9" s="14">
        <f>VLOOKUP(V9,[1]Sheet1!$A$370:$U$382,15,FALSE)/100</f>
        <v>0</v>
      </c>
      <c r="P9" s="22">
        <f>VLOOKUP(V9,[1]Sheet1!$A$370:$U$382,16,FALSE)</f>
        <v>0</v>
      </c>
      <c r="Q9" s="14">
        <f>VLOOKUP(V9,[1]Sheet1!$A$370:$U$382,17,FALSE)/100</f>
        <v>0</v>
      </c>
      <c r="R9" s="22">
        <f>VLOOKUP(V9,[1]Sheet1!$A$370:$U$382,18,FALSE)</f>
        <v>0</v>
      </c>
      <c r="S9" s="14">
        <f>VLOOKUP(V9,[1]Sheet1!$A$370:$U$382,19,FALSE)/100</f>
        <v>0</v>
      </c>
      <c r="T9" s="22">
        <f>VLOOKUP(V9,[1]Sheet1!$A$370:$U$382,20,FALSE)</f>
        <v>0</v>
      </c>
      <c r="U9" s="15">
        <f>VLOOKUP(V9,[1]Sheet1!$A$370:$U$382,21,FALSE)/100</f>
        <v>0</v>
      </c>
      <c r="V9" s="67" t="s">
        <v>152</v>
      </c>
    </row>
    <row r="10" spans="1:22" x14ac:dyDescent="0.25">
      <c r="A10" s="16" t="s">
        <v>67</v>
      </c>
      <c r="B10" s="22">
        <f>VLOOKUP(V10,[1]Sheet1!$A$370:$U$382,2,FALSE)</f>
        <v>811</v>
      </c>
      <c r="C10" s="14">
        <f>VLOOKUP(V10,[1]Sheet1!$A$370:$U$382,3,FALSE)/100</f>
        <v>3.0068218893667505E-2</v>
      </c>
      <c r="D10" s="22">
        <f>VLOOKUP(V10,[1]Sheet1!$A$370:$U$382,4,FALSE)</f>
        <v>811</v>
      </c>
      <c r="E10" s="14">
        <f>VLOOKUP(V10,[1]Sheet1!$A$370:$U$382,5,FALSE)/100</f>
        <v>3.0068218893667505E-2</v>
      </c>
      <c r="F10" s="22">
        <f>VLOOKUP(V10,[1]Sheet1!$A$370:$U$382,6,FALSE)</f>
        <v>0</v>
      </c>
      <c r="G10" s="14">
        <f>VLOOKUP(V10,[1]Sheet1!$A$370:$U$382,7,FALSE)/100</f>
        <v>0</v>
      </c>
      <c r="H10" s="22">
        <f>VLOOKUP(V10,[1]Sheet1!$A$370:$U$382,8,FALSE)</f>
        <v>0</v>
      </c>
      <c r="I10" s="14">
        <f>VLOOKUP(V10,[1]Sheet1!$A$370:$U$382,9,FALSE)/100</f>
        <v>0</v>
      </c>
      <c r="J10" s="22">
        <f>VLOOKUP(V10,[1]Sheet1!$A$370:$U$382,10,FALSE)</f>
        <v>0</v>
      </c>
      <c r="K10" s="14">
        <f>VLOOKUP(V10,[1]Sheet1!$A$370:$U$382,11,FALSE)/100</f>
        <v>0</v>
      </c>
      <c r="L10" s="22">
        <f>VLOOKUP(V10,[1]Sheet1!$A$370:$U$382,12,FALSE)</f>
        <v>0</v>
      </c>
      <c r="M10" s="14">
        <f>VLOOKUP(V10,[1]Sheet1!$A$370:$U$3821,13,FALSE)/100</f>
        <v>0</v>
      </c>
      <c r="N10" s="22">
        <f>VLOOKUP(V10,[1]Sheet1!$A$370:$U$382,14,FALSE)</f>
        <v>0</v>
      </c>
      <c r="O10" s="14">
        <f>VLOOKUP(V10,[1]Sheet1!$A$370:$U$382,15,FALSE)/100</f>
        <v>0</v>
      </c>
      <c r="P10" s="22">
        <f>VLOOKUP(V10,[1]Sheet1!$A$370:$U$382,16,FALSE)</f>
        <v>0</v>
      </c>
      <c r="Q10" s="14">
        <f>VLOOKUP(V10,[1]Sheet1!$A$370:$U$382,17,FALSE)/100</f>
        <v>0</v>
      </c>
      <c r="R10" s="22">
        <f>VLOOKUP(V10,[1]Sheet1!$A$370:$U$382,18,FALSE)</f>
        <v>0</v>
      </c>
      <c r="S10" s="14">
        <f>VLOOKUP(V10,[1]Sheet1!$A$370:$U$382,19,FALSE)/100</f>
        <v>0</v>
      </c>
      <c r="T10" s="22">
        <f>VLOOKUP(V10,[1]Sheet1!$A$370:$U$382,20,FALSE)</f>
        <v>0</v>
      </c>
      <c r="U10" s="15">
        <f>VLOOKUP(V10,[1]Sheet1!$A$370:$U$382,21,FALSE)/100</f>
        <v>0</v>
      </c>
      <c r="V10" s="67" t="s">
        <v>153</v>
      </c>
    </row>
    <row r="11" spans="1:22" x14ac:dyDescent="0.25">
      <c r="A11" s="16" t="s">
        <v>68</v>
      </c>
      <c r="B11" s="22">
        <f>VLOOKUP(V11,[1]Sheet1!$A$370:$U$382,2,FALSE)</f>
        <v>1031</v>
      </c>
      <c r="C11" s="14">
        <f>VLOOKUP(V11,[1]Sheet1!$A$370:$U$382,3,FALSE)/100</f>
        <v>3.822482574521726E-2</v>
      </c>
      <c r="D11" s="22">
        <f>VLOOKUP(V11,[1]Sheet1!$A$370:$U$382,4,FALSE)</f>
        <v>1031</v>
      </c>
      <c r="E11" s="14">
        <f>VLOOKUP(V11,[1]Sheet1!$A$370:$U$382,5,FALSE)/100</f>
        <v>3.822482574521726E-2</v>
      </c>
      <c r="F11" s="22">
        <f>VLOOKUP(V11,[1]Sheet1!$A$370:$U$382,6,FALSE)</f>
        <v>0</v>
      </c>
      <c r="G11" s="14">
        <f>VLOOKUP(V11,[1]Sheet1!$A$370:$U$382,7,FALSE)/100</f>
        <v>0</v>
      </c>
      <c r="H11" s="22">
        <f>VLOOKUP(V11,[1]Sheet1!$A$370:$U$382,8,FALSE)</f>
        <v>0</v>
      </c>
      <c r="I11" s="14">
        <f>VLOOKUP(V11,[1]Sheet1!$A$370:$U$382,9,FALSE)/100</f>
        <v>0</v>
      </c>
      <c r="J11" s="22">
        <f>VLOOKUP(V11,[1]Sheet1!$A$370:$U$382,10,FALSE)</f>
        <v>0</v>
      </c>
      <c r="K11" s="14">
        <f>VLOOKUP(V11,[1]Sheet1!$A$370:$U$382,11,FALSE)/100</f>
        <v>0</v>
      </c>
      <c r="L11" s="22">
        <f>VLOOKUP(V11,[1]Sheet1!$A$370:$U$382,12,FALSE)</f>
        <v>0</v>
      </c>
      <c r="M11" s="14">
        <f>VLOOKUP(V11,[1]Sheet1!$A$370:$U$3821,13,FALSE)/100</f>
        <v>0</v>
      </c>
      <c r="N11" s="22">
        <f>VLOOKUP(V11,[1]Sheet1!$A$370:$U$382,14,FALSE)</f>
        <v>0</v>
      </c>
      <c r="O11" s="14">
        <f>VLOOKUP(V11,[1]Sheet1!$A$370:$U$382,15,FALSE)/100</f>
        <v>0</v>
      </c>
      <c r="P11" s="22">
        <f>VLOOKUP(V11,[1]Sheet1!$A$370:$U$382,16,FALSE)</f>
        <v>0</v>
      </c>
      <c r="Q11" s="14">
        <f>VLOOKUP(V11,[1]Sheet1!$A$370:$U$382,17,FALSE)/100</f>
        <v>0</v>
      </c>
      <c r="R11" s="22">
        <f>VLOOKUP(V11,[1]Sheet1!$A$370:$U$382,18,FALSE)</f>
        <v>0</v>
      </c>
      <c r="S11" s="14">
        <f>VLOOKUP(V11,[1]Sheet1!$A$370:$U$382,19,FALSE)/100</f>
        <v>0</v>
      </c>
      <c r="T11" s="22">
        <f>VLOOKUP(V11,[1]Sheet1!$A$370:$U$382,20,FALSE)</f>
        <v>0</v>
      </c>
      <c r="U11" s="15">
        <f>VLOOKUP(V11,[1]Sheet1!$A$370:$U$382,21,FALSE)/100</f>
        <v>0</v>
      </c>
      <c r="V11" s="67" t="s">
        <v>154</v>
      </c>
    </row>
    <row r="12" spans="1:22" x14ac:dyDescent="0.25">
      <c r="A12" s="16" t="s">
        <v>69</v>
      </c>
      <c r="B12" s="22">
        <f>VLOOKUP(V12,[1]Sheet1!$A$370:$U$382,2,FALSE)</f>
        <v>937</v>
      </c>
      <c r="C12" s="14">
        <f>VLOOKUP(V12,[1]Sheet1!$A$370:$U$382,3,FALSE)/100</f>
        <v>3.4739730090464188E-2</v>
      </c>
      <c r="D12" s="22">
        <f>VLOOKUP(V12,[1]Sheet1!$A$370:$U$382,4,FALSE)</f>
        <v>937</v>
      </c>
      <c r="E12" s="14">
        <f>VLOOKUP(V12,[1]Sheet1!$A$370:$U$382,5,FALSE)/100</f>
        <v>3.4739730090464188E-2</v>
      </c>
      <c r="F12" s="22">
        <f>VLOOKUP(V12,[1]Sheet1!$A$370:$U$382,6,FALSE)</f>
        <v>0</v>
      </c>
      <c r="G12" s="14">
        <f>VLOOKUP(V12,[1]Sheet1!$A$370:$U$382,7,FALSE)/100</f>
        <v>0</v>
      </c>
      <c r="H12" s="22">
        <f>VLOOKUP(V12,[1]Sheet1!$A$370:$U$382,8,FALSE)</f>
        <v>0</v>
      </c>
      <c r="I12" s="14">
        <f>VLOOKUP(V12,[1]Sheet1!$A$370:$U$382,9,FALSE)/100</f>
        <v>0</v>
      </c>
      <c r="J12" s="22">
        <f>VLOOKUP(V12,[1]Sheet1!$A$370:$U$382,10,FALSE)</f>
        <v>0</v>
      </c>
      <c r="K12" s="14">
        <f>VLOOKUP(V12,[1]Sheet1!$A$370:$U$382,11,FALSE)/100</f>
        <v>0</v>
      </c>
      <c r="L12" s="22">
        <f>VLOOKUP(V12,[1]Sheet1!$A$370:$U$382,12,FALSE)</f>
        <v>0</v>
      </c>
      <c r="M12" s="14">
        <f>VLOOKUP(V12,[1]Sheet1!$A$370:$U$3821,13,FALSE)/100</f>
        <v>0</v>
      </c>
      <c r="N12" s="22">
        <f>VLOOKUP(V12,[1]Sheet1!$A$370:$U$382,14,FALSE)</f>
        <v>0</v>
      </c>
      <c r="O12" s="14">
        <f>VLOOKUP(V12,[1]Sheet1!$A$370:$U$382,15,FALSE)/100</f>
        <v>0</v>
      </c>
      <c r="P12" s="22">
        <f>VLOOKUP(V12,[1]Sheet1!$A$370:$U$382,16,FALSE)</f>
        <v>0</v>
      </c>
      <c r="Q12" s="14">
        <f>VLOOKUP(V12,[1]Sheet1!$A$370:$U$382,17,FALSE)/100</f>
        <v>0</v>
      </c>
      <c r="R12" s="22">
        <f>VLOOKUP(V12,[1]Sheet1!$A$370:$U$382,18,FALSE)</f>
        <v>0</v>
      </c>
      <c r="S12" s="14">
        <f>VLOOKUP(V12,[1]Sheet1!$A$370:$U$382,19,FALSE)/100</f>
        <v>0</v>
      </c>
      <c r="T12" s="22">
        <f>VLOOKUP(V12,[1]Sheet1!$A$370:$U$382,20,FALSE)</f>
        <v>0</v>
      </c>
      <c r="U12" s="15">
        <f>VLOOKUP(V12,[1]Sheet1!$A$370:$U$382,21,FALSE)/100</f>
        <v>0</v>
      </c>
      <c r="V12" s="67" t="s">
        <v>155</v>
      </c>
    </row>
    <row r="13" spans="1:22" x14ac:dyDescent="0.25">
      <c r="A13" s="30" t="s">
        <v>70</v>
      </c>
      <c r="B13" s="22">
        <f>VLOOKUP(V13,[1]Sheet1!$A$370:$U$382,2,FALSE)</f>
        <v>510</v>
      </c>
      <c r="C13" s="14">
        <f>VLOOKUP(V13,[1]Sheet1!$A$370:$U$382,3,FALSE)/100</f>
        <v>1.8908497701319887E-2</v>
      </c>
      <c r="D13" s="22">
        <f>VLOOKUP(V13,[1]Sheet1!$A$370:$U$382,4,FALSE)</f>
        <v>510</v>
      </c>
      <c r="E13" s="14">
        <f>VLOOKUP(V13,[1]Sheet1!$A$370:$U$382,5,FALSE)/100</f>
        <v>1.8908497701319887E-2</v>
      </c>
      <c r="F13" s="22">
        <f>VLOOKUP(V13,[1]Sheet1!$A$370:$U$382,6,FALSE)</f>
        <v>0</v>
      </c>
      <c r="G13" s="14">
        <f>VLOOKUP(V13,[1]Sheet1!$A$370:$U$382,7,FALSE)/100</f>
        <v>0</v>
      </c>
      <c r="H13" s="22">
        <f>VLOOKUP(V13,[1]Sheet1!$A$370:$U$382,8,FALSE)</f>
        <v>0</v>
      </c>
      <c r="I13" s="14">
        <f>VLOOKUP(V13,[1]Sheet1!$A$370:$U$382,9,FALSE)/100</f>
        <v>0</v>
      </c>
      <c r="J13" s="22">
        <f>VLOOKUP(V13,[1]Sheet1!$A$370:$U$382,10,FALSE)</f>
        <v>0</v>
      </c>
      <c r="K13" s="14">
        <f>VLOOKUP(V13,[1]Sheet1!$A$370:$U$382,11,FALSE)/100</f>
        <v>0</v>
      </c>
      <c r="L13" s="22">
        <f>VLOOKUP(V13,[1]Sheet1!$A$370:$U$382,12,FALSE)</f>
        <v>0</v>
      </c>
      <c r="M13" s="14">
        <f>VLOOKUP(V13,[1]Sheet1!$A$370:$U$3821,13,FALSE)/100</f>
        <v>0</v>
      </c>
      <c r="N13" s="22">
        <f>VLOOKUP(V13,[1]Sheet1!$A$370:$U$382,14,FALSE)</f>
        <v>0</v>
      </c>
      <c r="O13" s="14">
        <f>VLOOKUP(V13,[1]Sheet1!$A$370:$U$382,15,FALSE)/100</f>
        <v>0</v>
      </c>
      <c r="P13" s="22">
        <f>VLOOKUP(V13,[1]Sheet1!$A$370:$U$382,16,FALSE)</f>
        <v>0</v>
      </c>
      <c r="Q13" s="14">
        <f>VLOOKUP(V13,[1]Sheet1!$A$370:$U$382,17,FALSE)/100</f>
        <v>0</v>
      </c>
      <c r="R13" s="22">
        <f>VLOOKUP(V13,[1]Sheet1!$A$370:$U$382,18,FALSE)</f>
        <v>0</v>
      </c>
      <c r="S13" s="14">
        <f>VLOOKUP(V13,[1]Sheet1!$A$370:$U$382,19,FALSE)/100</f>
        <v>0</v>
      </c>
      <c r="T13" s="22">
        <f>VLOOKUP(V13,[1]Sheet1!$A$370:$U$382,20,FALSE)</f>
        <v>0</v>
      </c>
      <c r="U13" s="15">
        <f>VLOOKUP(V13,[1]Sheet1!$A$370:$U$382,21,FALSE)/100</f>
        <v>0</v>
      </c>
      <c r="V13" s="67" t="s">
        <v>156</v>
      </c>
    </row>
    <row r="14" spans="1:22" x14ac:dyDescent="0.25">
      <c r="A14" s="31" t="s">
        <v>71</v>
      </c>
      <c r="B14" s="22">
        <f>VLOOKUP(V14,[1]Sheet1!$A$370:$U$382,2,FALSE)</f>
        <v>146</v>
      </c>
      <c r="C14" s="14">
        <f>VLOOKUP(V14,[1]Sheet1!$A$370:$U$382,3,FALSE)/100</f>
        <v>5.4130209105739289E-3</v>
      </c>
      <c r="D14" s="22">
        <f>VLOOKUP(V14,[1]Sheet1!$A$370:$U$382,4,FALSE)</f>
        <v>146</v>
      </c>
      <c r="E14" s="14">
        <f>VLOOKUP(V14,[1]Sheet1!$A$370:$U$382,5,FALSE)/100</f>
        <v>5.4130209105739289E-3</v>
      </c>
      <c r="F14" s="22">
        <f>VLOOKUP(V14,[1]Sheet1!$A$370:$U$382,6,FALSE)</f>
        <v>0</v>
      </c>
      <c r="G14" s="14">
        <f>VLOOKUP(V14,[1]Sheet1!$A$370:$U$382,7,FALSE)/100</f>
        <v>0</v>
      </c>
      <c r="H14" s="22">
        <f>VLOOKUP(V14,[1]Sheet1!$A$370:$U$382,8,FALSE)</f>
        <v>0</v>
      </c>
      <c r="I14" s="14">
        <f>VLOOKUP(V14,[1]Sheet1!$A$370:$U$382,9,FALSE)/100</f>
        <v>0</v>
      </c>
      <c r="J14" s="22">
        <f>VLOOKUP(V14,[1]Sheet1!$A$370:$U$382,10,FALSE)</f>
        <v>0</v>
      </c>
      <c r="K14" s="14">
        <f>VLOOKUP(V14,[1]Sheet1!$A$370:$U$382,11,FALSE)/100</f>
        <v>0</v>
      </c>
      <c r="L14" s="22">
        <f>VLOOKUP(V14,[1]Sheet1!$A$370:$U$382,12,FALSE)</f>
        <v>0</v>
      </c>
      <c r="M14" s="14">
        <f>VLOOKUP(V14,[1]Sheet1!$A$370:$U$3821,13,FALSE)/100</f>
        <v>0</v>
      </c>
      <c r="N14" s="22">
        <f>VLOOKUP(V14,[1]Sheet1!$A$370:$U$382,14,FALSE)</f>
        <v>0</v>
      </c>
      <c r="O14" s="14">
        <f>VLOOKUP(V14,[1]Sheet1!$A$370:$U$382,15,FALSE)/100</f>
        <v>0</v>
      </c>
      <c r="P14" s="22">
        <f>VLOOKUP(V14,[1]Sheet1!$A$370:$U$382,16,FALSE)</f>
        <v>0</v>
      </c>
      <c r="Q14" s="14">
        <f>VLOOKUP(V14,[1]Sheet1!$A$370:$U$382,17,FALSE)/100</f>
        <v>0</v>
      </c>
      <c r="R14" s="22">
        <f>VLOOKUP(V14,[1]Sheet1!$A$370:$U$382,18,FALSE)</f>
        <v>0</v>
      </c>
      <c r="S14" s="14">
        <f>VLOOKUP(V14,[1]Sheet1!$A$370:$U$382,19,FALSE)/100</f>
        <v>0</v>
      </c>
      <c r="T14" s="22">
        <f>VLOOKUP(V14,[1]Sheet1!$A$370:$U$382,20,FALSE)</f>
        <v>0</v>
      </c>
      <c r="U14" s="15">
        <f>VLOOKUP(V14,[1]Sheet1!$A$370:$U$382,21,FALSE)/100</f>
        <v>0</v>
      </c>
      <c r="V14" s="67" t="s">
        <v>157</v>
      </c>
    </row>
    <row r="15" spans="1:22" x14ac:dyDescent="0.25">
      <c r="A15" s="31" t="s">
        <v>72</v>
      </c>
      <c r="B15" s="22">
        <f>VLOOKUP(V15,[1]Sheet1!$A$370:$U$382,2,FALSE)</f>
        <v>259</v>
      </c>
      <c r="C15" s="14">
        <f>VLOOKUP(V15,[1]Sheet1!$A$370:$U$382,3,FALSE)/100</f>
        <v>9.6025507934153938E-3</v>
      </c>
      <c r="D15" s="22">
        <f>VLOOKUP(V15,[1]Sheet1!$A$370:$U$382,4,FALSE)</f>
        <v>259</v>
      </c>
      <c r="E15" s="14">
        <f>VLOOKUP(V15,[1]Sheet1!$A$370:$U$382,5,FALSE)/100</f>
        <v>9.6025507934153938E-3</v>
      </c>
      <c r="F15" s="22">
        <f>VLOOKUP(V15,[1]Sheet1!$A$370:$U$382,6,FALSE)</f>
        <v>0</v>
      </c>
      <c r="G15" s="14">
        <f>VLOOKUP(V15,[1]Sheet1!$A$370:$U$382,7,FALSE)/100</f>
        <v>0</v>
      </c>
      <c r="H15" s="22">
        <f>VLOOKUP(V15,[1]Sheet1!$A$370:$U$382,8,FALSE)</f>
        <v>0</v>
      </c>
      <c r="I15" s="14">
        <f>VLOOKUP(V15,[1]Sheet1!$A$370:$U$382,9,FALSE)/100</f>
        <v>0</v>
      </c>
      <c r="J15" s="22">
        <f>VLOOKUP(V15,[1]Sheet1!$A$370:$U$382,10,FALSE)</f>
        <v>0</v>
      </c>
      <c r="K15" s="14">
        <f>VLOOKUP(V15,[1]Sheet1!$A$370:$U$382,11,FALSE)/100</f>
        <v>0</v>
      </c>
      <c r="L15" s="22">
        <f>VLOOKUP(V15,[1]Sheet1!$A$370:$U$382,12,FALSE)</f>
        <v>0</v>
      </c>
      <c r="M15" s="14">
        <f>VLOOKUP(V15,[1]Sheet1!$A$370:$U$3821,13,FALSE)/100</f>
        <v>0</v>
      </c>
      <c r="N15" s="22">
        <f>VLOOKUP(V15,[1]Sheet1!$A$370:$U$382,14,FALSE)</f>
        <v>0</v>
      </c>
      <c r="O15" s="14">
        <f>VLOOKUP(V15,[1]Sheet1!$A$370:$U$382,15,FALSE)/100</f>
        <v>0</v>
      </c>
      <c r="P15" s="22">
        <f>VLOOKUP(V15,[1]Sheet1!$A$370:$U$382,16,FALSE)</f>
        <v>0</v>
      </c>
      <c r="Q15" s="14">
        <f>VLOOKUP(V15,[1]Sheet1!$A$370:$U$382,17,FALSE)/100</f>
        <v>0</v>
      </c>
      <c r="R15" s="22">
        <f>VLOOKUP(V15,[1]Sheet1!$A$370:$U$382,18,FALSE)</f>
        <v>0</v>
      </c>
      <c r="S15" s="14">
        <f>VLOOKUP(V15,[1]Sheet1!$A$370:$U$382,19,FALSE)/100</f>
        <v>0</v>
      </c>
      <c r="T15" s="22">
        <f>VLOOKUP(V15,[1]Sheet1!$A$370:$U$382,20,FALSE)</f>
        <v>0</v>
      </c>
      <c r="U15" s="15">
        <f>VLOOKUP(V15,[1]Sheet1!$A$370:$U$382,21,FALSE)/100</f>
        <v>0</v>
      </c>
      <c r="V15" s="67" t="s">
        <v>158</v>
      </c>
    </row>
    <row r="16" spans="1:22" ht="15.75" thickBot="1" x14ac:dyDescent="0.3">
      <c r="A16" s="17" t="s">
        <v>30</v>
      </c>
      <c r="B16" s="25">
        <f>VLOOKUP(V16,[1]Sheet1!$A$370:$U$382,2,FALSE)</f>
        <v>17151</v>
      </c>
      <c r="C16" s="18">
        <f>VLOOKUP(V16,[1]Sheet1!$A$370:$U$382,3,FALSE)/100</f>
        <v>0.63588165504968119</v>
      </c>
      <c r="D16" s="25">
        <f>VLOOKUP(V16,[1]Sheet1!$A$370:$U$382,4,FALSE)</f>
        <v>17151</v>
      </c>
      <c r="E16" s="18">
        <f>VLOOKUP(V16,[1]Sheet1!$A$370:$U$382,5,FALSE)/100</f>
        <v>0.63588165504968119</v>
      </c>
      <c r="F16" s="25">
        <f>VLOOKUP(V16,[1]Sheet1!$A$370:$U$382,6,FALSE)</f>
        <v>0</v>
      </c>
      <c r="G16" s="18">
        <f>VLOOKUP(V16,[1]Sheet1!$A$370:$U$382,7,FALSE)/100</f>
        <v>0</v>
      </c>
      <c r="H16" s="25">
        <f>VLOOKUP(V16,[1]Sheet1!$A$370:$U$382,8,FALSE)</f>
        <v>0</v>
      </c>
      <c r="I16" s="18">
        <f>VLOOKUP(V16,[1]Sheet1!$A$370:$U$382,9,FALSE)/100</f>
        <v>0</v>
      </c>
      <c r="J16" s="25">
        <f>VLOOKUP(V16,[1]Sheet1!$A$370:$U$382,10,FALSE)</f>
        <v>0</v>
      </c>
      <c r="K16" s="18">
        <f>VLOOKUP(V16,[1]Sheet1!$A$370:$U$382,11,FALSE)/100</f>
        <v>0</v>
      </c>
      <c r="L16" s="25">
        <f>VLOOKUP(V16,[1]Sheet1!$A$370:$U$382,12,FALSE)</f>
        <v>0</v>
      </c>
      <c r="M16" s="18">
        <f>VLOOKUP(V16,[1]Sheet1!$A$370:$U$3821,13,FALSE)/100</f>
        <v>0</v>
      </c>
      <c r="N16" s="25">
        <f>VLOOKUP(V16,[1]Sheet1!$A$370:$U$382,14,FALSE)</f>
        <v>0</v>
      </c>
      <c r="O16" s="18">
        <f>VLOOKUP(V16,[1]Sheet1!$A$370:$U$382,15,FALSE)/100</f>
        <v>0</v>
      </c>
      <c r="P16" s="25">
        <f>VLOOKUP(V16,[1]Sheet1!$A$370:$U$382,16,FALSE)</f>
        <v>0</v>
      </c>
      <c r="Q16" s="18">
        <f>VLOOKUP(V16,[1]Sheet1!$A$370:$U$382,17,FALSE)/100</f>
        <v>0</v>
      </c>
      <c r="R16" s="25">
        <f>VLOOKUP(V16,[1]Sheet1!$A$370:$U$382,18,FALSE)</f>
        <v>0</v>
      </c>
      <c r="S16" s="18">
        <f>VLOOKUP(V16,[1]Sheet1!$A$370:$U$382,19,FALSE)/100</f>
        <v>0</v>
      </c>
      <c r="T16" s="25">
        <f>VLOOKUP(V16,[1]Sheet1!$A$370:$U$382,20,FALSE)</f>
        <v>0</v>
      </c>
      <c r="U16" s="19">
        <f>VLOOKUP(V16,[1]Sheet1!$A$370:$U$382,21,FALSE)/100</f>
        <v>0</v>
      </c>
      <c r="V16" s="67" t="s">
        <v>159</v>
      </c>
    </row>
    <row r="17" spans="1:22" ht="15.75" thickBot="1" x14ac:dyDescent="0.3">
      <c r="A17" s="20" t="s">
        <v>52</v>
      </c>
      <c r="B17" s="23">
        <f>VLOOKUP(V17,[1]Sheet1!$A$370:$U$382,2,FALSE)</f>
        <v>26972</v>
      </c>
      <c r="C17" s="7">
        <f>VLOOKUP(V17,[1]Sheet1!$A$370:$U$382,3,FALSE)/100</f>
        <v>1</v>
      </c>
      <c r="D17" s="23">
        <f>VLOOKUP(V17,[1]Sheet1!$A$370:$U$382,4,FALSE)</f>
        <v>26972</v>
      </c>
      <c r="E17" s="7">
        <f>VLOOKUP(V17,[1]Sheet1!$A$370:$U$382,5,FALSE)/100</f>
        <v>1</v>
      </c>
      <c r="F17" s="23">
        <f>VLOOKUP(V17,[1]Sheet1!$A$370:$U$382,6,FALSE)</f>
        <v>0</v>
      </c>
      <c r="G17" s="7">
        <f>VLOOKUP(V17,[1]Sheet1!$A$370:$U$382,7,FALSE)/100</f>
        <v>0</v>
      </c>
      <c r="H17" s="23">
        <f>VLOOKUP(V17,[1]Sheet1!$A$370:$U$382,8,FALSE)</f>
        <v>0</v>
      </c>
      <c r="I17" s="7">
        <f>VLOOKUP(V17,[1]Sheet1!$A$370:$U$382,9,FALSE)/100</f>
        <v>0</v>
      </c>
      <c r="J17" s="23">
        <f>VLOOKUP(V17,[1]Sheet1!$A$370:$U$382,10,FALSE)</f>
        <v>0</v>
      </c>
      <c r="K17" s="7">
        <f>VLOOKUP(V17,[1]Sheet1!$A$370:$U$382,11,FALSE)/100</f>
        <v>0</v>
      </c>
      <c r="L17" s="23">
        <f>VLOOKUP(V17,[1]Sheet1!$A$370:$U$382,12,FALSE)</f>
        <v>0</v>
      </c>
      <c r="M17" s="7">
        <f>VLOOKUP(V17,[1]Sheet1!$A$370:$U$3821,13,FALSE)/100</f>
        <v>0</v>
      </c>
      <c r="N17" s="23">
        <f>VLOOKUP(V17,[1]Sheet1!$A$370:$U$382,14,FALSE)</f>
        <v>0</v>
      </c>
      <c r="O17" s="7">
        <f>VLOOKUP(V17,[1]Sheet1!$A$370:$U$382,15,FALSE)/100</f>
        <v>0</v>
      </c>
      <c r="P17" s="23">
        <f>VLOOKUP(V17,[1]Sheet1!$A$370:$U$382,16,FALSE)</f>
        <v>0</v>
      </c>
      <c r="Q17" s="7">
        <f>VLOOKUP(V17,[1]Sheet1!$A$370:$U$382,17,FALSE)/100</f>
        <v>0</v>
      </c>
      <c r="R17" s="23">
        <f>VLOOKUP(V17,[1]Sheet1!$A$370:$U$382,18,FALSE)</f>
        <v>0</v>
      </c>
      <c r="S17" s="7">
        <f>VLOOKUP(V17,[1]Sheet1!$A$370:$U$382,19,FALSE)/100</f>
        <v>0</v>
      </c>
      <c r="T17" s="23">
        <f>VLOOKUP(V17,[1]Sheet1!$A$370:$U$382,20,FALSE)</f>
        <v>0</v>
      </c>
      <c r="U17" s="8">
        <f>VLOOKUP(V17,[1]Sheet1!$A$370:$U$382,21,FALSE)/100</f>
        <v>0</v>
      </c>
      <c r="V17" s="68" t="s">
        <v>52</v>
      </c>
    </row>
  </sheetData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B1:R298"/>
  <sheetViews>
    <sheetView zoomScale="70" zoomScaleNormal="70" workbookViewId="0">
      <selection activeCell="C7" sqref="C7:Q14"/>
    </sheetView>
  </sheetViews>
  <sheetFormatPr defaultColWidth="11.42578125" defaultRowHeight="15" x14ac:dyDescent="0.25"/>
  <cols>
    <col min="1" max="1" width="2.7109375" style="81" customWidth="1"/>
    <col min="2" max="17" width="15.7109375" style="63" customWidth="1"/>
    <col min="18" max="18" width="11.42578125" style="269" customWidth="1"/>
    <col min="19" max="16384" width="11.42578125" style="81"/>
  </cols>
  <sheetData>
    <row r="1" spans="2:18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8" ht="24.95" customHeight="1" thickTop="1" thickBot="1" x14ac:dyDescent="0.3">
      <c r="B2" s="281" t="s">
        <v>246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3"/>
    </row>
    <row r="3" spans="2:18" ht="24.95" customHeight="1" thickTop="1" thickBot="1" x14ac:dyDescent="0.3">
      <c r="B3" s="284" t="s">
        <v>289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6"/>
    </row>
    <row r="4" spans="2:18" ht="24.95" customHeight="1" thickTop="1" x14ac:dyDescent="0.25">
      <c r="B4" s="287" t="s">
        <v>245</v>
      </c>
      <c r="C4" s="290">
        <v>2014</v>
      </c>
      <c r="D4" s="291"/>
      <c r="E4" s="274">
        <v>2015</v>
      </c>
      <c r="F4" s="291"/>
      <c r="G4" s="274">
        <v>2016</v>
      </c>
      <c r="H4" s="291"/>
      <c r="I4" s="294">
        <v>2017</v>
      </c>
      <c r="J4" s="294"/>
      <c r="K4" s="274">
        <v>2018</v>
      </c>
      <c r="L4" s="294"/>
      <c r="M4" s="274">
        <v>2019</v>
      </c>
      <c r="N4" s="294"/>
      <c r="O4" s="274">
        <v>2020</v>
      </c>
      <c r="P4" s="275"/>
      <c r="Q4" s="278" t="s">
        <v>283</v>
      </c>
    </row>
    <row r="5" spans="2:18" ht="24.95" customHeight="1" x14ac:dyDescent="0.25">
      <c r="B5" s="288"/>
      <c r="C5" s="352">
        <v>2014</v>
      </c>
      <c r="D5" s="353"/>
      <c r="E5" s="354">
        <v>2015</v>
      </c>
      <c r="F5" s="353"/>
      <c r="G5" s="354">
        <v>2016</v>
      </c>
      <c r="H5" s="353"/>
      <c r="I5" s="351">
        <v>2017</v>
      </c>
      <c r="J5" s="351"/>
      <c r="K5" s="354">
        <v>2017</v>
      </c>
      <c r="L5" s="351"/>
      <c r="M5" s="354">
        <v>2017</v>
      </c>
      <c r="N5" s="351"/>
      <c r="O5" s="354">
        <v>2017</v>
      </c>
      <c r="P5" s="355"/>
      <c r="Q5" s="279"/>
    </row>
    <row r="6" spans="2:18" ht="24.95" customHeight="1" thickBot="1" x14ac:dyDescent="0.3">
      <c r="B6" s="289"/>
      <c r="C6" s="256" t="s">
        <v>4</v>
      </c>
      <c r="D6" s="257" t="s">
        <v>5</v>
      </c>
      <c r="E6" s="258" t="s">
        <v>4</v>
      </c>
      <c r="F6" s="257" t="s">
        <v>5</v>
      </c>
      <c r="G6" s="258" t="s">
        <v>4</v>
      </c>
      <c r="H6" s="257" t="s">
        <v>5</v>
      </c>
      <c r="I6" s="258" t="s">
        <v>4</v>
      </c>
      <c r="J6" s="259" t="s">
        <v>5</v>
      </c>
      <c r="K6" s="258" t="s">
        <v>4</v>
      </c>
      <c r="L6" s="259" t="s">
        <v>5</v>
      </c>
      <c r="M6" s="258" t="s">
        <v>4</v>
      </c>
      <c r="N6" s="259" t="s">
        <v>5</v>
      </c>
      <c r="O6" s="258" t="s">
        <v>4</v>
      </c>
      <c r="P6" s="260" t="s">
        <v>5</v>
      </c>
      <c r="Q6" s="280"/>
    </row>
    <row r="7" spans="2:18" ht="21.95" customHeight="1" thickTop="1" x14ac:dyDescent="0.25">
      <c r="B7" s="159" t="s">
        <v>74</v>
      </c>
      <c r="C7" s="135">
        <v>7161</v>
      </c>
      <c r="D7" s="88">
        <v>0.19357716324710081</v>
      </c>
      <c r="E7" s="136">
        <v>7346</v>
      </c>
      <c r="F7" s="88">
        <v>0.20143687616540529</v>
      </c>
      <c r="G7" s="136">
        <v>7464</v>
      </c>
      <c r="H7" s="88">
        <v>0.19867443903218079</v>
      </c>
      <c r="I7" s="136">
        <v>7372</v>
      </c>
      <c r="J7" s="90">
        <v>0.19959928521145828</v>
      </c>
      <c r="K7" s="136">
        <v>7375</v>
      </c>
      <c r="L7" s="90">
        <v>0.19900698885560864</v>
      </c>
      <c r="M7" s="136">
        <v>7378</v>
      </c>
      <c r="N7" s="90">
        <v>0.2012273285149325</v>
      </c>
      <c r="O7" s="136">
        <v>5369</v>
      </c>
      <c r="P7" s="90">
        <v>0.19905828266350289</v>
      </c>
      <c r="Q7" s="151">
        <v>-0.27229601518026564</v>
      </c>
      <c r="R7" s="269" t="s">
        <v>160</v>
      </c>
    </row>
    <row r="8" spans="2:18" ht="21.95" customHeight="1" x14ac:dyDescent="0.25">
      <c r="B8" s="160" t="s">
        <v>75</v>
      </c>
      <c r="C8" s="135">
        <v>7385</v>
      </c>
      <c r="D8" s="88">
        <v>0.19963236287946368</v>
      </c>
      <c r="E8" s="136">
        <v>7500</v>
      </c>
      <c r="F8" s="88">
        <v>0.2056597564988483</v>
      </c>
      <c r="G8" s="136">
        <v>7858</v>
      </c>
      <c r="H8" s="88">
        <v>0.20916180893822034</v>
      </c>
      <c r="I8" s="136">
        <v>7512</v>
      </c>
      <c r="J8" s="90">
        <v>0.20338983050847459</v>
      </c>
      <c r="K8" s="136">
        <v>7522</v>
      </c>
      <c r="L8" s="90">
        <v>0.20297363663347634</v>
      </c>
      <c r="M8" s="136">
        <v>7556</v>
      </c>
      <c r="N8" s="90">
        <v>0.20608209464066549</v>
      </c>
      <c r="O8" s="136">
        <v>5249</v>
      </c>
      <c r="P8" s="90">
        <v>0.19460922438083939</v>
      </c>
      <c r="Q8" s="91">
        <v>-0.30532027527792482</v>
      </c>
      <c r="R8" s="269" t="s">
        <v>161</v>
      </c>
    </row>
    <row r="9" spans="2:18" ht="21.95" customHeight="1" x14ac:dyDescent="0.25">
      <c r="B9" s="160" t="s">
        <v>76</v>
      </c>
      <c r="C9" s="135">
        <v>6356</v>
      </c>
      <c r="D9" s="88">
        <v>0.1718162895682967</v>
      </c>
      <c r="E9" s="136">
        <v>6102</v>
      </c>
      <c r="F9" s="88">
        <v>0.16732477788746297</v>
      </c>
      <c r="G9" s="136">
        <v>6295</v>
      </c>
      <c r="H9" s="88">
        <v>0.16755835928558119</v>
      </c>
      <c r="I9" s="136">
        <v>6149</v>
      </c>
      <c r="J9" s="90">
        <v>0.16648616450966588</v>
      </c>
      <c r="K9" s="136">
        <v>6159</v>
      </c>
      <c r="L9" s="90">
        <v>0.16619444669311098</v>
      </c>
      <c r="M9" s="136">
        <v>6073</v>
      </c>
      <c r="N9" s="90">
        <v>0.16563480158189009</v>
      </c>
      <c r="O9" s="136">
        <v>4603</v>
      </c>
      <c r="P9" s="90">
        <v>0.1706584606258342</v>
      </c>
      <c r="Q9" s="91">
        <v>-0.24205499753005105</v>
      </c>
      <c r="R9" s="269" t="s">
        <v>162</v>
      </c>
    </row>
    <row r="10" spans="2:18" ht="21.95" customHeight="1" x14ac:dyDescent="0.25">
      <c r="B10" s="160" t="s">
        <v>77</v>
      </c>
      <c r="C10" s="135">
        <v>6853</v>
      </c>
      <c r="D10" s="88">
        <v>0.18525126375260184</v>
      </c>
      <c r="E10" s="136">
        <v>6778</v>
      </c>
      <c r="F10" s="88">
        <v>0.18586157727322583</v>
      </c>
      <c r="G10" s="136">
        <v>6998</v>
      </c>
      <c r="H10" s="88">
        <v>0.18627059543772792</v>
      </c>
      <c r="I10" s="136">
        <v>6846</v>
      </c>
      <c r="J10" s="90">
        <v>0.18535766502409703</v>
      </c>
      <c r="K10" s="136">
        <v>6785</v>
      </c>
      <c r="L10" s="90">
        <v>0.18308642974715994</v>
      </c>
      <c r="M10" s="136">
        <v>6801</v>
      </c>
      <c r="N10" s="90">
        <v>0.18549024955679805</v>
      </c>
      <c r="O10" s="136">
        <v>4950</v>
      </c>
      <c r="P10" s="90">
        <v>0.18352365415986949</v>
      </c>
      <c r="Q10" s="91">
        <v>-0.27216585796206438</v>
      </c>
      <c r="R10" s="269" t="s">
        <v>163</v>
      </c>
    </row>
    <row r="11" spans="2:18" ht="21.95" customHeight="1" x14ac:dyDescent="0.25">
      <c r="B11" s="160" t="s">
        <v>78</v>
      </c>
      <c r="C11" s="135">
        <v>5739</v>
      </c>
      <c r="D11" s="88">
        <v>0.15513745843808288</v>
      </c>
      <c r="E11" s="136">
        <v>5420</v>
      </c>
      <c r="F11" s="88">
        <v>0.14862345069650104</v>
      </c>
      <c r="G11" s="136">
        <v>5602</v>
      </c>
      <c r="H11" s="88">
        <v>0.14911230003460299</v>
      </c>
      <c r="I11" s="136">
        <v>5577</v>
      </c>
      <c r="J11" s="90">
        <v>0.15099907943899929</v>
      </c>
      <c r="K11" s="136">
        <v>5853</v>
      </c>
      <c r="L11" s="90">
        <v>0.15793734315550878</v>
      </c>
      <c r="M11" s="136">
        <v>5532</v>
      </c>
      <c r="N11" s="90">
        <v>0.15087958543570162</v>
      </c>
      <c r="O11" s="136">
        <v>4020</v>
      </c>
      <c r="P11" s="90">
        <v>0.14904345246922734</v>
      </c>
      <c r="Q11" s="91">
        <v>-0.27331887201735355</v>
      </c>
      <c r="R11" s="269" t="s">
        <v>164</v>
      </c>
    </row>
    <row r="12" spans="2:18" ht="21.95" customHeight="1" x14ac:dyDescent="0.25">
      <c r="B12" s="160" t="s">
        <v>79</v>
      </c>
      <c r="C12" s="135">
        <v>1844</v>
      </c>
      <c r="D12" s="88">
        <v>4.9847268402130135E-2</v>
      </c>
      <c r="E12" s="136">
        <v>1678</v>
      </c>
      <c r="F12" s="88">
        <v>4.6012942854008997E-2</v>
      </c>
      <c r="G12" s="136">
        <v>1721</v>
      </c>
      <c r="H12" s="88">
        <v>4.5809044691101704E-2</v>
      </c>
      <c r="I12" s="136">
        <v>1779</v>
      </c>
      <c r="J12" s="90">
        <v>4.8167000595657115E-2</v>
      </c>
      <c r="K12" s="136">
        <v>1700</v>
      </c>
      <c r="L12" s="90">
        <v>4.5872797431123345E-2</v>
      </c>
      <c r="M12" s="136">
        <v>1732</v>
      </c>
      <c r="N12" s="90">
        <v>4.7238510841401883E-2</v>
      </c>
      <c r="O12" s="136">
        <v>1393</v>
      </c>
      <c r="P12" s="90">
        <v>5.1646151564585498E-2</v>
      </c>
      <c r="Q12" s="91">
        <v>-0.19572748267898382</v>
      </c>
      <c r="R12" s="269" t="s">
        <v>165</v>
      </c>
    </row>
    <row r="13" spans="2:18" ht="21.95" customHeight="1" thickBot="1" x14ac:dyDescent="0.3">
      <c r="B13" s="160" t="s">
        <v>80</v>
      </c>
      <c r="C13" s="135">
        <v>1655</v>
      </c>
      <c r="D13" s="88">
        <v>4.4738193712323952E-2</v>
      </c>
      <c r="E13" s="136">
        <v>1644</v>
      </c>
      <c r="F13" s="88">
        <v>4.5080618624547548E-2</v>
      </c>
      <c r="G13" s="136">
        <v>1631</v>
      </c>
      <c r="H13" s="88">
        <v>4.3413452580585057E-2</v>
      </c>
      <c r="I13" s="136">
        <v>1699</v>
      </c>
      <c r="J13" s="90">
        <v>4.6000974711647803E-2</v>
      </c>
      <c r="K13" s="136">
        <v>1665</v>
      </c>
      <c r="L13" s="90">
        <v>4.4928357484011978E-2</v>
      </c>
      <c r="M13" s="136">
        <v>1593</v>
      </c>
      <c r="N13" s="90">
        <v>4.3447429428610393E-2</v>
      </c>
      <c r="O13" s="136">
        <v>1388</v>
      </c>
      <c r="P13" s="90">
        <v>5.1460774136141182E-2</v>
      </c>
      <c r="Q13" s="91">
        <v>-0.12868801004394226</v>
      </c>
      <c r="R13" s="269" t="s">
        <v>166</v>
      </c>
    </row>
    <row r="14" spans="2:18" ht="21.95" customHeight="1" thickTop="1" thickBot="1" x14ac:dyDescent="0.3">
      <c r="B14" s="97" t="s">
        <v>31</v>
      </c>
      <c r="C14" s="142">
        <v>36993</v>
      </c>
      <c r="D14" s="99">
        <v>0.99999999999999989</v>
      </c>
      <c r="E14" s="143">
        <v>36468</v>
      </c>
      <c r="F14" s="99">
        <v>1</v>
      </c>
      <c r="G14" s="143">
        <v>37569</v>
      </c>
      <c r="H14" s="99">
        <v>1</v>
      </c>
      <c r="I14" s="143">
        <v>36934</v>
      </c>
      <c r="J14" s="101">
        <v>1</v>
      </c>
      <c r="K14" s="143">
        <v>37059</v>
      </c>
      <c r="L14" s="101">
        <v>1</v>
      </c>
      <c r="M14" s="143">
        <v>36665</v>
      </c>
      <c r="N14" s="101">
        <v>1</v>
      </c>
      <c r="O14" s="143">
        <v>26972</v>
      </c>
      <c r="P14" s="101">
        <v>1</v>
      </c>
      <c r="Q14" s="102">
        <v>-0.26436656211645981</v>
      </c>
      <c r="R14" s="269" t="s">
        <v>52</v>
      </c>
    </row>
    <row r="15" spans="2:18" ht="15.75" thickTop="1" x14ac:dyDescent="0.25">
      <c r="B15" s="117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</row>
    <row r="16" spans="2:18" x14ac:dyDescent="0.25">
      <c r="B16" s="81"/>
      <c r="C16" s="81"/>
      <c r="D16" s="81"/>
      <c r="E16" s="81"/>
      <c r="F16" s="81"/>
      <c r="G16" s="81"/>
      <c r="H16" s="81"/>
      <c r="I16" s="82"/>
      <c r="J16" s="81"/>
      <c r="K16" s="82"/>
      <c r="L16" s="81"/>
      <c r="M16" s="82"/>
      <c r="N16" s="81"/>
      <c r="O16" s="82"/>
      <c r="P16" s="81"/>
      <c r="Q16" s="81"/>
    </row>
    <row r="17" spans="2:17" x14ac:dyDescent="0.2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 x14ac:dyDescent="0.2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  <row r="248" spans="2:17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</row>
    <row r="249" spans="2:17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</row>
    <row r="250" spans="2:17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</row>
    <row r="251" spans="2:17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</row>
    <row r="252" spans="2:17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</row>
    <row r="253" spans="2:17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</row>
    <row r="254" spans="2:17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</row>
    <row r="255" spans="2:17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</row>
    <row r="256" spans="2:17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</row>
    <row r="257" spans="2:17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</row>
    <row r="258" spans="2:17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</row>
    <row r="259" spans="2:17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</row>
    <row r="260" spans="2:17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</row>
    <row r="261" spans="2:17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</row>
    <row r="262" spans="2:17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</row>
    <row r="263" spans="2:17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</row>
    <row r="264" spans="2:17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</row>
    <row r="265" spans="2:17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</row>
    <row r="266" spans="2:17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</row>
    <row r="267" spans="2:17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</row>
    <row r="268" spans="2:17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</row>
    <row r="269" spans="2:17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</row>
    <row r="270" spans="2:17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</row>
    <row r="271" spans="2:17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</row>
    <row r="272" spans="2:17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</row>
    <row r="273" spans="2:17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</row>
    <row r="274" spans="2:17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</row>
    <row r="275" spans="2:17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</row>
    <row r="276" spans="2:17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</row>
    <row r="277" spans="2:17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</row>
    <row r="278" spans="2:17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</row>
    <row r="279" spans="2:17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</row>
    <row r="280" spans="2:17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</row>
    <row r="281" spans="2:17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</row>
    <row r="282" spans="2:17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</row>
    <row r="283" spans="2:17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</row>
    <row r="284" spans="2:17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</row>
    <row r="285" spans="2:17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</row>
    <row r="286" spans="2:17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</row>
    <row r="287" spans="2:17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</row>
    <row r="288" spans="2:17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</row>
    <row r="289" spans="2:17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</row>
    <row r="290" spans="2:17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</row>
    <row r="291" spans="2:17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</row>
    <row r="292" spans="2:17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</row>
    <row r="293" spans="2:17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</row>
    <row r="294" spans="2:17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</row>
    <row r="295" spans="2:17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</row>
    <row r="296" spans="2:17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</row>
    <row r="297" spans="2:17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</row>
    <row r="298" spans="2:17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</row>
  </sheetData>
  <mergeCells count="11">
    <mergeCell ref="B2:Q2"/>
    <mergeCell ref="B3:Q3"/>
    <mergeCell ref="B4:B6"/>
    <mergeCell ref="I4:J5"/>
    <mergeCell ref="C4:D5"/>
    <mergeCell ref="E4:F5"/>
    <mergeCell ref="G4:H5"/>
    <mergeCell ref="O4:P5"/>
    <mergeCell ref="Q4:Q6"/>
    <mergeCell ref="K4:L5"/>
    <mergeCell ref="M4:N5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B1:M346"/>
  <sheetViews>
    <sheetView zoomScale="76" zoomScaleNormal="76" workbookViewId="0">
      <selection activeCell="C6" sqref="C6:J13"/>
    </sheetView>
  </sheetViews>
  <sheetFormatPr defaultColWidth="11.42578125" defaultRowHeight="15" x14ac:dyDescent="0.25"/>
  <cols>
    <col min="1" max="1" width="2.7109375" style="81" customWidth="1"/>
    <col min="2" max="12" width="15.7109375" style="63" customWidth="1"/>
    <col min="13" max="13" width="11.42578125" style="269"/>
    <col min="14" max="16384" width="11.42578125" style="81"/>
  </cols>
  <sheetData>
    <row r="1" spans="2:13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3" ht="21.95" customHeight="1" thickTop="1" thickBot="1" x14ac:dyDescent="0.3">
      <c r="B2" s="284" t="s">
        <v>290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</row>
    <row r="3" spans="2:13" ht="21.95" customHeight="1" thickTop="1" thickBot="1" x14ac:dyDescent="0.3">
      <c r="B3" s="287" t="s">
        <v>245</v>
      </c>
      <c r="C3" s="298" t="s">
        <v>81</v>
      </c>
      <c r="D3" s="298"/>
      <c r="E3" s="298"/>
      <c r="F3" s="298"/>
      <c r="G3" s="298"/>
      <c r="H3" s="298"/>
      <c r="I3" s="298"/>
      <c r="J3" s="298"/>
      <c r="K3" s="299" t="s">
        <v>31</v>
      </c>
      <c r="L3" s="300"/>
    </row>
    <row r="4" spans="2:13" ht="21.95" customHeight="1" thickTop="1" x14ac:dyDescent="0.25">
      <c r="B4" s="288"/>
      <c r="C4" s="290" t="s">
        <v>33</v>
      </c>
      <c r="D4" s="291"/>
      <c r="E4" s="274" t="s">
        <v>193</v>
      </c>
      <c r="F4" s="291"/>
      <c r="G4" s="274" t="s">
        <v>51</v>
      </c>
      <c r="H4" s="291"/>
      <c r="I4" s="294" t="s">
        <v>34</v>
      </c>
      <c r="J4" s="275"/>
      <c r="K4" s="315"/>
      <c r="L4" s="316"/>
    </row>
    <row r="5" spans="2:13" ht="21.95" customHeight="1" thickBot="1" x14ac:dyDescent="0.3">
      <c r="B5" s="289"/>
      <c r="C5" s="256" t="s">
        <v>4</v>
      </c>
      <c r="D5" s="257" t="s">
        <v>5</v>
      </c>
      <c r="E5" s="258" t="s">
        <v>4</v>
      </c>
      <c r="F5" s="257" t="s">
        <v>5</v>
      </c>
      <c r="G5" s="258" t="s">
        <v>4</v>
      </c>
      <c r="H5" s="257" t="s">
        <v>5</v>
      </c>
      <c r="I5" s="258" t="s">
        <v>4</v>
      </c>
      <c r="J5" s="259" t="s">
        <v>5</v>
      </c>
      <c r="K5" s="256" t="s">
        <v>4</v>
      </c>
      <c r="L5" s="260" t="s">
        <v>5</v>
      </c>
    </row>
    <row r="6" spans="2:13" ht="21.95" customHeight="1" thickTop="1" x14ac:dyDescent="0.25">
      <c r="B6" s="159" t="s">
        <v>74</v>
      </c>
      <c r="C6" s="87">
        <v>1732</v>
      </c>
      <c r="D6" s="88">
        <v>0.18912426293950643</v>
      </c>
      <c r="E6" s="89">
        <v>3457</v>
      </c>
      <c r="F6" s="88">
        <v>0.20554135204233306</v>
      </c>
      <c r="G6" s="89">
        <v>180</v>
      </c>
      <c r="H6" s="88">
        <v>0.18108651911468812</v>
      </c>
      <c r="I6" s="89">
        <v>0</v>
      </c>
      <c r="J6" s="162">
        <v>0</v>
      </c>
      <c r="K6" s="108">
        <v>5369</v>
      </c>
      <c r="L6" s="109">
        <v>0.19905828266350289</v>
      </c>
      <c r="M6" s="269" t="s">
        <v>160</v>
      </c>
    </row>
    <row r="7" spans="2:13" ht="21.95" customHeight="1" x14ac:dyDescent="0.25">
      <c r="B7" s="160" t="s">
        <v>75</v>
      </c>
      <c r="C7" s="87">
        <v>1711</v>
      </c>
      <c r="D7" s="88">
        <v>0.18683118584843852</v>
      </c>
      <c r="E7" s="89">
        <v>3334</v>
      </c>
      <c r="F7" s="88">
        <v>0.19822819430406088</v>
      </c>
      <c r="G7" s="89">
        <v>204</v>
      </c>
      <c r="H7" s="88">
        <v>0.20523138832997989</v>
      </c>
      <c r="I7" s="89">
        <v>0</v>
      </c>
      <c r="J7" s="162">
        <v>0</v>
      </c>
      <c r="K7" s="108">
        <v>5249</v>
      </c>
      <c r="L7" s="109">
        <v>0.19460922438083939</v>
      </c>
      <c r="M7" s="269" t="s">
        <v>161</v>
      </c>
    </row>
    <row r="8" spans="2:13" ht="21.95" customHeight="1" x14ac:dyDescent="0.25">
      <c r="B8" s="160" t="s">
        <v>76</v>
      </c>
      <c r="C8" s="87">
        <v>1496</v>
      </c>
      <c r="D8" s="88">
        <v>0.16335444420179079</v>
      </c>
      <c r="E8" s="89">
        <v>2932</v>
      </c>
      <c r="F8" s="88">
        <v>0.17432665437897615</v>
      </c>
      <c r="G8" s="89">
        <v>174</v>
      </c>
      <c r="H8" s="88">
        <v>0.1750503018108652</v>
      </c>
      <c r="I8" s="89">
        <v>1</v>
      </c>
      <c r="J8" s="162">
        <v>1</v>
      </c>
      <c r="K8" s="108">
        <v>4603</v>
      </c>
      <c r="L8" s="109">
        <v>0.1706584606258342</v>
      </c>
      <c r="M8" s="269" t="s">
        <v>162</v>
      </c>
    </row>
    <row r="9" spans="2:13" ht="21.95" customHeight="1" x14ac:dyDescent="0.25">
      <c r="B9" s="160" t="s">
        <v>77</v>
      </c>
      <c r="C9" s="87">
        <v>1736</v>
      </c>
      <c r="D9" s="88">
        <v>0.18956103952828129</v>
      </c>
      <c r="E9" s="89">
        <v>3034</v>
      </c>
      <c r="F9" s="88">
        <v>0.18039122421071407</v>
      </c>
      <c r="G9" s="89">
        <v>180</v>
      </c>
      <c r="H9" s="88">
        <v>0.18108651911468812</v>
      </c>
      <c r="I9" s="89">
        <v>0</v>
      </c>
      <c r="J9" s="162">
        <v>0</v>
      </c>
      <c r="K9" s="108">
        <v>4950</v>
      </c>
      <c r="L9" s="109">
        <v>0.18352365415986949</v>
      </c>
      <c r="M9" s="269" t="s">
        <v>163</v>
      </c>
    </row>
    <row r="10" spans="2:13" ht="21.95" customHeight="1" x14ac:dyDescent="0.25">
      <c r="B10" s="160" t="s">
        <v>78</v>
      </c>
      <c r="C10" s="87">
        <v>1521</v>
      </c>
      <c r="D10" s="88">
        <v>0.16608429788163354</v>
      </c>
      <c r="E10" s="89">
        <v>2335</v>
      </c>
      <c r="F10" s="88">
        <v>0.138831083893216</v>
      </c>
      <c r="G10" s="89">
        <v>164</v>
      </c>
      <c r="H10" s="88">
        <v>0.16498993963782696</v>
      </c>
      <c r="I10" s="89">
        <v>0</v>
      </c>
      <c r="J10" s="162">
        <v>0</v>
      </c>
      <c r="K10" s="108">
        <v>4020</v>
      </c>
      <c r="L10" s="109">
        <v>0.14904345246922734</v>
      </c>
      <c r="M10" s="269" t="s">
        <v>164</v>
      </c>
    </row>
    <row r="11" spans="2:13" ht="21.95" customHeight="1" x14ac:dyDescent="0.25">
      <c r="B11" s="160" t="s">
        <v>79</v>
      </c>
      <c r="C11" s="87">
        <v>499</v>
      </c>
      <c r="D11" s="88">
        <v>5.4487879449661498E-2</v>
      </c>
      <c r="E11" s="89">
        <v>854</v>
      </c>
      <c r="F11" s="88">
        <v>5.0775908199060589E-2</v>
      </c>
      <c r="G11" s="89">
        <v>40</v>
      </c>
      <c r="H11" s="88">
        <v>4.0241448692152917E-2</v>
      </c>
      <c r="I11" s="89">
        <v>0</v>
      </c>
      <c r="J11" s="162">
        <v>0</v>
      </c>
      <c r="K11" s="108">
        <v>1393</v>
      </c>
      <c r="L11" s="109">
        <v>5.1646151564585498E-2</v>
      </c>
      <c r="M11" s="269" t="s">
        <v>165</v>
      </c>
    </row>
    <row r="12" spans="2:13" ht="21.95" customHeight="1" thickBot="1" x14ac:dyDescent="0.3">
      <c r="B12" s="160" t="s">
        <v>80</v>
      </c>
      <c r="C12" s="87">
        <v>463</v>
      </c>
      <c r="D12" s="88">
        <v>5.0556890150687921E-2</v>
      </c>
      <c r="E12" s="89">
        <v>873</v>
      </c>
      <c r="F12" s="88">
        <v>5.1905582971639219E-2</v>
      </c>
      <c r="G12" s="89">
        <v>52</v>
      </c>
      <c r="H12" s="88">
        <v>5.2313883299798795E-2</v>
      </c>
      <c r="I12" s="89">
        <v>0</v>
      </c>
      <c r="J12" s="162">
        <v>0</v>
      </c>
      <c r="K12" s="108">
        <v>1388</v>
      </c>
      <c r="L12" s="109">
        <v>5.1460774136141182E-2</v>
      </c>
      <c r="M12" s="269" t="s">
        <v>166</v>
      </c>
    </row>
    <row r="13" spans="2:13" ht="21.95" customHeight="1" thickTop="1" thickBot="1" x14ac:dyDescent="0.3">
      <c r="B13" s="97" t="s">
        <v>31</v>
      </c>
      <c r="C13" s="98">
        <v>9158</v>
      </c>
      <c r="D13" s="99">
        <v>1</v>
      </c>
      <c r="E13" s="100">
        <v>16819</v>
      </c>
      <c r="F13" s="99">
        <v>1</v>
      </c>
      <c r="G13" s="100">
        <v>994</v>
      </c>
      <c r="H13" s="99">
        <v>1</v>
      </c>
      <c r="I13" s="100">
        <v>1</v>
      </c>
      <c r="J13" s="101">
        <v>1</v>
      </c>
      <c r="K13" s="98">
        <v>26972</v>
      </c>
      <c r="L13" s="110">
        <v>1</v>
      </c>
      <c r="M13" s="269" t="s">
        <v>52</v>
      </c>
    </row>
    <row r="14" spans="2:13" ht="21.95" customHeight="1" thickTop="1" thickBot="1" x14ac:dyDescent="0.3">
      <c r="B14" s="111"/>
      <c r="C14" s="112"/>
      <c r="D14" s="113"/>
      <c r="E14" s="112"/>
      <c r="F14" s="113"/>
      <c r="G14" s="112"/>
      <c r="H14" s="113"/>
      <c r="I14" s="112"/>
      <c r="J14" s="113"/>
      <c r="K14" s="112"/>
      <c r="L14" s="113"/>
    </row>
    <row r="15" spans="2:13" ht="21.95" customHeight="1" thickTop="1" x14ac:dyDescent="0.25">
      <c r="B15" s="114" t="s">
        <v>217</v>
      </c>
      <c r="C15" s="115"/>
      <c r="D15" s="115"/>
      <c r="E15" s="239"/>
      <c r="F15" s="161"/>
      <c r="G15" s="117"/>
      <c r="H15" s="117"/>
      <c r="I15" s="117"/>
      <c r="J15" s="161"/>
      <c r="K15" s="117"/>
      <c r="L15" s="117"/>
    </row>
    <row r="16" spans="2:13" ht="21.95" customHeight="1" thickBot="1" x14ac:dyDescent="0.3">
      <c r="B16" s="119" t="s">
        <v>220</v>
      </c>
      <c r="C16" s="120"/>
      <c r="D16" s="120"/>
      <c r="E16" s="240"/>
      <c r="F16" s="117"/>
      <c r="G16" s="117"/>
      <c r="H16" s="117"/>
      <c r="I16" s="117"/>
      <c r="J16" s="117"/>
      <c r="K16" s="117"/>
      <c r="L16" s="117"/>
    </row>
    <row r="17" spans="2:12" ht="15.75" thickTop="1" x14ac:dyDescent="0.25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2:12" x14ac:dyDescent="0.25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</row>
    <row r="19" spans="2:12" x14ac:dyDescent="0.25"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</row>
    <row r="20" spans="2:12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2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2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12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12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12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12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12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12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2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</row>
    <row r="112" spans="2:12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</row>
    <row r="113" spans="2:12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2:12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</row>
    <row r="115" spans="2:12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2:12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</row>
    <row r="117" spans="2:12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</row>
    <row r="118" spans="2:12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</row>
    <row r="119" spans="2:12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</row>
    <row r="120" spans="2:12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</row>
    <row r="121" spans="2:12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2:12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</row>
    <row r="123" spans="2:12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</row>
    <row r="124" spans="2:12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</row>
    <row r="125" spans="2:12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</row>
    <row r="126" spans="2:12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</row>
    <row r="127" spans="2:12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</row>
    <row r="128" spans="2:12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</row>
    <row r="129" spans="2:12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</row>
    <row r="130" spans="2:12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</row>
    <row r="131" spans="2:12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</row>
    <row r="132" spans="2:12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</row>
    <row r="133" spans="2:12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</row>
    <row r="134" spans="2:12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</row>
    <row r="135" spans="2:12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2:12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2:12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</row>
    <row r="138" spans="2:12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</row>
    <row r="139" spans="2:12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</row>
    <row r="140" spans="2:12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</row>
    <row r="141" spans="2:12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2:12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2:12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</row>
    <row r="144" spans="2:12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</row>
    <row r="145" spans="2:12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</row>
    <row r="146" spans="2:12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2:12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2:12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2:12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</row>
    <row r="150" spans="2:12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</row>
    <row r="151" spans="2:12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</row>
    <row r="152" spans="2:12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</row>
    <row r="153" spans="2:12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</row>
    <row r="154" spans="2:12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</row>
    <row r="155" spans="2:12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</row>
    <row r="156" spans="2:12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</row>
    <row r="157" spans="2:12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</row>
    <row r="158" spans="2:12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</row>
    <row r="159" spans="2:12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</row>
    <row r="160" spans="2:12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</row>
    <row r="161" spans="2:12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</row>
    <row r="162" spans="2:12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</row>
    <row r="163" spans="2:12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</row>
    <row r="164" spans="2:12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</row>
    <row r="165" spans="2:12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</row>
    <row r="166" spans="2:12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</row>
    <row r="167" spans="2:12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</row>
    <row r="168" spans="2:12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</row>
    <row r="169" spans="2:12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</row>
    <row r="170" spans="2:12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</row>
    <row r="171" spans="2:12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</row>
    <row r="172" spans="2:12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</row>
    <row r="173" spans="2:12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</row>
    <row r="174" spans="2:12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</row>
    <row r="175" spans="2:12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</row>
    <row r="176" spans="2:12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</row>
    <row r="177" spans="2:12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</row>
    <row r="178" spans="2:12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</row>
    <row r="179" spans="2:12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</row>
    <row r="180" spans="2:12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</row>
    <row r="181" spans="2:12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</row>
    <row r="182" spans="2:12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</row>
    <row r="183" spans="2:12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</row>
    <row r="184" spans="2:12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</row>
    <row r="185" spans="2:12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</row>
    <row r="186" spans="2:12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</row>
    <row r="187" spans="2:12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</row>
    <row r="188" spans="2:12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</row>
    <row r="189" spans="2:12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</row>
    <row r="190" spans="2:12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</row>
    <row r="191" spans="2:12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</row>
    <row r="192" spans="2:12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</row>
    <row r="193" spans="2:12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</row>
    <row r="194" spans="2:12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</row>
    <row r="195" spans="2:12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</row>
    <row r="196" spans="2:12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</row>
    <row r="197" spans="2:12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</row>
    <row r="198" spans="2:12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</row>
    <row r="199" spans="2:12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</row>
    <row r="200" spans="2:12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</row>
    <row r="201" spans="2:12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</row>
    <row r="202" spans="2:12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</row>
    <row r="203" spans="2:12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</row>
    <row r="204" spans="2:12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</row>
    <row r="205" spans="2:12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</row>
    <row r="206" spans="2:12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</row>
    <row r="207" spans="2:12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</row>
    <row r="208" spans="2:12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</row>
    <row r="209" spans="2:12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</row>
    <row r="210" spans="2:12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</row>
    <row r="211" spans="2:12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</row>
    <row r="212" spans="2:12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</row>
    <row r="213" spans="2:12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</row>
    <row r="214" spans="2:12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</row>
    <row r="215" spans="2:12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</row>
    <row r="216" spans="2:12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</row>
    <row r="217" spans="2:12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</row>
    <row r="218" spans="2:12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</row>
    <row r="219" spans="2:12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</row>
    <row r="220" spans="2:12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</row>
    <row r="221" spans="2:12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</row>
    <row r="222" spans="2:12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</row>
    <row r="223" spans="2:12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</row>
    <row r="224" spans="2:12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</row>
    <row r="225" spans="2:12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</row>
    <row r="226" spans="2:12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</row>
    <row r="227" spans="2:12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</row>
    <row r="228" spans="2:12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</row>
    <row r="229" spans="2:12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</row>
    <row r="230" spans="2:12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</row>
    <row r="231" spans="2:12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</row>
    <row r="232" spans="2:12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</row>
    <row r="233" spans="2:12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</row>
    <row r="234" spans="2:12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</row>
    <row r="235" spans="2:12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</row>
    <row r="236" spans="2:12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</row>
    <row r="237" spans="2:12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</row>
    <row r="238" spans="2:12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</row>
    <row r="239" spans="2:12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</row>
    <row r="240" spans="2:12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</row>
    <row r="241" spans="2:12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</row>
    <row r="242" spans="2:12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</row>
    <row r="243" spans="2:12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</row>
    <row r="244" spans="2:12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</row>
    <row r="245" spans="2:12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</row>
    <row r="246" spans="2:12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</row>
    <row r="247" spans="2:12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</row>
    <row r="248" spans="2:12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</row>
    <row r="249" spans="2:12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</row>
    <row r="250" spans="2:12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</row>
    <row r="251" spans="2:12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</row>
    <row r="252" spans="2:12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</row>
    <row r="253" spans="2:12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</row>
    <row r="254" spans="2:12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</row>
    <row r="255" spans="2:12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</row>
    <row r="256" spans="2:12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</row>
    <row r="257" spans="2:12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</row>
    <row r="258" spans="2:12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</row>
    <row r="259" spans="2:12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</row>
    <row r="260" spans="2:12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</row>
    <row r="261" spans="2:12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</row>
    <row r="262" spans="2:12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</row>
    <row r="263" spans="2:12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</row>
    <row r="264" spans="2:12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</row>
    <row r="265" spans="2:12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</row>
    <row r="266" spans="2:12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</row>
    <row r="267" spans="2:12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</row>
    <row r="268" spans="2:12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</row>
    <row r="269" spans="2:12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</row>
    <row r="270" spans="2:12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</row>
    <row r="271" spans="2:12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</row>
    <row r="272" spans="2:12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</row>
    <row r="273" spans="2:12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</row>
    <row r="274" spans="2:12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</row>
    <row r="275" spans="2:12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</row>
    <row r="276" spans="2:12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</row>
    <row r="277" spans="2:12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</row>
    <row r="278" spans="2:12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</row>
    <row r="279" spans="2:12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</row>
    <row r="280" spans="2:12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</row>
    <row r="281" spans="2:12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</row>
    <row r="282" spans="2:12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</row>
    <row r="283" spans="2:12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</row>
    <row r="284" spans="2:12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</row>
    <row r="285" spans="2:12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</row>
    <row r="286" spans="2:12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</row>
    <row r="287" spans="2:12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</row>
    <row r="288" spans="2:12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</row>
    <row r="289" spans="2:12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</row>
    <row r="290" spans="2:12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</row>
    <row r="291" spans="2:12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</row>
    <row r="292" spans="2:12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</row>
    <row r="293" spans="2:12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</row>
    <row r="294" spans="2:12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</row>
    <row r="295" spans="2:12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</row>
    <row r="296" spans="2:12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</row>
    <row r="297" spans="2:12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</row>
    <row r="298" spans="2:12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</row>
    <row r="299" spans="2:12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</row>
    <row r="300" spans="2:12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</row>
    <row r="301" spans="2:12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</row>
    <row r="302" spans="2:12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</row>
    <row r="303" spans="2:12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</row>
    <row r="304" spans="2:12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</row>
    <row r="305" spans="2:12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</row>
    <row r="306" spans="2:12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</row>
    <row r="307" spans="2:12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</row>
    <row r="308" spans="2:12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</row>
    <row r="309" spans="2:12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</row>
    <row r="310" spans="2:12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</row>
    <row r="311" spans="2:12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</row>
    <row r="312" spans="2:12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</row>
    <row r="313" spans="2:12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</row>
    <row r="314" spans="2:12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</row>
    <row r="315" spans="2:12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</row>
    <row r="316" spans="2:12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</row>
    <row r="317" spans="2:12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</row>
    <row r="318" spans="2:12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</row>
    <row r="319" spans="2:12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</row>
    <row r="320" spans="2:12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</row>
    <row r="321" spans="2:12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</row>
    <row r="322" spans="2:12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</row>
    <row r="323" spans="2:12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</row>
    <row r="324" spans="2:12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</row>
    <row r="325" spans="2:12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</row>
    <row r="326" spans="2:12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</row>
    <row r="327" spans="2:12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</row>
    <row r="328" spans="2:12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</row>
    <row r="329" spans="2:12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</row>
    <row r="330" spans="2:12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</row>
    <row r="331" spans="2:12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</row>
    <row r="332" spans="2:12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</row>
    <row r="333" spans="2:12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</row>
    <row r="334" spans="2:12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</row>
    <row r="335" spans="2:12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</row>
    <row r="336" spans="2:12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</row>
    <row r="337" spans="2:12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</row>
    <row r="338" spans="2:12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</row>
    <row r="339" spans="2:12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</row>
    <row r="340" spans="2:12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</row>
    <row r="341" spans="2:12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</row>
    <row r="342" spans="2:12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</row>
    <row r="343" spans="2:12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</row>
    <row r="344" spans="2:12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</row>
    <row r="345" spans="2:12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</row>
    <row r="346" spans="2:12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B1:X303"/>
  <sheetViews>
    <sheetView zoomScale="60" zoomScaleNormal="60" workbookViewId="0">
      <selection activeCell="C8" sqref="C8:S15"/>
    </sheetView>
  </sheetViews>
  <sheetFormatPr defaultColWidth="11.42578125" defaultRowHeight="15" x14ac:dyDescent="0.25"/>
  <cols>
    <col min="1" max="1" width="2.7109375" style="81" customWidth="1"/>
    <col min="2" max="2" width="15.7109375" style="63" customWidth="1"/>
    <col min="3" max="23" width="12.7109375" style="63" customWidth="1"/>
    <col min="24" max="24" width="11.42578125" style="269"/>
    <col min="25" max="16384" width="11.42578125" style="81"/>
  </cols>
  <sheetData>
    <row r="1" spans="2:24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2:24" ht="24.95" customHeight="1" thickTop="1" thickBot="1" x14ac:dyDescent="0.3">
      <c r="B2" s="284" t="s">
        <v>291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7"/>
    </row>
    <row r="3" spans="2:24" ht="24.95" customHeight="1" thickTop="1" thickBot="1" x14ac:dyDescent="0.3">
      <c r="B3" s="287" t="s">
        <v>245</v>
      </c>
      <c r="C3" s="298" t="s">
        <v>35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9" t="s">
        <v>31</v>
      </c>
      <c r="W3" s="300"/>
    </row>
    <row r="4" spans="2:24" ht="24.95" customHeight="1" thickTop="1" thickBot="1" x14ac:dyDescent="0.3">
      <c r="B4" s="358"/>
      <c r="C4" s="332" t="s">
        <v>36</v>
      </c>
      <c r="D4" s="359"/>
      <c r="E4" s="359"/>
      <c r="F4" s="359"/>
      <c r="G4" s="359"/>
      <c r="H4" s="359"/>
      <c r="I4" s="359"/>
      <c r="J4" s="359"/>
      <c r="K4" s="360"/>
      <c r="L4" s="332" t="s">
        <v>37</v>
      </c>
      <c r="M4" s="298"/>
      <c r="N4" s="298"/>
      <c r="O4" s="298"/>
      <c r="P4" s="298"/>
      <c r="Q4" s="298"/>
      <c r="R4" s="298"/>
      <c r="S4" s="298"/>
      <c r="T4" s="298"/>
      <c r="U4" s="314"/>
      <c r="V4" s="315"/>
      <c r="W4" s="316"/>
    </row>
    <row r="5" spans="2:24" ht="24.95" customHeight="1" thickTop="1" thickBot="1" x14ac:dyDescent="0.3">
      <c r="B5" s="358"/>
      <c r="C5" s="332" t="s">
        <v>81</v>
      </c>
      <c r="D5" s="298"/>
      <c r="E5" s="298"/>
      <c r="F5" s="298"/>
      <c r="G5" s="298"/>
      <c r="H5" s="298"/>
      <c r="I5" s="298"/>
      <c r="J5" s="290" t="s">
        <v>31</v>
      </c>
      <c r="K5" s="275"/>
      <c r="L5" s="298" t="s">
        <v>81</v>
      </c>
      <c r="M5" s="298"/>
      <c r="N5" s="298"/>
      <c r="O5" s="298"/>
      <c r="P5" s="298"/>
      <c r="Q5" s="298"/>
      <c r="R5" s="298"/>
      <c r="S5" s="298"/>
      <c r="T5" s="290" t="s">
        <v>31</v>
      </c>
      <c r="U5" s="275"/>
      <c r="V5" s="315"/>
      <c r="W5" s="316"/>
    </row>
    <row r="6" spans="2:24" ht="24.95" customHeight="1" thickTop="1" x14ac:dyDescent="0.25">
      <c r="B6" s="358"/>
      <c r="C6" s="290" t="s">
        <v>33</v>
      </c>
      <c r="D6" s="291"/>
      <c r="E6" s="274" t="s">
        <v>193</v>
      </c>
      <c r="F6" s="291"/>
      <c r="G6" s="274" t="s">
        <v>51</v>
      </c>
      <c r="H6" s="291"/>
      <c r="I6" s="163" t="s">
        <v>34</v>
      </c>
      <c r="J6" s="352"/>
      <c r="K6" s="355"/>
      <c r="L6" s="290" t="s">
        <v>33</v>
      </c>
      <c r="M6" s="291"/>
      <c r="N6" s="274" t="s">
        <v>193</v>
      </c>
      <c r="O6" s="291"/>
      <c r="P6" s="274" t="s">
        <v>51</v>
      </c>
      <c r="Q6" s="291"/>
      <c r="R6" s="351" t="s">
        <v>34</v>
      </c>
      <c r="S6" s="351"/>
      <c r="T6" s="352"/>
      <c r="U6" s="355"/>
      <c r="V6" s="315"/>
      <c r="W6" s="316"/>
    </row>
    <row r="7" spans="2:24" ht="24.95" customHeight="1" thickBot="1" x14ac:dyDescent="0.3">
      <c r="B7" s="328"/>
      <c r="C7" s="256" t="s">
        <v>4</v>
      </c>
      <c r="D7" s="257" t="s">
        <v>5</v>
      </c>
      <c r="E7" s="258" t="s">
        <v>4</v>
      </c>
      <c r="F7" s="257" t="s">
        <v>5</v>
      </c>
      <c r="G7" s="258" t="s">
        <v>4</v>
      </c>
      <c r="H7" s="257" t="s">
        <v>5</v>
      </c>
      <c r="I7" s="259" t="s">
        <v>4</v>
      </c>
      <c r="J7" s="256" t="s">
        <v>4</v>
      </c>
      <c r="K7" s="260" t="s">
        <v>5</v>
      </c>
      <c r="L7" s="256" t="s">
        <v>4</v>
      </c>
      <c r="M7" s="257" t="s">
        <v>5</v>
      </c>
      <c r="N7" s="258" t="s">
        <v>4</v>
      </c>
      <c r="O7" s="257" t="s">
        <v>5</v>
      </c>
      <c r="P7" s="258" t="s">
        <v>4</v>
      </c>
      <c r="Q7" s="257" t="s">
        <v>5</v>
      </c>
      <c r="R7" s="258" t="s">
        <v>4</v>
      </c>
      <c r="S7" s="259" t="s">
        <v>5</v>
      </c>
      <c r="T7" s="256" t="s">
        <v>4</v>
      </c>
      <c r="U7" s="260" t="s">
        <v>5</v>
      </c>
      <c r="V7" s="256" t="s">
        <v>4</v>
      </c>
      <c r="W7" s="260" t="s">
        <v>5</v>
      </c>
    </row>
    <row r="8" spans="2:24" ht="21.95" customHeight="1" thickTop="1" x14ac:dyDescent="0.25">
      <c r="B8" s="160" t="s">
        <v>74</v>
      </c>
      <c r="C8" s="87">
        <v>1010</v>
      </c>
      <c r="D8" s="125">
        <v>0.19831140781464757</v>
      </c>
      <c r="E8" s="89">
        <v>1435</v>
      </c>
      <c r="F8" s="125">
        <v>0.21293960528268288</v>
      </c>
      <c r="G8" s="89">
        <v>85</v>
      </c>
      <c r="H8" s="125">
        <v>0.18681318681318682</v>
      </c>
      <c r="I8" s="164">
        <v>0</v>
      </c>
      <c r="J8" s="87">
        <v>2530</v>
      </c>
      <c r="K8" s="126">
        <v>0.20590868397493287</v>
      </c>
      <c r="L8" s="87">
        <v>722</v>
      </c>
      <c r="M8" s="125">
        <v>0.17761377613776139</v>
      </c>
      <c r="N8" s="89">
        <v>2022</v>
      </c>
      <c r="O8" s="125">
        <v>0.2005952380952381</v>
      </c>
      <c r="P8" s="89">
        <v>95</v>
      </c>
      <c r="Q8" s="125">
        <v>0.17625231910946196</v>
      </c>
      <c r="R8" s="89">
        <v>0</v>
      </c>
      <c r="S8" s="165">
        <v>0</v>
      </c>
      <c r="T8" s="108">
        <v>2839</v>
      </c>
      <c r="U8" s="126">
        <v>0.19332652366360231</v>
      </c>
      <c r="V8" s="108">
        <v>5369</v>
      </c>
      <c r="W8" s="126">
        <v>0.19905828266350289</v>
      </c>
      <c r="X8" s="269" t="s">
        <v>160</v>
      </c>
    </row>
    <row r="9" spans="2:24" ht="21.95" customHeight="1" x14ac:dyDescent="0.25">
      <c r="B9" s="160" t="s">
        <v>75</v>
      </c>
      <c r="C9" s="87">
        <v>1006</v>
      </c>
      <c r="D9" s="125">
        <v>0.19752601610053014</v>
      </c>
      <c r="E9" s="89">
        <v>1353</v>
      </c>
      <c r="F9" s="125">
        <v>0.20077162783795816</v>
      </c>
      <c r="G9" s="89">
        <v>88</v>
      </c>
      <c r="H9" s="125">
        <v>0.19340659340659341</v>
      </c>
      <c r="I9" s="164">
        <v>0</v>
      </c>
      <c r="J9" s="108">
        <v>2447</v>
      </c>
      <c r="K9" s="126">
        <v>0.1991535769512493</v>
      </c>
      <c r="L9" s="87">
        <v>705</v>
      </c>
      <c r="M9" s="125">
        <v>0.17343173431734318</v>
      </c>
      <c r="N9" s="89">
        <v>1981</v>
      </c>
      <c r="O9" s="125">
        <v>0.19652777777777777</v>
      </c>
      <c r="P9" s="89">
        <v>116</v>
      </c>
      <c r="Q9" s="125">
        <v>0.21521335807050093</v>
      </c>
      <c r="R9" s="89">
        <v>0</v>
      </c>
      <c r="S9" s="165">
        <v>0</v>
      </c>
      <c r="T9" s="108">
        <v>2802</v>
      </c>
      <c r="U9" s="126">
        <v>0.19080694586312563</v>
      </c>
      <c r="V9" s="108">
        <v>5249</v>
      </c>
      <c r="W9" s="126">
        <v>0.19460922438083939</v>
      </c>
      <c r="X9" s="269" t="s">
        <v>161</v>
      </c>
    </row>
    <row r="10" spans="2:24" ht="21.95" customHeight="1" x14ac:dyDescent="0.25">
      <c r="B10" s="160" t="s">
        <v>76</v>
      </c>
      <c r="C10" s="87">
        <v>790</v>
      </c>
      <c r="D10" s="125">
        <v>0.15511486353818968</v>
      </c>
      <c r="E10" s="89">
        <v>1118</v>
      </c>
      <c r="F10" s="125">
        <v>0.16589998516100313</v>
      </c>
      <c r="G10" s="89">
        <v>77</v>
      </c>
      <c r="H10" s="125">
        <v>0.16923076923076924</v>
      </c>
      <c r="I10" s="164">
        <v>0</v>
      </c>
      <c r="J10" s="108">
        <v>1985</v>
      </c>
      <c r="K10" s="126">
        <v>0.16155286074713113</v>
      </c>
      <c r="L10" s="87">
        <v>706</v>
      </c>
      <c r="M10" s="125">
        <v>0.17367773677736778</v>
      </c>
      <c r="N10" s="89">
        <v>1814</v>
      </c>
      <c r="O10" s="125">
        <v>0.17996031746031746</v>
      </c>
      <c r="P10" s="89">
        <v>97</v>
      </c>
      <c r="Q10" s="125">
        <v>0.17996289424860853</v>
      </c>
      <c r="R10" s="89">
        <v>1</v>
      </c>
      <c r="S10" s="165">
        <v>1</v>
      </c>
      <c r="T10" s="108">
        <v>2618</v>
      </c>
      <c r="U10" s="126">
        <v>0.17827715355805243</v>
      </c>
      <c r="V10" s="108">
        <v>4603</v>
      </c>
      <c r="W10" s="126">
        <v>0.1706584606258342</v>
      </c>
      <c r="X10" s="269" t="s">
        <v>162</v>
      </c>
    </row>
    <row r="11" spans="2:24" ht="21.95" customHeight="1" x14ac:dyDescent="0.25">
      <c r="B11" s="160" t="s">
        <v>77</v>
      </c>
      <c r="C11" s="87">
        <v>983</v>
      </c>
      <c r="D11" s="125">
        <v>0.193010013744355</v>
      </c>
      <c r="E11" s="89">
        <v>1271</v>
      </c>
      <c r="F11" s="125">
        <v>0.18860365039323343</v>
      </c>
      <c r="G11" s="89">
        <v>101</v>
      </c>
      <c r="H11" s="125">
        <v>0.22197802197802197</v>
      </c>
      <c r="I11" s="164">
        <v>0</v>
      </c>
      <c r="J11" s="108">
        <v>2355</v>
      </c>
      <c r="K11" s="126">
        <v>0.19166598844306992</v>
      </c>
      <c r="L11" s="87">
        <v>753</v>
      </c>
      <c r="M11" s="125">
        <v>0.18523985239852397</v>
      </c>
      <c r="N11" s="89">
        <v>1763</v>
      </c>
      <c r="O11" s="125">
        <v>0.17490079365079364</v>
      </c>
      <c r="P11" s="89">
        <v>79</v>
      </c>
      <c r="Q11" s="125">
        <v>0.14656771799628943</v>
      </c>
      <c r="R11" s="89">
        <v>0</v>
      </c>
      <c r="S11" s="165">
        <v>0</v>
      </c>
      <c r="T11" s="108">
        <v>2595</v>
      </c>
      <c r="U11" s="126">
        <v>0.17671092951991829</v>
      </c>
      <c r="V11" s="108">
        <v>4950</v>
      </c>
      <c r="W11" s="126">
        <v>0.18352365415986949</v>
      </c>
      <c r="X11" s="269" t="s">
        <v>163</v>
      </c>
    </row>
    <row r="12" spans="2:24" ht="21.95" customHeight="1" x14ac:dyDescent="0.25">
      <c r="B12" s="160" t="s">
        <v>78</v>
      </c>
      <c r="C12" s="87">
        <v>859</v>
      </c>
      <c r="D12" s="125">
        <v>0.16866287060671509</v>
      </c>
      <c r="E12" s="89">
        <v>976</v>
      </c>
      <c r="F12" s="125">
        <v>0.14482860958599197</v>
      </c>
      <c r="G12" s="89">
        <v>78</v>
      </c>
      <c r="H12" s="125">
        <v>0.17142857142857143</v>
      </c>
      <c r="I12" s="164">
        <v>0</v>
      </c>
      <c r="J12" s="108">
        <v>1913</v>
      </c>
      <c r="K12" s="126">
        <v>0.15569300887116463</v>
      </c>
      <c r="L12" s="87">
        <v>662</v>
      </c>
      <c r="M12" s="125">
        <v>0.16285362853628535</v>
      </c>
      <c r="N12" s="89">
        <v>1359</v>
      </c>
      <c r="O12" s="125">
        <v>0.13482142857142856</v>
      </c>
      <c r="P12" s="89">
        <v>86</v>
      </c>
      <c r="Q12" s="125">
        <v>0.15955473098330242</v>
      </c>
      <c r="R12" s="89">
        <v>0</v>
      </c>
      <c r="S12" s="165">
        <v>0</v>
      </c>
      <c r="T12" s="108">
        <v>2107</v>
      </c>
      <c r="U12" s="126">
        <v>0.14347974123255022</v>
      </c>
      <c r="V12" s="108">
        <v>4020</v>
      </c>
      <c r="W12" s="126">
        <v>0.14904345246922734</v>
      </c>
      <c r="X12" s="269" t="s">
        <v>164</v>
      </c>
    </row>
    <row r="13" spans="2:24" ht="21.95" customHeight="1" x14ac:dyDescent="0.25">
      <c r="B13" s="160" t="s">
        <v>79</v>
      </c>
      <c r="C13" s="87">
        <v>245</v>
      </c>
      <c r="D13" s="125">
        <v>4.8105242489691731E-2</v>
      </c>
      <c r="E13" s="89">
        <v>283</v>
      </c>
      <c r="F13" s="125">
        <v>4.1994361181184152E-2</v>
      </c>
      <c r="G13" s="89">
        <v>8</v>
      </c>
      <c r="H13" s="125">
        <v>1.7582417582417582E-2</v>
      </c>
      <c r="I13" s="164">
        <v>0</v>
      </c>
      <c r="J13" s="108">
        <v>536</v>
      </c>
      <c r="K13" s="126">
        <v>4.3623341743305934E-2</v>
      </c>
      <c r="L13" s="87">
        <v>254</v>
      </c>
      <c r="M13" s="125">
        <v>6.2484624846248463E-2</v>
      </c>
      <c r="N13" s="89">
        <v>571</v>
      </c>
      <c r="O13" s="125">
        <v>5.6646825396825397E-2</v>
      </c>
      <c r="P13" s="89">
        <v>32</v>
      </c>
      <c r="Q13" s="125">
        <v>5.9369202226345084E-2</v>
      </c>
      <c r="R13" s="89">
        <v>0</v>
      </c>
      <c r="S13" s="165">
        <v>0</v>
      </c>
      <c r="T13" s="108">
        <v>857</v>
      </c>
      <c r="U13" s="126">
        <v>5.8358869594824649E-2</v>
      </c>
      <c r="V13" s="108">
        <v>1393</v>
      </c>
      <c r="W13" s="126">
        <v>5.1646151564585498E-2</v>
      </c>
      <c r="X13" s="269" t="s">
        <v>165</v>
      </c>
    </row>
    <row r="14" spans="2:24" ht="21.95" customHeight="1" thickBot="1" x14ac:dyDescent="0.3">
      <c r="B14" s="160" t="s">
        <v>80</v>
      </c>
      <c r="C14" s="87">
        <v>200</v>
      </c>
      <c r="D14" s="125">
        <v>3.9269585705870802E-2</v>
      </c>
      <c r="E14" s="89">
        <v>303</v>
      </c>
      <c r="F14" s="125">
        <v>4.496216055794628E-2</v>
      </c>
      <c r="G14" s="89">
        <v>18</v>
      </c>
      <c r="H14" s="125">
        <v>3.9560439560439559E-2</v>
      </c>
      <c r="I14" s="164">
        <v>0</v>
      </c>
      <c r="J14" s="108">
        <v>521</v>
      </c>
      <c r="K14" s="126">
        <v>4.240253926914625E-2</v>
      </c>
      <c r="L14" s="87">
        <v>263</v>
      </c>
      <c r="M14" s="125">
        <v>6.4698646986469863E-2</v>
      </c>
      <c r="N14" s="89">
        <v>570</v>
      </c>
      <c r="O14" s="125">
        <v>5.6547619047619048E-2</v>
      </c>
      <c r="P14" s="89">
        <v>34</v>
      </c>
      <c r="Q14" s="125">
        <v>6.3079777365491654E-2</v>
      </c>
      <c r="R14" s="89">
        <v>0</v>
      </c>
      <c r="S14" s="165">
        <v>0</v>
      </c>
      <c r="T14" s="108">
        <v>867</v>
      </c>
      <c r="U14" s="126">
        <v>5.9039836567926454E-2</v>
      </c>
      <c r="V14" s="108">
        <v>1388</v>
      </c>
      <c r="W14" s="126">
        <v>5.1460774136141182E-2</v>
      </c>
      <c r="X14" s="269" t="s">
        <v>166</v>
      </c>
    </row>
    <row r="15" spans="2:24" ht="21.95" customHeight="1" thickTop="1" thickBot="1" x14ac:dyDescent="0.3">
      <c r="B15" s="97" t="s">
        <v>31</v>
      </c>
      <c r="C15" s="98">
        <v>5093</v>
      </c>
      <c r="D15" s="129">
        <v>1</v>
      </c>
      <c r="E15" s="100">
        <v>6739</v>
      </c>
      <c r="F15" s="129">
        <v>1</v>
      </c>
      <c r="G15" s="100">
        <v>455</v>
      </c>
      <c r="H15" s="129">
        <v>1</v>
      </c>
      <c r="I15" s="166">
        <v>0</v>
      </c>
      <c r="J15" s="98">
        <v>12287</v>
      </c>
      <c r="K15" s="131">
        <v>1</v>
      </c>
      <c r="L15" s="98">
        <v>4065</v>
      </c>
      <c r="M15" s="129">
        <v>1</v>
      </c>
      <c r="N15" s="100">
        <v>10080</v>
      </c>
      <c r="O15" s="129">
        <v>1</v>
      </c>
      <c r="P15" s="100">
        <v>539</v>
      </c>
      <c r="Q15" s="129">
        <v>1</v>
      </c>
      <c r="R15" s="100">
        <v>1</v>
      </c>
      <c r="S15" s="130">
        <v>1</v>
      </c>
      <c r="T15" s="98">
        <v>14685</v>
      </c>
      <c r="U15" s="131">
        <v>1</v>
      </c>
      <c r="V15" s="98">
        <v>26972</v>
      </c>
      <c r="W15" s="131">
        <v>1</v>
      </c>
      <c r="X15" s="269" t="s">
        <v>52</v>
      </c>
    </row>
    <row r="16" spans="2:24" ht="21.95" customHeight="1" thickTop="1" thickBot="1" x14ac:dyDescent="0.3">
      <c r="B16" s="111"/>
      <c r="C16" s="112"/>
      <c r="D16" s="132"/>
      <c r="E16" s="112"/>
      <c r="F16" s="132"/>
      <c r="G16" s="112"/>
      <c r="H16" s="132"/>
      <c r="I16" s="112"/>
      <c r="J16" s="112"/>
      <c r="K16" s="132"/>
      <c r="L16" s="112"/>
      <c r="M16" s="132"/>
      <c r="N16" s="112"/>
      <c r="O16" s="132"/>
      <c r="P16" s="112"/>
      <c r="Q16" s="132"/>
      <c r="R16" s="112"/>
      <c r="S16" s="132"/>
      <c r="T16" s="112"/>
      <c r="U16" s="132"/>
      <c r="V16" s="112"/>
      <c r="W16" s="132"/>
    </row>
    <row r="17" spans="2:23" ht="21.95" customHeight="1" thickTop="1" x14ac:dyDescent="0.25">
      <c r="B17" s="114" t="s">
        <v>217</v>
      </c>
      <c r="C17" s="115"/>
      <c r="D17" s="115"/>
      <c r="E17" s="116"/>
      <c r="F17" s="161"/>
      <c r="G17" s="117"/>
      <c r="H17" s="117"/>
      <c r="I17" s="117"/>
      <c r="J17" s="161"/>
      <c r="K17" s="117"/>
      <c r="L17" s="117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2:23" ht="21.95" customHeight="1" thickBot="1" x14ac:dyDescent="0.3">
      <c r="B18" s="119" t="s">
        <v>218</v>
      </c>
      <c r="C18" s="120"/>
      <c r="D18" s="120"/>
      <c r="E18" s="121"/>
      <c r="F18" s="117"/>
      <c r="G18" s="117"/>
      <c r="H18" s="117"/>
      <c r="I18" s="117"/>
      <c r="J18" s="117"/>
      <c r="K18" s="117"/>
      <c r="L18" s="117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spans="2:23" ht="15.75" thickTop="1" x14ac:dyDescent="0.25">
      <c r="B19" s="117"/>
      <c r="C19" s="117"/>
      <c r="D19" s="117"/>
      <c r="E19" s="117"/>
      <c r="F19" s="117"/>
      <c r="G19" s="117"/>
      <c r="H19" s="117"/>
      <c r="I19" s="117"/>
      <c r="J19" s="118"/>
      <c r="K19" s="117"/>
      <c r="L19" s="117"/>
      <c r="M19" s="117"/>
      <c r="N19" s="117"/>
      <c r="O19" s="117"/>
      <c r="P19" s="117"/>
      <c r="Q19" s="117"/>
      <c r="R19" s="117"/>
      <c r="S19" s="117"/>
      <c r="T19" s="118"/>
      <c r="U19" s="117"/>
      <c r="V19" s="117"/>
      <c r="W19" s="117"/>
    </row>
    <row r="20" spans="2:23" x14ac:dyDescent="0.25">
      <c r="B20" s="117"/>
      <c r="C20" s="117"/>
      <c r="D20" s="117"/>
      <c r="E20" s="117"/>
      <c r="F20" s="117"/>
      <c r="G20" s="117"/>
      <c r="H20" s="117"/>
      <c r="I20" s="117"/>
      <c r="J20" s="118"/>
      <c r="K20" s="117"/>
      <c r="L20" s="117"/>
      <c r="M20" s="117"/>
      <c r="N20" s="117"/>
      <c r="O20" s="117"/>
      <c r="P20" s="117"/>
      <c r="Q20" s="117"/>
      <c r="R20" s="117"/>
      <c r="S20" s="117"/>
      <c r="T20" s="118"/>
      <c r="U20" s="117"/>
      <c r="V20" s="117"/>
      <c r="W20" s="117"/>
    </row>
    <row r="21" spans="2:23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</row>
    <row r="22" spans="2:23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</row>
    <row r="23" spans="2:23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</row>
    <row r="24" spans="2:23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</row>
    <row r="25" spans="2:23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</row>
    <row r="26" spans="2:23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</row>
    <row r="27" spans="2:23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</row>
    <row r="28" spans="2:23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</row>
    <row r="29" spans="2:23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</row>
    <row r="30" spans="2:23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</row>
    <row r="31" spans="2:23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</row>
    <row r="32" spans="2:23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</row>
    <row r="33" spans="2:23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</row>
    <row r="34" spans="2:23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</row>
    <row r="35" spans="2:23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2:23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</row>
    <row r="37" spans="2:23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</row>
    <row r="38" spans="2:23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</row>
    <row r="39" spans="2:23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</row>
    <row r="40" spans="2:23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</row>
    <row r="41" spans="2:23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</row>
    <row r="42" spans="2:23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</row>
    <row r="43" spans="2:23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</row>
    <row r="44" spans="2:23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</row>
    <row r="45" spans="2:23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</row>
    <row r="46" spans="2:23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</row>
    <row r="47" spans="2:23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</row>
    <row r="48" spans="2:23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</row>
    <row r="49" spans="2:23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</row>
    <row r="50" spans="2:23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</row>
    <row r="51" spans="2:23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</row>
    <row r="52" spans="2:23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</row>
    <row r="53" spans="2:23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</row>
    <row r="54" spans="2:23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</row>
    <row r="55" spans="2:23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</row>
    <row r="56" spans="2:23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</row>
    <row r="57" spans="2:23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</row>
    <row r="58" spans="2:23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</row>
    <row r="59" spans="2:23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</row>
    <row r="60" spans="2:23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</row>
    <row r="61" spans="2:23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</row>
    <row r="62" spans="2:23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</row>
    <row r="63" spans="2:23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</row>
    <row r="64" spans="2:23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</row>
    <row r="65" spans="2:23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</row>
    <row r="66" spans="2:23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</row>
    <row r="67" spans="2:23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</row>
    <row r="68" spans="2:23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</row>
    <row r="69" spans="2:23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</row>
    <row r="70" spans="2:23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</row>
    <row r="71" spans="2:23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</row>
    <row r="72" spans="2:23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</row>
    <row r="73" spans="2:23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</row>
    <row r="74" spans="2:23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</row>
    <row r="75" spans="2:23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</row>
    <row r="76" spans="2:23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</row>
    <row r="77" spans="2:23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</row>
    <row r="78" spans="2:23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</row>
    <row r="79" spans="2:23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</row>
    <row r="80" spans="2:23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</row>
    <row r="81" spans="2:23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</row>
    <row r="82" spans="2:23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</row>
    <row r="83" spans="2:23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</row>
    <row r="84" spans="2:23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</row>
    <row r="85" spans="2:23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</row>
    <row r="86" spans="2:23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</row>
    <row r="87" spans="2:23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</row>
    <row r="88" spans="2:23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</row>
    <row r="89" spans="2:23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</row>
    <row r="90" spans="2:23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</row>
    <row r="91" spans="2:23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</row>
    <row r="92" spans="2:23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</row>
    <row r="93" spans="2:23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</row>
    <row r="94" spans="2:23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</row>
    <row r="95" spans="2:23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</row>
    <row r="96" spans="2:23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</row>
    <row r="97" spans="2:23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</row>
    <row r="98" spans="2:23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</row>
    <row r="99" spans="2:23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</row>
    <row r="100" spans="2:23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</row>
    <row r="101" spans="2:23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</row>
    <row r="102" spans="2:23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</row>
    <row r="103" spans="2:23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</row>
    <row r="104" spans="2:23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</row>
    <row r="105" spans="2:23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</row>
    <row r="106" spans="2:23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</row>
    <row r="107" spans="2:23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2:23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2:23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2:23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2:23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2:23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</row>
    <row r="113" spans="2:23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</row>
    <row r="114" spans="2:23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</row>
    <row r="115" spans="2:23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</row>
    <row r="116" spans="2:23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</row>
    <row r="117" spans="2:23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</row>
    <row r="118" spans="2:23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</row>
    <row r="119" spans="2:23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</row>
    <row r="120" spans="2:23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</row>
    <row r="121" spans="2:23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</row>
    <row r="122" spans="2:23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</row>
    <row r="123" spans="2:23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</row>
    <row r="124" spans="2:23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</row>
    <row r="125" spans="2:23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</row>
    <row r="126" spans="2:23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</row>
    <row r="127" spans="2:23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</row>
    <row r="128" spans="2:23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</row>
    <row r="129" spans="2:23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</row>
    <row r="130" spans="2:23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</row>
    <row r="131" spans="2:23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</row>
    <row r="132" spans="2:23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</row>
    <row r="133" spans="2:23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</row>
    <row r="134" spans="2:23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</row>
    <row r="135" spans="2:23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</row>
    <row r="136" spans="2:23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</row>
    <row r="137" spans="2:23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</row>
    <row r="138" spans="2:23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</row>
    <row r="139" spans="2:23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</row>
    <row r="140" spans="2:23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</row>
    <row r="141" spans="2:23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</row>
    <row r="142" spans="2:23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</row>
    <row r="143" spans="2:23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</row>
    <row r="144" spans="2:23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</row>
    <row r="145" spans="2:23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</row>
    <row r="146" spans="2:23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</row>
    <row r="147" spans="2:23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</row>
    <row r="148" spans="2:23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</row>
    <row r="149" spans="2:23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</row>
    <row r="150" spans="2:23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</row>
    <row r="151" spans="2:23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</row>
    <row r="152" spans="2:23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</row>
    <row r="153" spans="2:23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</row>
    <row r="154" spans="2:23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</row>
    <row r="155" spans="2:23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</row>
    <row r="156" spans="2:23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</row>
    <row r="157" spans="2:23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</row>
    <row r="158" spans="2:23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</row>
    <row r="159" spans="2:23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</row>
    <row r="160" spans="2:23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</row>
    <row r="161" spans="2:23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</row>
    <row r="162" spans="2:23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</row>
    <row r="163" spans="2:23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</row>
    <row r="164" spans="2:23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</row>
    <row r="165" spans="2:23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</row>
    <row r="166" spans="2:23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</row>
    <row r="167" spans="2:23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</row>
    <row r="168" spans="2:23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</row>
    <row r="169" spans="2:23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</row>
    <row r="170" spans="2:23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</row>
    <row r="171" spans="2:23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</row>
    <row r="172" spans="2:23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</row>
    <row r="173" spans="2:23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</row>
    <row r="174" spans="2:23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</row>
    <row r="175" spans="2:23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</row>
    <row r="176" spans="2:23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</row>
    <row r="177" spans="2:23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</row>
    <row r="178" spans="2:23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</row>
    <row r="179" spans="2:23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</row>
    <row r="180" spans="2:23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</row>
    <row r="181" spans="2:23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</row>
    <row r="182" spans="2:23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</row>
    <row r="183" spans="2:23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</row>
    <row r="184" spans="2:23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</row>
    <row r="185" spans="2:23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</row>
    <row r="186" spans="2:23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</row>
    <row r="187" spans="2:23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</row>
    <row r="188" spans="2:23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</row>
    <row r="189" spans="2:23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</row>
    <row r="190" spans="2:23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</row>
    <row r="191" spans="2:23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</row>
    <row r="192" spans="2:23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</row>
    <row r="193" spans="2:23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</row>
    <row r="194" spans="2:23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</row>
    <row r="195" spans="2:23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</row>
    <row r="196" spans="2:23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</row>
    <row r="197" spans="2:23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</row>
    <row r="198" spans="2:23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</row>
    <row r="199" spans="2:23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</row>
    <row r="200" spans="2:23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</row>
    <row r="201" spans="2:23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</row>
    <row r="202" spans="2:23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</row>
    <row r="203" spans="2:23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</row>
    <row r="204" spans="2:23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</row>
    <row r="205" spans="2:23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</row>
    <row r="206" spans="2:23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</row>
    <row r="207" spans="2:23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</row>
    <row r="208" spans="2:23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</row>
    <row r="209" spans="2:23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</row>
    <row r="210" spans="2:23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</row>
    <row r="211" spans="2:23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</row>
    <row r="212" spans="2:23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</row>
    <row r="213" spans="2:23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</row>
    <row r="214" spans="2:23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</row>
    <row r="215" spans="2:23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</row>
    <row r="216" spans="2:23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</row>
    <row r="217" spans="2:23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</row>
    <row r="218" spans="2:23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</row>
    <row r="219" spans="2:23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</row>
    <row r="220" spans="2:23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</row>
    <row r="221" spans="2:23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</row>
    <row r="222" spans="2:23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</row>
    <row r="223" spans="2:23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</row>
    <row r="224" spans="2:23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</row>
    <row r="225" spans="2:23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</row>
    <row r="226" spans="2:23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</row>
    <row r="227" spans="2:23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</row>
    <row r="228" spans="2:23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</row>
    <row r="229" spans="2:23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</row>
    <row r="230" spans="2:23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</row>
    <row r="231" spans="2:23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</row>
    <row r="232" spans="2:23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</row>
    <row r="233" spans="2:23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</row>
    <row r="234" spans="2:23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</row>
    <row r="235" spans="2:23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</row>
    <row r="236" spans="2:23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</row>
    <row r="237" spans="2:23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</row>
    <row r="238" spans="2:23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</row>
    <row r="239" spans="2:23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</row>
    <row r="240" spans="2:23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</row>
    <row r="241" spans="2:23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</row>
    <row r="242" spans="2:23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</row>
    <row r="243" spans="2:23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</row>
    <row r="244" spans="2:23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</row>
    <row r="245" spans="2:23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</row>
    <row r="246" spans="2:23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</row>
    <row r="247" spans="2:23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</row>
    <row r="248" spans="2:23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</row>
    <row r="249" spans="2:23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</row>
    <row r="250" spans="2:23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</row>
    <row r="251" spans="2:23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</row>
    <row r="252" spans="2:23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</row>
    <row r="253" spans="2:23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</row>
    <row r="254" spans="2:23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</row>
    <row r="255" spans="2:23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</row>
    <row r="256" spans="2:23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</row>
    <row r="257" spans="2:23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</row>
    <row r="258" spans="2:23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</row>
    <row r="259" spans="2:23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</row>
    <row r="260" spans="2:23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</row>
    <row r="261" spans="2:23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</row>
    <row r="262" spans="2:23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</row>
    <row r="263" spans="2:23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</row>
    <row r="264" spans="2:23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</row>
    <row r="265" spans="2:23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</row>
    <row r="266" spans="2:23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</row>
    <row r="267" spans="2:23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</row>
    <row r="268" spans="2:23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</row>
    <row r="269" spans="2:23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</row>
    <row r="270" spans="2:23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</row>
    <row r="271" spans="2:23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</row>
    <row r="272" spans="2:23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</row>
    <row r="273" spans="2:23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</row>
    <row r="274" spans="2:23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</row>
    <row r="275" spans="2:23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</row>
    <row r="276" spans="2:23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</row>
    <row r="277" spans="2:23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</row>
    <row r="278" spans="2:23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</row>
    <row r="279" spans="2:23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</row>
    <row r="280" spans="2:23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</row>
    <row r="281" spans="2:23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</row>
    <row r="282" spans="2:23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</row>
    <row r="283" spans="2:23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</row>
    <row r="284" spans="2:23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</row>
    <row r="285" spans="2:23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</row>
    <row r="286" spans="2:23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</row>
    <row r="287" spans="2:23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</row>
    <row r="288" spans="2:23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</row>
    <row r="289" spans="2:23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</row>
    <row r="290" spans="2:23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</row>
    <row r="291" spans="2:23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</row>
    <row r="292" spans="2:23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</row>
    <row r="293" spans="2:23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</row>
    <row r="294" spans="2:23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</row>
    <row r="295" spans="2:23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</row>
    <row r="296" spans="2:23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</row>
    <row r="297" spans="2:23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</row>
    <row r="298" spans="2:23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</row>
    <row r="299" spans="2:23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</row>
    <row r="300" spans="2:23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</row>
    <row r="301" spans="2:23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</row>
    <row r="302" spans="2:23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</row>
    <row r="303" spans="2:23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</row>
  </sheetData>
  <mergeCells count="17">
    <mergeCell ref="G6:H6"/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</mergeCells>
  <printOptions horizontalCentered="1"/>
  <pageMargins left="0.7" right="0.7" top="0.75" bottom="0.75" header="0.3" footer="0.3"/>
  <pageSetup paperSize="9" scale="5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B1:S1070"/>
  <sheetViews>
    <sheetView zoomScale="60" zoomScaleNormal="60" workbookViewId="0">
      <selection activeCell="C7" sqref="C7:P14"/>
    </sheetView>
  </sheetViews>
  <sheetFormatPr defaultColWidth="11.42578125" defaultRowHeight="15" x14ac:dyDescent="0.25"/>
  <cols>
    <col min="1" max="1" width="2.7109375" style="81" customWidth="1"/>
    <col min="2" max="18" width="15.7109375" style="63" customWidth="1"/>
    <col min="19" max="19" width="11.42578125" style="269"/>
    <col min="20" max="16384" width="11.42578125" style="81"/>
  </cols>
  <sheetData>
    <row r="1" spans="2:19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9" ht="24.95" customHeight="1" thickTop="1" thickBot="1" x14ac:dyDescent="0.3">
      <c r="B2" s="284" t="s">
        <v>292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6"/>
    </row>
    <row r="3" spans="2:19" ht="24.95" customHeight="1" thickTop="1" thickBot="1" x14ac:dyDescent="0.3">
      <c r="B3" s="287" t="s">
        <v>245</v>
      </c>
      <c r="C3" s="298" t="s">
        <v>39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78" t="s">
        <v>31</v>
      </c>
    </row>
    <row r="4" spans="2:19" ht="24.95" customHeight="1" thickTop="1" thickBot="1" x14ac:dyDescent="0.3">
      <c r="B4" s="325"/>
      <c r="C4" s="332" t="s">
        <v>40</v>
      </c>
      <c r="D4" s="298"/>
      <c r="E4" s="298"/>
      <c r="F4" s="298"/>
      <c r="G4" s="314"/>
      <c r="H4" s="332" t="s">
        <v>41</v>
      </c>
      <c r="I4" s="298"/>
      <c r="J4" s="298"/>
      <c r="K4" s="298"/>
      <c r="L4" s="314"/>
      <c r="M4" s="351" t="s">
        <v>42</v>
      </c>
      <c r="N4" s="351"/>
      <c r="O4" s="351"/>
      <c r="P4" s="351"/>
      <c r="Q4" s="351"/>
      <c r="R4" s="279"/>
    </row>
    <row r="5" spans="2:19" ht="24.95" customHeight="1" thickTop="1" x14ac:dyDescent="0.25">
      <c r="B5" s="325"/>
      <c r="C5" s="303" t="s">
        <v>81</v>
      </c>
      <c r="D5" s="306"/>
      <c r="E5" s="306"/>
      <c r="F5" s="307"/>
      <c r="G5" s="287" t="s">
        <v>31</v>
      </c>
      <c r="H5" s="303" t="s">
        <v>81</v>
      </c>
      <c r="I5" s="306"/>
      <c r="J5" s="306"/>
      <c r="K5" s="307"/>
      <c r="L5" s="287" t="s">
        <v>31</v>
      </c>
      <c r="M5" s="303" t="s">
        <v>81</v>
      </c>
      <c r="N5" s="306"/>
      <c r="O5" s="306"/>
      <c r="P5" s="307"/>
      <c r="Q5" s="287" t="s">
        <v>31</v>
      </c>
      <c r="R5" s="279"/>
    </row>
    <row r="6" spans="2:19" ht="24.95" customHeight="1" thickBot="1" x14ac:dyDescent="0.3">
      <c r="B6" s="326"/>
      <c r="C6" s="245" t="s">
        <v>33</v>
      </c>
      <c r="D6" s="246" t="s">
        <v>194</v>
      </c>
      <c r="E6" s="246" t="s">
        <v>195</v>
      </c>
      <c r="F6" s="167" t="s">
        <v>34</v>
      </c>
      <c r="G6" s="289"/>
      <c r="H6" s="245" t="s">
        <v>33</v>
      </c>
      <c r="I6" s="246" t="s">
        <v>194</v>
      </c>
      <c r="J6" s="246" t="s">
        <v>195</v>
      </c>
      <c r="K6" s="167" t="s">
        <v>34</v>
      </c>
      <c r="L6" s="289"/>
      <c r="M6" s="245" t="s">
        <v>33</v>
      </c>
      <c r="N6" s="246" t="s">
        <v>194</v>
      </c>
      <c r="O6" s="246" t="s">
        <v>195</v>
      </c>
      <c r="P6" s="167" t="s">
        <v>34</v>
      </c>
      <c r="Q6" s="289"/>
      <c r="R6" s="280"/>
    </row>
    <row r="7" spans="2:19" ht="21.95" customHeight="1" thickTop="1" x14ac:dyDescent="0.25">
      <c r="B7" s="160" t="s">
        <v>74</v>
      </c>
      <c r="C7" s="87">
        <v>124</v>
      </c>
      <c r="D7" s="89">
        <v>215</v>
      </c>
      <c r="E7" s="89">
        <v>1</v>
      </c>
      <c r="F7" s="164">
        <v>0</v>
      </c>
      <c r="G7" s="168">
        <v>340</v>
      </c>
      <c r="H7" s="87">
        <v>1075</v>
      </c>
      <c r="I7" s="89">
        <v>2102</v>
      </c>
      <c r="J7" s="89">
        <v>98</v>
      </c>
      <c r="K7" s="164">
        <v>0</v>
      </c>
      <c r="L7" s="168">
        <v>3275</v>
      </c>
      <c r="M7" s="87">
        <v>533</v>
      </c>
      <c r="N7" s="89">
        <v>1140</v>
      </c>
      <c r="O7" s="89">
        <v>81</v>
      </c>
      <c r="P7" s="164">
        <v>0</v>
      </c>
      <c r="Q7" s="168">
        <v>1754</v>
      </c>
      <c r="R7" s="168">
        <v>5369</v>
      </c>
      <c r="S7" s="270" t="s">
        <v>160</v>
      </c>
    </row>
    <row r="8" spans="2:19" ht="21.95" customHeight="1" x14ac:dyDescent="0.25">
      <c r="B8" s="160" t="s">
        <v>75</v>
      </c>
      <c r="C8" s="87">
        <v>116</v>
      </c>
      <c r="D8" s="89">
        <v>205</v>
      </c>
      <c r="E8" s="89">
        <v>3</v>
      </c>
      <c r="F8" s="164">
        <v>0</v>
      </c>
      <c r="G8" s="168">
        <v>324</v>
      </c>
      <c r="H8" s="87">
        <v>1058</v>
      </c>
      <c r="I8" s="89">
        <v>2076</v>
      </c>
      <c r="J8" s="89">
        <v>89</v>
      </c>
      <c r="K8" s="164">
        <v>0</v>
      </c>
      <c r="L8" s="168">
        <v>3223</v>
      </c>
      <c r="M8" s="87">
        <v>537</v>
      </c>
      <c r="N8" s="89">
        <v>1053</v>
      </c>
      <c r="O8" s="89">
        <v>112</v>
      </c>
      <c r="P8" s="164">
        <v>0</v>
      </c>
      <c r="Q8" s="168">
        <v>1702</v>
      </c>
      <c r="R8" s="168">
        <v>5249</v>
      </c>
      <c r="S8" s="270" t="s">
        <v>161</v>
      </c>
    </row>
    <row r="9" spans="2:19" ht="21.95" customHeight="1" x14ac:dyDescent="0.25">
      <c r="B9" s="160" t="s">
        <v>76</v>
      </c>
      <c r="C9" s="87">
        <v>132</v>
      </c>
      <c r="D9" s="89">
        <v>204</v>
      </c>
      <c r="E9" s="89">
        <v>3</v>
      </c>
      <c r="F9" s="164">
        <v>0</v>
      </c>
      <c r="G9" s="168">
        <v>339</v>
      </c>
      <c r="H9" s="87">
        <v>901</v>
      </c>
      <c r="I9" s="89">
        <v>1755</v>
      </c>
      <c r="J9" s="89">
        <v>99</v>
      </c>
      <c r="K9" s="164">
        <v>1</v>
      </c>
      <c r="L9" s="168">
        <v>2756</v>
      </c>
      <c r="M9" s="87">
        <v>463</v>
      </c>
      <c r="N9" s="89">
        <v>973</v>
      </c>
      <c r="O9" s="89">
        <v>72</v>
      </c>
      <c r="P9" s="164">
        <v>0</v>
      </c>
      <c r="Q9" s="168">
        <v>1508</v>
      </c>
      <c r="R9" s="168">
        <v>4603</v>
      </c>
      <c r="S9" s="270" t="s">
        <v>162</v>
      </c>
    </row>
    <row r="10" spans="2:19" ht="21.95" customHeight="1" x14ac:dyDescent="0.25">
      <c r="B10" s="160" t="s">
        <v>77</v>
      </c>
      <c r="C10" s="87">
        <v>121</v>
      </c>
      <c r="D10" s="89">
        <v>198</v>
      </c>
      <c r="E10" s="89">
        <v>2</v>
      </c>
      <c r="F10" s="164">
        <v>0</v>
      </c>
      <c r="G10" s="168">
        <v>321</v>
      </c>
      <c r="H10" s="87">
        <v>1065</v>
      </c>
      <c r="I10" s="89">
        <v>1869</v>
      </c>
      <c r="J10" s="89">
        <v>102</v>
      </c>
      <c r="K10" s="164">
        <v>0</v>
      </c>
      <c r="L10" s="168">
        <v>3036</v>
      </c>
      <c r="M10" s="87">
        <v>550</v>
      </c>
      <c r="N10" s="89">
        <v>967</v>
      </c>
      <c r="O10" s="89">
        <v>76</v>
      </c>
      <c r="P10" s="164">
        <v>0</v>
      </c>
      <c r="Q10" s="168">
        <v>1593</v>
      </c>
      <c r="R10" s="168">
        <v>4950</v>
      </c>
      <c r="S10" s="270" t="s">
        <v>163</v>
      </c>
    </row>
    <row r="11" spans="2:19" ht="21.95" customHeight="1" x14ac:dyDescent="0.25">
      <c r="B11" s="160" t="s">
        <v>78</v>
      </c>
      <c r="C11" s="87">
        <v>115</v>
      </c>
      <c r="D11" s="89">
        <v>166</v>
      </c>
      <c r="E11" s="89">
        <v>2</v>
      </c>
      <c r="F11" s="164">
        <v>0</v>
      </c>
      <c r="G11" s="168">
        <v>283</v>
      </c>
      <c r="H11" s="87">
        <v>978</v>
      </c>
      <c r="I11" s="89">
        <v>1456</v>
      </c>
      <c r="J11" s="89">
        <v>89</v>
      </c>
      <c r="K11" s="164">
        <v>0</v>
      </c>
      <c r="L11" s="168">
        <v>2523</v>
      </c>
      <c r="M11" s="87">
        <v>428</v>
      </c>
      <c r="N11" s="89">
        <v>713</v>
      </c>
      <c r="O11" s="89">
        <v>73</v>
      </c>
      <c r="P11" s="164">
        <v>0</v>
      </c>
      <c r="Q11" s="168">
        <v>1214</v>
      </c>
      <c r="R11" s="168">
        <v>4020</v>
      </c>
      <c r="S11" s="270" t="s">
        <v>164</v>
      </c>
    </row>
    <row r="12" spans="2:19" ht="21.95" customHeight="1" x14ac:dyDescent="0.25">
      <c r="B12" s="160" t="s">
        <v>79</v>
      </c>
      <c r="C12" s="87">
        <v>52</v>
      </c>
      <c r="D12" s="89">
        <v>57</v>
      </c>
      <c r="E12" s="89">
        <v>1</v>
      </c>
      <c r="F12" s="164">
        <v>0</v>
      </c>
      <c r="G12" s="168">
        <v>110</v>
      </c>
      <c r="H12" s="87">
        <v>323</v>
      </c>
      <c r="I12" s="89">
        <v>603</v>
      </c>
      <c r="J12" s="89">
        <v>20</v>
      </c>
      <c r="K12" s="164">
        <v>0</v>
      </c>
      <c r="L12" s="168">
        <v>946</v>
      </c>
      <c r="M12" s="87">
        <v>124</v>
      </c>
      <c r="N12" s="89">
        <v>194</v>
      </c>
      <c r="O12" s="89">
        <v>19</v>
      </c>
      <c r="P12" s="164">
        <v>0</v>
      </c>
      <c r="Q12" s="168">
        <v>337</v>
      </c>
      <c r="R12" s="168">
        <v>1393</v>
      </c>
      <c r="S12" s="270" t="s">
        <v>165</v>
      </c>
    </row>
    <row r="13" spans="2:19" ht="21.95" customHeight="1" thickBot="1" x14ac:dyDescent="0.3">
      <c r="B13" s="160" t="s">
        <v>80</v>
      </c>
      <c r="C13" s="87">
        <v>49</v>
      </c>
      <c r="D13" s="89">
        <v>44</v>
      </c>
      <c r="E13" s="89">
        <v>0</v>
      </c>
      <c r="F13" s="164">
        <v>0</v>
      </c>
      <c r="G13" s="168">
        <v>93</v>
      </c>
      <c r="H13" s="87">
        <v>315</v>
      </c>
      <c r="I13" s="89">
        <v>663</v>
      </c>
      <c r="J13" s="89">
        <v>36</v>
      </c>
      <c r="K13" s="164">
        <v>0</v>
      </c>
      <c r="L13" s="168">
        <v>1014</v>
      </c>
      <c r="M13" s="87">
        <v>99</v>
      </c>
      <c r="N13" s="89">
        <v>166</v>
      </c>
      <c r="O13" s="89">
        <v>16</v>
      </c>
      <c r="P13" s="164">
        <v>0</v>
      </c>
      <c r="Q13" s="168">
        <v>281</v>
      </c>
      <c r="R13" s="168">
        <v>1388</v>
      </c>
      <c r="S13" s="270" t="s">
        <v>166</v>
      </c>
    </row>
    <row r="14" spans="2:19" ht="21.95" customHeight="1" thickTop="1" thickBot="1" x14ac:dyDescent="0.3">
      <c r="B14" s="97" t="s">
        <v>31</v>
      </c>
      <c r="C14" s="142">
        <v>709</v>
      </c>
      <c r="D14" s="143">
        <v>1089</v>
      </c>
      <c r="E14" s="143">
        <v>12</v>
      </c>
      <c r="F14" s="169">
        <v>0</v>
      </c>
      <c r="G14" s="144">
        <v>1810</v>
      </c>
      <c r="H14" s="142">
        <v>5715</v>
      </c>
      <c r="I14" s="143">
        <v>10524</v>
      </c>
      <c r="J14" s="143">
        <v>533</v>
      </c>
      <c r="K14" s="169">
        <v>1</v>
      </c>
      <c r="L14" s="144">
        <v>16773</v>
      </c>
      <c r="M14" s="142">
        <v>2734</v>
      </c>
      <c r="N14" s="143">
        <v>5206</v>
      </c>
      <c r="O14" s="143">
        <v>449</v>
      </c>
      <c r="P14" s="169">
        <v>0</v>
      </c>
      <c r="Q14" s="144">
        <v>8389</v>
      </c>
      <c r="R14" s="144">
        <v>26972</v>
      </c>
      <c r="S14" s="271" t="s">
        <v>52</v>
      </c>
    </row>
    <row r="15" spans="2:19" ht="21.95" customHeight="1" thickTop="1" thickBot="1" x14ac:dyDescent="0.3">
      <c r="B15" s="111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</row>
    <row r="16" spans="2:19" ht="21.95" customHeight="1" thickTop="1" x14ac:dyDescent="0.25">
      <c r="B16" s="114" t="s">
        <v>217</v>
      </c>
      <c r="C16" s="115"/>
      <c r="D16" s="115"/>
      <c r="E16" s="116"/>
      <c r="F16" s="161"/>
      <c r="G16" s="117"/>
      <c r="H16" s="117"/>
      <c r="I16" s="117"/>
      <c r="J16" s="161"/>
      <c r="K16" s="117"/>
      <c r="L16" s="117"/>
      <c r="M16" s="81"/>
      <c r="N16" s="81"/>
      <c r="O16" s="81"/>
      <c r="P16" s="81"/>
      <c r="Q16" s="81"/>
      <c r="R16" s="81"/>
    </row>
    <row r="17" spans="2:18" ht="21.95" customHeight="1" thickBot="1" x14ac:dyDescent="0.3">
      <c r="B17" s="119" t="s">
        <v>218</v>
      </c>
      <c r="C17" s="120"/>
      <c r="D17" s="120"/>
      <c r="E17" s="121"/>
      <c r="F17" s="117"/>
      <c r="G17" s="117"/>
      <c r="H17" s="117"/>
      <c r="I17" s="117"/>
      <c r="J17" s="117"/>
      <c r="K17" s="117"/>
      <c r="L17" s="117"/>
      <c r="M17" s="81"/>
      <c r="N17" s="81"/>
      <c r="O17" s="81"/>
      <c r="P17" s="81"/>
      <c r="Q17" s="81"/>
      <c r="R17" s="81"/>
    </row>
    <row r="18" spans="2:18" ht="15.75" thickTop="1" x14ac:dyDescent="0.25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56"/>
      <c r="O18" s="117"/>
      <c r="P18" s="117"/>
      <c r="Q18" s="117"/>
      <c r="R18" s="117"/>
    </row>
    <row r="19" spans="2:18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2:18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2:18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2:18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2:18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2:18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2:18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2:18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2:18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2:18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2:18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2:18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2:18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18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2:18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2:18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18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18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18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18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18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18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18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18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18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18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18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</row>
    <row r="218" spans="2:18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</row>
    <row r="219" spans="2:18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</row>
    <row r="220" spans="2:18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</row>
    <row r="221" spans="2:18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</row>
    <row r="222" spans="2:18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</row>
    <row r="223" spans="2:18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</row>
    <row r="224" spans="2:18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</row>
    <row r="225" spans="2:18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</row>
    <row r="226" spans="2:18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</row>
    <row r="227" spans="2:18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</row>
    <row r="228" spans="2:18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</row>
    <row r="229" spans="2:18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</row>
    <row r="230" spans="2:18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</row>
    <row r="231" spans="2:18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2:18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  <row r="233" spans="2:18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</row>
    <row r="234" spans="2:18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</row>
    <row r="235" spans="2:18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</row>
    <row r="236" spans="2:18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</row>
    <row r="237" spans="2:18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</row>
    <row r="238" spans="2:18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</row>
    <row r="239" spans="2:18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</row>
    <row r="240" spans="2:18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</row>
    <row r="241" spans="2:18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</row>
    <row r="242" spans="2:18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</row>
    <row r="243" spans="2:18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</row>
    <row r="244" spans="2:18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</row>
    <row r="245" spans="2:18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</row>
    <row r="246" spans="2:18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</row>
    <row r="247" spans="2:18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</row>
    <row r="248" spans="2:18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</row>
    <row r="249" spans="2:18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</row>
    <row r="250" spans="2:18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</row>
    <row r="251" spans="2:18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</row>
    <row r="252" spans="2:18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</row>
    <row r="253" spans="2:18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</row>
    <row r="254" spans="2:18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</row>
    <row r="255" spans="2:18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</row>
    <row r="256" spans="2:18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</row>
    <row r="257" spans="2:18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</row>
    <row r="258" spans="2:18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</row>
    <row r="259" spans="2:18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</row>
    <row r="260" spans="2:18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</row>
    <row r="261" spans="2:18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</row>
    <row r="262" spans="2:18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</row>
    <row r="263" spans="2:18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</row>
    <row r="264" spans="2:18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</row>
    <row r="265" spans="2:18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</row>
    <row r="266" spans="2:18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</row>
    <row r="267" spans="2:18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</row>
    <row r="268" spans="2:18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</row>
    <row r="269" spans="2:18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</row>
    <row r="270" spans="2:18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</row>
    <row r="271" spans="2:18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</row>
    <row r="272" spans="2:18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</row>
    <row r="273" spans="2:18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</row>
    <row r="274" spans="2:18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</row>
    <row r="275" spans="2:18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</row>
    <row r="276" spans="2:18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</row>
    <row r="277" spans="2:18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</row>
    <row r="278" spans="2:18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</row>
    <row r="279" spans="2:18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</row>
    <row r="280" spans="2:18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</row>
    <row r="281" spans="2:18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</row>
    <row r="282" spans="2:18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</row>
    <row r="283" spans="2:18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</row>
    <row r="284" spans="2:18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</row>
    <row r="285" spans="2:18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</row>
    <row r="286" spans="2:18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</row>
    <row r="287" spans="2:18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</row>
    <row r="288" spans="2:18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</row>
    <row r="289" spans="2:18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</row>
    <row r="290" spans="2:18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</row>
    <row r="291" spans="2:18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</row>
    <row r="292" spans="2:18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</row>
    <row r="293" spans="2:18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</row>
    <row r="294" spans="2:18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</row>
    <row r="295" spans="2:18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</row>
    <row r="296" spans="2:18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</row>
    <row r="297" spans="2:18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</row>
    <row r="298" spans="2:18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</row>
    <row r="299" spans="2:18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</row>
    <row r="300" spans="2:18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</row>
    <row r="301" spans="2:18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</row>
    <row r="302" spans="2:18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</row>
    <row r="303" spans="2:18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</row>
    <row r="304" spans="2:18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</row>
    <row r="305" spans="2:18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</row>
    <row r="306" spans="2:18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</row>
    <row r="307" spans="2:18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</row>
    <row r="308" spans="2:18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</row>
    <row r="309" spans="2:18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</row>
    <row r="310" spans="2:18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</row>
    <row r="311" spans="2:18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</row>
    <row r="312" spans="2:18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</row>
    <row r="313" spans="2:18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</row>
    <row r="314" spans="2:18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</row>
    <row r="315" spans="2:18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</row>
    <row r="316" spans="2:18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</row>
    <row r="317" spans="2:18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</row>
    <row r="318" spans="2:18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</row>
    <row r="319" spans="2:18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</row>
    <row r="320" spans="2:18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</row>
    <row r="321" spans="2:18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</row>
    <row r="322" spans="2:18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</row>
    <row r="323" spans="2:18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</row>
    <row r="324" spans="2:18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</row>
    <row r="325" spans="2:18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</row>
    <row r="326" spans="2:18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</row>
    <row r="327" spans="2:18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</row>
    <row r="328" spans="2:18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</row>
    <row r="329" spans="2:18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</row>
    <row r="330" spans="2:18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</row>
    <row r="331" spans="2:18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</row>
    <row r="332" spans="2:18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</row>
    <row r="333" spans="2:18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</row>
    <row r="334" spans="2:18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</row>
    <row r="335" spans="2:18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</row>
    <row r="336" spans="2:18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</row>
    <row r="337" spans="2:18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</row>
    <row r="338" spans="2:18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</row>
    <row r="339" spans="2:18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</row>
    <row r="340" spans="2:18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</row>
    <row r="341" spans="2:18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</row>
    <row r="342" spans="2:18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</row>
    <row r="343" spans="2:18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</row>
    <row r="344" spans="2:18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</row>
    <row r="345" spans="2:18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</row>
    <row r="346" spans="2:18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</row>
    <row r="347" spans="2:18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</row>
    <row r="348" spans="2:18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</row>
    <row r="349" spans="2:18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</row>
    <row r="350" spans="2:18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</row>
    <row r="351" spans="2:18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</row>
    <row r="352" spans="2:18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</row>
    <row r="353" spans="2:18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</row>
    <row r="354" spans="2:18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</row>
    <row r="355" spans="2:18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</row>
    <row r="356" spans="2:18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</row>
    <row r="357" spans="2:18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</row>
    <row r="358" spans="2:18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</row>
    <row r="359" spans="2:18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</row>
    <row r="360" spans="2:18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</row>
    <row r="361" spans="2:18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</row>
    <row r="362" spans="2:18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</row>
    <row r="363" spans="2:18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</row>
    <row r="364" spans="2:18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</row>
    <row r="365" spans="2:18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</row>
    <row r="366" spans="2:18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</row>
    <row r="367" spans="2:18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</row>
    <row r="368" spans="2:18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</row>
    <row r="369" spans="2:18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</row>
    <row r="370" spans="2:18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</row>
    <row r="371" spans="2:18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</row>
    <row r="372" spans="2:18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</row>
    <row r="373" spans="2:18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</row>
    <row r="374" spans="2:18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</row>
    <row r="375" spans="2:18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</row>
    <row r="376" spans="2:18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</row>
    <row r="377" spans="2:18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</row>
    <row r="378" spans="2:18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</row>
    <row r="379" spans="2:18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</row>
    <row r="380" spans="2:18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</row>
    <row r="381" spans="2:18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</row>
    <row r="382" spans="2:18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</row>
    <row r="383" spans="2:18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</row>
    <row r="384" spans="2:18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</row>
    <row r="385" spans="2:18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</row>
    <row r="386" spans="2:18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</row>
    <row r="387" spans="2:18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</row>
    <row r="388" spans="2:18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</row>
    <row r="389" spans="2:18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</row>
    <row r="390" spans="2:18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</row>
    <row r="391" spans="2:18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</row>
    <row r="392" spans="2:18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</row>
    <row r="393" spans="2:18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</row>
    <row r="394" spans="2:18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</row>
    <row r="395" spans="2:18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</row>
    <row r="396" spans="2:18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</row>
    <row r="397" spans="2:18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</row>
    <row r="398" spans="2:18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</row>
    <row r="399" spans="2:18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</row>
    <row r="400" spans="2:18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</row>
    <row r="401" spans="2:18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</row>
    <row r="402" spans="2:18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</row>
    <row r="403" spans="2:18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</row>
    <row r="404" spans="2:18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</row>
    <row r="405" spans="2:18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</row>
    <row r="406" spans="2:18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</row>
    <row r="407" spans="2:18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</row>
    <row r="408" spans="2:18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</row>
    <row r="409" spans="2:18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</row>
    <row r="410" spans="2:18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</row>
    <row r="411" spans="2:18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</row>
    <row r="412" spans="2:18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</row>
    <row r="413" spans="2:18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</row>
    <row r="414" spans="2:18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</row>
    <row r="415" spans="2:18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</row>
    <row r="416" spans="2:18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</row>
    <row r="417" spans="2:18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</row>
    <row r="418" spans="2:18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</row>
    <row r="419" spans="2:18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</row>
    <row r="420" spans="2:18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</row>
    <row r="421" spans="2:18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</row>
    <row r="422" spans="2:18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</row>
    <row r="423" spans="2:18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</row>
    <row r="424" spans="2:18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</row>
    <row r="425" spans="2:18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</row>
    <row r="426" spans="2:18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</row>
    <row r="427" spans="2:18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</row>
    <row r="428" spans="2:18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</row>
    <row r="429" spans="2:18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</row>
    <row r="430" spans="2:18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</row>
    <row r="431" spans="2:18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</row>
    <row r="432" spans="2:18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</row>
    <row r="433" spans="2:18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</row>
    <row r="434" spans="2:18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</row>
    <row r="435" spans="2:18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</row>
    <row r="436" spans="2:18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</row>
    <row r="437" spans="2:18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</row>
    <row r="438" spans="2:18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</row>
    <row r="439" spans="2:18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</row>
    <row r="440" spans="2:18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</row>
    <row r="441" spans="2:18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</row>
    <row r="442" spans="2:18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</row>
    <row r="443" spans="2:18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</row>
    <row r="444" spans="2:18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</row>
    <row r="445" spans="2:18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</row>
    <row r="446" spans="2:18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</row>
    <row r="447" spans="2:18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</row>
    <row r="448" spans="2:18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</row>
    <row r="449" spans="2:18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</row>
    <row r="450" spans="2:18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</row>
    <row r="451" spans="2:18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</row>
    <row r="452" spans="2:18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</row>
    <row r="453" spans="2:18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</row>
    <row r="454" spans="2:18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</row>
    <row r="455" spans="2:18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</row>
    <row r="456" spans="2:18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</row>
    <row r="457" spans="2:18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</row>
    <row r="458" spans="2:18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</row>
    <row r="459" spans="2:18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</row>
    <row r="460" spans="2:18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</row>
    <row r="461" spans="2:18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</row>
    <row r="462" spans="2:18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</row>
    <row r="463" spans="2:18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</row>
    <row r="464" spans="2:18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</row>
    <row r="465" spans="2:18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</row>
    <row r="466" spans="2:18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</row>
    <row r="467" spans="2:18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</row>
    <row r="468" spans="2:18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</row>
    <row r="469" spans="2:18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</row>
    <row r="470" spans="2:18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</row>
    <row r="471" spans="2:18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</row>
    <row r="472" spans="2:18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</row>
    <row r="473" spans="2:18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</row>
    <row r="474" spans="2:18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</row>
    <row r="475" spans="2:18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</row>
    <row r="476" spans="2:18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</row>
    <row r="477" spans="2:18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</row>
    <row r="478" spans="2:18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</row>
    <row r="479" spans="2:18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</row>
    <row r="480" spans="2:18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</row>
    <row r="481" spans="2:18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</row>
    <row r="482" spans="2:18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</row>
    <row r="483" spans="2:18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</row>
    <row r="484" spans="2:18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</row>
    <row r="485" spans="2:18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</row>
    <row r="486" spans="2:18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</row>
    <row r="487" spans="2:18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</row>
    <row r="488" spans="2:18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</row>
    <row r="489" spans="2:18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</row>
    <row r="490" spans="2:18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</row>
    <row r="491" spans="2:18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</row>
    <row r="492" spans="2:18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</row>
    <row r="493" spans="2:18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</row>
    <row r="494" spans="2:18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</row>
    <row r="495" spans="2:18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</row>
    <row r="496" spans="2:18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</row>
    <row r="497" spans="2:18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</row>
    <row r="498" spans="2:18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</row>
    <row r="499" spans="2:18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</row>
    <row r="500" spans="2:18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</row>
    <row r="501" spans="2:18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</row>
    <row r="502" spans="2:18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</row>
    <row r="503" spans="2:18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</row>
    <row r="504" spans="2:18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</row>
    <row r="505" spans="2:18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</row>
    <row r="506" spans="2:18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</row>
    <row r="507" spans="2:18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</row>
    <row r="508" spans="2:18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</row>
    <row r="509" spans="2:18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</row>
    <row r="510" spans="2:18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</row>
    <row r="511" spans="2:18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</row>
    <row r="512" spans="2:18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</row>
    <row r="513" spans="2:18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</row>
    <row r="514" spans="2:18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</row>
    <row r="515" spans="2:18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</row>
    <row r="516" spans="2:18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</row>
    <row r="517" spans="2:18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</row>
    <row r="518" spans="2:18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</row>
    <row r="519" spans="2:18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</row>
    <row r="520" spans="2:18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</row>
    <row r="521" spans="2:18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</row>
    <row r="522" spans="2:18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</row>
    <row r="523" spans="2:18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</row>
    <row r="524" spans="2:18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</row>
    <row r="525" spans="2:18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</row>
    <row r="526" spans="2:18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</row>
    <row r="527" spans="2:18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</row>
    <row r="528" spans="2:18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</row>
    <row r="529" spans="2:18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</row>
    <row r="530" spans="2:18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</row>
    <row r="531" spans="2:18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</row>
    <row r="532" spans="2:18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</row>
    <row r="533" spans="2:18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</row>
    <row r="534" spans="2:18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</row>
    <row r="535" spans="2:18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</row>
    <row r="536" spans="2:18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</row>
    <row r="537" spans="2:18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</row>
    <row r="538" spans="2:18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</row>
    <row r="539" spans="2:18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</row>
    <row r="540" spans="2:18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</row>
    <row r="541" spans="2:18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</row>
    <row r="542" spans="2:18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</row>
    <row r="543" spans="2:18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</row>
    <row r="544" spans="2:18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</row>
    <row r="545" spans="2:18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</row>
    <row r="546" spans="2:18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</row>
    <row r="547" spans="2:18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</row>
    <row r="548" spans="2:18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</row>
    <row r="549" spans="2:18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</row>
    <row r="550" spans="2:18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</row>
    <row r="551" spans="2:18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</row>
    <row r="552" spans="2:18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</row>
    <row r="553" spans="2:18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</row>
    <row r="554" spans="2:18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</row>
    <row r="555" spans="2:18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</row>
    <row r="556" spans="2:18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</row>
    <row r="557" spans="2:18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</row>
    <row r="558" spans="2:18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</row>
    <row r="559" spans="2:18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</row>
    <row r="560" spans="2:18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</row>
    <row r="561" spans="2:18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</row>
    <row r="562" spans="2:18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</row>
    <row r="563" spans="2:18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</row>
    <row r="564" spans="2:18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</row>
    <row r="565" spans="2:18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</row>
    <row r="566" spans="2:18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</row>
    <row r="567" spans="2:18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</row>
    <row r="568" spans="2:18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</row>
    <row r="569" spans="2:18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</row>
    <row r="570" spans="2:18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</row>
    <row r="571" spans="2:18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</row>
    <row r="572" spans="2:18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</row>
    <row r="573" spans="2:18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</row>
    <row r="574" spans="2:18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</row>
    <row r="575" spans="2:18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</row>
    <row r="576" spans="2:18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</row>
    <row r="577" spans="2:18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</row>
    <row r="578" spans="2:18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</row>
    <row r="579" spans="2:18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</row>
    <row r="580" spans="2:18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</row>
    <row r="581" spans="2:18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</row>
    <row r="582" spans="2:18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</row>
    <row r="583" spans="2:18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</row>
    <row r="584" spans="2:18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</row>
    <row r="585" spans="2:18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</row>
    <row r="586" spans="2:18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</row>
    <row r="587" spans="2:18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</row>
    <row r="588" spans="2:18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</row>
    <row r="589" spans="2:18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</row>
    <row r="590" spans="2:18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</row>
    <row r="591" spans="2:18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</row>
    <row r="592" spans="2:18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</row>
    <row r="593" spans="2:18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</row>
    <row r="594" spans="2:18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</row>
    <row r="595" spans="2:18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</row>
    <row r="596" spans="2:18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</row>
    <row r="597" spans="2:18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</row>
    <row r="598" spans="2:18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</row>
    <row r="599" spans="2:18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</row>
    <row r="600" spans="2:18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</row>
    <row r="601" spans="2:18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</row>
    <row r="602" spans="2:18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</row>
    <row r="603" spans="2:18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</row>
    <row r="604" spans="2:18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</row>
    <row r="605" spans="2:18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</row>
    <row r="606" spans="2:18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</row>
    <row r="607" spans="2:18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</row>
    <row r="608" spans="2:18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</row>
    <row r="609" spans="2:18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</row>
    <row r="610" spans="2:18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</row>
    <row r="611" spans="2:18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</row>
    <row r="612" spans="2:18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</row>
    <row r="613" spans="2:18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</row>
    <row r="614" spans="2:18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</row>
    <row r="615" spans="2:18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</row>
    <row r="616" spans="2:18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</row>
    <row r="617" spans="2:18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</row>
    <row r="618" spans="2:18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</row>
    <row r="619" spans="2:18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</row>
    <row r="620" spans="2:18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</row>
    <row r="621" spans="2:18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</row>
    <row r="622" spans="2:18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</row>
    <row r="623" spans="2:18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</row>
    <row r="624" spans="2:18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</row>
    <row r="625" spans="2:18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</row>
    <row r="626" spans="2:18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</row>
    <row r="627" spans="2:18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</row>
    <row r="628" spans="2:18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</row>
    <row r="629" spans="2:18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</row>
    <row r="630" spans="2:18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</row>
    <row r="631" spans="2:18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</row>
    <row r="632" spans="2:18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</row>
    <row r="633" spans="2:18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</row>
    <row r="634" spans="2:18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</row>
    <row r="635" spans="2:18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</row>
    <row r="636" spans="2:18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</row>
    <row r="637" spans="2:18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</row>
    <row r="638" spans="2:18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</row>
    <row r="639" spans="2:18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</row>
    <row r="640" spans="2:18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</row>
    <row r="641" spans="2:18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</row>
    <row r="642" spans="2:18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</row>
    <row r="643" spans="2:18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</row>
    <row r="644" spans="2:18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</row>
    <row r="645" spans="2:18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</row>
    <row r="646" spans="2:18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</row>
    <row r="647" spans="2:18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</row>
    <row r="648" spans="2:18" x14ac:dyDescent="0.25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</row>
    <row r="649" spans="2:18" x14ac:dyDescent="0.25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</row>
    <row r="650" spans="2:18" x14ac:dyDescent="0.25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</row>
    <row r="651" spans="2:18" x14ac:dyDescent="0.25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</row>
    <row r="652" spans="2:18" x14ac:dyDescent="0.25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</row>
    <row r="653" spans="2:18" x14ac:dyDescent="0.25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</row>
    <row r="654" spans="2:18" x14ac:dyDescent="0.25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</row>
    <row r="655" spans="2:18" x14ac:dyDescent="0.25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</row>
    <row r="656" spans="2:18" x14ac:dyDescent="0.25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</row>
    <row r="657" spans="2:18" x14ac:dyDescent="0.25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</row>
    <row r="658" spans="2:18" x14ac:dyDescent="0.25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</row>
    <row r="659" spans="2:18" x14ac:dyDescent="0.25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</row>
    <row r="660" spans="2:18" x14ac:dyDescent="0.25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</row>
    <row r="661" spans="2:18" x14ac:dyDescent="0.25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</row>
    <row r="662" spans="2:18" x14ac:dyDescent="0.25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</row>
    <row r="663" spans="2:18" x14ac:dyDescent="0.25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</row>
    <row r="664" spans="2:18" x14ac:dyDescent="0.25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</row>
    <row r="665" spans="2:18" x14ac:dyDescent="0.25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</row>
    <row r="666" spans="2:18" x14ac:dyDescent="0.25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</row>
    <row r="667" spans="2:18" x14ac:dyDescent="0.25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</row>
    <row r="668" spans="2:18" x14ac:dyDescent="0.25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</row>
    <row r="669" spans="2:18" x14ac:dyDescent="0.25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</row>
    <row r="670" spans="2:18" x14ac:dyDescent="0.25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</row>
    <row r="671" spans="2:18" x14ac:dyDescent="0.25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</row>
    <row r="672" spans="2:18" x14ac:dyDescent="0.25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</row>
    <row r="673" spans="2:18" x14ac:dyDescent="0.25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</row>
    <row r="674" spans="2:18" x14ac:dyDescent="0.25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</row>
    <row r="675" spans="2:18" x14ac:dyDescent="0.25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</row>
    <row r="676" spans="2:18" x14ac:dyDescent="0.25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</row>
    <row r="677" spans="2:18" x14ac:dyDescent="0.25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</row>
    <row r="678" spans="2:18" x14ac:dyDescent="0.25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</row>
    <row r="679" spans="2:18" x14ac:dyDescent="0.25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</row>
    <row r="680" spans="2:18" x14ac:dyDescent="0.25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</row>
    <row r="681" spans="2:18" x14ac:dyDescent="0.25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</row>
    <row r="682" spans="2:18" x14ac:dyDescent="0.25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</row>
    <row r="683" spans="2:18" x14ac:dyDescent="0.25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</row>
    <row r="684" spans="2:18" x14ac:dyDescent="0.25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</row>
    <row r="685" spans="2:18" x14ac:dyDescent="0.25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</row>
    <row r="686" spans="2:18" x14ac:dyDescent="0.25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</row>
    <row r="687" spans="2:18" x14ac:dyDescent="0.25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</row>
    <row r="688" spans="2:18" x14ac:dyDescent="0.25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</row>
    <row r="689" spans="2:18" x14ac:dyDescent="0.25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</row>
    <row r="690" spans="2:18" x14ac:dyDescent="0.25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</row>
    <row r="691" spans="2:18" x14ac:dyDescent="0.25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</row>
    <row r="692" spans="2:18" x14ac:dyDescent="0.25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</row>
    <row r="693" spans="2:18" x14ac:dyDescent="0.25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</row>
    <row r="694" spans="2:18" x14ac:dyDescent="0.25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</row>
    <row r="695" spans="2:18" x14ac:dyDescent="0.25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</row>
    <row r="696" spans="2:18" x14ac:dyDescent="0.25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</row>
    <row r="697" spans="2:18" x14ac:dyDescent="0.25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</row>
    <row r="698" spans="2:18" x14ac:dyDescent="0.25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</row>
    <row r="699" spans="2:18" x14ac:dyDescent="0.25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</row>
    <row r="700" spans="2:18" x14ac:dyDescent="0.25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</row>
    <row r="701" spans="2:18" x14ac:dyDescent="0.25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</row>
    <row r="702" spans="2:18" x14ac:dyDescent="0.25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</row>
    <row r="703" spans="2:18" x14ac:dyDescent="0.25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</row>
    <row r="704" spans="2:18" x14ac:dyDescent="0.25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</row>
    <row r="705" spans="2:18" x14ac:dyDescent="0.25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</row>
    <row r="706" spans="2:18" x14ac:dyDescent="0.25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</row>
    <row r="707" spans="2:18" x14ac:dyDescent="0.25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</row>
    <row r="708" spans="2:18" x14ac:dyDescent="0.25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</row>
    <row r="709" spans="2:18" x14ac:dyDescent="0.25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</row>
    <row r="710" spans="2:18" x14ac:dyDescent="0.25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</row>
    <row r="711" spans="2:18" x14ac:dyDescent="0.25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</row>
    <row r="712" spans="2:18" x14ac:dyDescent="0.25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</row>
    <row r="713" spans="2:18" x14ac:dyDescent="0.25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</row>
    <row r="714" spans="2:18" x14ac:dyDescent="0.25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</row>
    <row r="715" spans="2:18" x14ac:dyDescent="0.25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</row>
    <row r="716" spans="2:18" x14ac:dyDescent="0.25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</row>
    <row r="717" spans="2:18" x14ac:dyDescent="0.25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</row>
    <row r="718" spans="2:18" x14ac:dyDescent="0.25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</row>
    <row r="719" spans="2:18" x14ac:dyDescent="0.25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</row>
    <row r="720" spans="2:18" x14ac:dyDescent="0.25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</row>
    <row r="721" spans="2:18" x14ac:dyDescent="0.25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</row>
    <row r="722" spans="2:18" x14ac:dyDescent="0.25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</row>
    <row r="723" spans="2:18" x14ac:dyDescent="0.25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</row>
    <row r="724" spans="2:18" x14ac:dyDescent="0.25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</row>
    <row r="725" spans="2:18" x14ac:dyDescent="0.25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</row>
    <row r="726" spans="2:18" x14ac:dyDescent="0.25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</row>
    <row r="727" spans="2:18" x14ac:dyDescent="0.25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</row>
    <row r="728" spans="2:18" x14ac:dyDescent="0.25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</row>
    <row r="729" spans="2:18" x14ac:dyDescent="0.25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</row>
    <row r="730" spans="2:18" x14ac:dyDescent="0.25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</row>
    <row r="731" spans="2:18" x14ac:dyDescent="0.25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</row>
    <row r="732" spans="2:18" x14ac:dyDescent="0.25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</row>
    <row r="733" spans="2:18" x14ac:dyDescent="0.25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</row>
    <row r="734" spans="2:18" x14ac:dyDescent="0.25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</row>
    <row r="735" spans="2:18" x14ac:dyDescent="0.25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</row>
    <row r="736" spans="2:18" x14ac:dyDescent="0.25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</row>
    <row r="737" spans="2:18" x14ac:dyDescent="0.25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</row>
    <row r="738" spans="2:18" x14ac:dyDescent="0.25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</row>
    <row r="739" spans="2:18" x14ac:dyDescent="0.25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</row>
    <row r="740" spans="2:18" x14ac:dyDescent="0.25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</row>
    <row r="741" spans="2:18" x14ac:dyDescent="0.25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</row>
    <row r="742" spans="2:18" x14ac:dyDescent="0.25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</row>
    <row r="743" spans="2:18" x14ac:dyDescent="0.25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</row>
    <row r="744" spans="2:18" x14ac:dyDescent="0.25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</row>
    <row r="745" spans="2:18" x14ac:dyDescent="0.25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</row>
    <row r="746" spans="2:18" x14ac:dyDescent="0.25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</row>
    <row r="747" spans="2:18" x14ac:dyDescent="0.25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</row>
    <row r="748" spans="2:18" x14ac:dyDescent="0.25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</row>
    <row r="749" spans="2:18" x14ac:dyDescent="0.25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</row>
    <row r="750" spans="2:18" x14ac:dyDescent="0.25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</row>
    <row r="751" spans="2:18" x14ac:dyDescent="0.25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</row>
    <row r="752" spans="2:18" x14ac:dyDescent="0.25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</row>
    <row r="753" spans="2:18" x14ac:dyDescent="0.25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</row>
    <row r="754" spans="2:18" x14ac:dyDescent="0.25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</row>
    <row r="755" spans="2:18" x14ac:dyDescent="0.25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</row>
    <row r="756" spans="2:18" x14ac:dyDescent="0.25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</row>
    <row r="757" spans="2:18" x14ac:dyDescent="0.25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</row>
    <row r="758" spans="2:18" x14ac:dyDescent="0.25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</row>
    <row r="759" spans="2:18" x14ac:dyDescent="0.25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</row>
    <row r="760" spans="2:18" x14ac:dyDescent="0.25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</row>
    <row r="761" spans="2:18" x14ac:dyDescent="0.25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</row>
    <row r="762" spans="2:18" x14ac:dyDescent="0.25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</row>
    <row r="763" spans="2:18" x14ac:dyDescent="0.25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</row>
    <row r="764" spans="2:18" x14ac:dyDescent="0.25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</row>
    <row r="765" spans="2:18" x14ac:dyDescent="0.25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</row>
    <row r="766" spans="2:18" x14ac:dyDescent="0.25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</row>
    <row r="767" spans="2:18" x14ac:dyDescent="0.25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</row>
    <row r="768" spans="2:18" x14ac:dyDescent="0.25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</row>
    <row r="769" spans="2:18" x14ac:dyDescent="0.25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</row>
    <row r="770" spans="2:18" x14ac:dyDescent="0.25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</row>
    <row r="771" spans="2:18" x14ac:dyDescent="0.25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</row>
    <row r="772" spans="2:18" x14ac:dyDescent="0.25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</row>
    <row r="773" spans="2:18" x14ac:dyDescent="0.25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</row>
    <row r="774" spans="2:18" x14ac:dyDescent="0.25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</row>
    <row r="775" spans="2:18" x14ac:dyDescent="0.25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</row>
    <row r="776" spans="2:18" x14ac:dyDescent="0.25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</row>
    <row r="777" spans="2:18" x14ac:dyDescent="0.25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</row>
    <row r="778" spans="2:18" x14ac:dyDescent="0.25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</row>
    <row r="779" spans="2:18" x14ac:dyDescent="0.25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</row>
    <row r="780" spans="2:18" x14ac:dyDescent="0.25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</row>
    <row r="781" spans="2:18" x14ac:dyDescent="0.25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</row>
    <row r="782" spans="2:18" x14ac:dyDescent="0.25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</row>
    <row r="783" spans="2:18" x14ac:dyDescent="0.25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</row>
    <row r="784" spans="2:18" x14ac:dyDescent="0.25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</row>
    <row r="785" spans="2:18" x14ac:dyDescent="0.25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</row>
    <row r="786" spans="2:18" x14ac:dyDescent="0.25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</row>
    <row r="787" spans="2:18" x14ac:dyDescent="0.25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</row>
    <row r="788" spans="2:18" x14ac:dyDescent="0.25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</row>
    <row r="789" spans="2:18" x14ac:dyDescent="0.25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</row>
    <row r="790" spans="2:18" x14ac:dyDescent="0.25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</row>
    <row r="791" spans="2:18" x14ac:dyDescent="0.25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</row>
    <row r="792" spans="2:18" x14ac:dyDescent="0.25"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</row>
    <row r="793" spans="2:18" x14ac:dyDescent="0.25"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</row>
    <row r="794" spans="2:18" x14ac:dyDescent="0.25"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</row>
    <row r="795" spans="2:18" x14ac:dyDescent="0.25"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</row>
    <row r="796" spans="2:18" x14ac:dyDescent="0.25"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</row>
    <row r="797" spans="2:18" x14ac:dyDescent="0.25"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</row>
    <row r="798" spans="2:18" x14ac:dyDescent="0.25"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</row>
    <row r="799" spans="2:18" x14ac:dyDescent="0.25"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</row>
    <row r="800" spans="2:18" x14ac:dyDescent="0.25"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</row>
    <row r="801" spans="2:18" x14ac:dyDescent="0.25"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</row>
    <row r="802" spans="2:18" x14ac:dyDescent="0.25"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</row>
    <row r="803" spans="2:18" x14ac:dyDescent="0.25"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</row>
    <row r="804" spans="2:18" x14ac:dyDescent="0.25"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</row>
    <row r="805" spans="2:18" x14ac:dyDescent="0.25"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</row>
    <row r="806" spans="2:18" x14ac:dyDescent="0.25"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</row>
    <row r="807" spans="2:18" x14ac:dyDescent="0.25"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</row>
    <row r="808" spans="2:18" x14ac:dyDescent="0.25"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</row>
    <row r="809" spans="2:18" x14ac:dyDescent="0.25"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</row>
    <row r="810" spans="2:18" x14ac:dyDescent="0.25"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</row>
    <row r="811" spans="2:18" x14ac:dyDescent="0.25"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</row>
    <row r="812" spans="2:18" x14ac:dyDescent="0.25"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</row>
    <row r="813" spans="2:18" x14ac:dyDescent="0.25"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</row>
    <row r="814" spans="2:18" x14ac:dyDescent="0.25"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</row>
    <row r="815" spans="2:18" x14ac:dyDescent="0.25"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</row>
    <row r="816" spans="2:18" x14ac:dyDescent="0.25"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</row>
    <row r="817" spans="2:18" x14ac:dyDescent="0.25"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</row>
    <row r="818" spans="2:18" x14ac:dyDescent="0.25"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</row>
    <row r="819" spans="2:18" x14ac:dyDescent="0.25"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</row>
    <row r="820" spans="2:18" x14ac:dyDescent="0.25"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</row>
    <row r="821" spans="2:18" x14ac:dyDescent="0.25"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</row>
    <row r="822" spans="2:18" x14ac:dyDescent="0.25"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</row>
    <row r="823" spans="2:18" x14ac:dyDescent="0.25"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</row>
    <row r="824" spans="2:18" x14ac:dyDescent="0.25"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</row>
    <row r="825" spans="2:18" x14ac:dyDescent="0.25"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</row>
    <row r="826" spans="2:18" x14ac:dyDescent="0.25"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</row>
    <row r="827" spans="2:18" x14ac:dyDescent="0.25"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</row>
    <row r="828" spans="2:18" x14ac:dyDescent="0.25"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</row>
    <row r="829" spans="2:18" x14ac:dyDescent="0.25"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</row>
    <row r="830" spans="2:18" x14ac:dyDescent="0.25"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</row>
    <row r="831" spans="2:18" x14ac:dyDescent="0.25"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</row>
    <row r="832" spans="2:18" x14ac:dyDescent="0.25"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</row>
    <row r="833" spans="2:18" x14ac:dyDescent="0.25"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</row>
    <row r="834" spans="2:18" x14ac:dyDescent="0.25"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</row>
    <row r="835" spans="2:18" x14ac:dyDescent="0.25"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</row>
    <row r="836" spans="2:18" x14ac:dyDescent="0.25"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</row>
    <row r="837" spans="2:18" x14ac:dyDescent="0.25"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</row>
    <row r="838" spans="2:18" x14ac:dyDescent="0.25"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</row>
    <row r="839" spans="2:18" x14ac:dyDescent="0.25"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</row>
    <row r="840" spans="2:18" x14ac:dyDescent="0.25"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</row>
    <row r="841" spans="2:18" x14ac:dyDescent="0.25"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</row>
    <row r="842" spans="2:18" x14ac:dyDescent="0.25"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</row>
    <row r="843" spans="2:18" x14ac:dyDescent="0.25"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</row>
    <row r="844" spans="2:18" x14ac:dyDescent="0.25"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</row>
    <row r="845" spans="2:18" x14ac:dyDescent="0.25"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</row>
    <row r="846" spans="2:18" x14ac:dyDescent="0.25"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</row>
    <row r="847" spans="2:18" x14ac:dyDescent="0.25"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</row>
    <row r="848" spans="2:18" x14ac:dyDescent="0.25"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</row>
    <row r="849" spans="2:18" x14ac:dyDescent="0.25"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</row>
    <row r="850" spans="2:18" x14ac:dyDescent="0.25"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</row>
    <row r="851" spans="2:18" x14ac:dyDescent="0.25"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</row>
    <row r="852" spans="2:18" x14ac:dyDescent="0.25"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</row>
    <row r="853" spans="2:18" x14ac:dyDescent="0.25"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</row>
    <row r="854" spans="2:18" x14ac:dyDescent="0.25"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</row>
    <row r="855" spans="2:18" x14ac:dyDescent="0.25"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</row>
    <row r="856" spans="2:18" x14ac:dyDescent="0.25"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</row>
    <row r="857" spans="2:18" x14ac:dyDescent="0.25"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</row>
    <row r="858" spans="2:18" x14ac:dyDescent="0.25"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</row>
    <row r="859" spans="2:18" x14ac:dyDescent="0.25"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</row>
    <row r="860" spans="2:18" x14ac:dyDescent="0.25"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</row>
    <row r="861" spans="2:18" x14ac:dyDescent="0.25"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</row>
    <row r="862" spans="2:18" x14ac:dyDescent="0.25"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</row>
    <row r="863" spans="2:18" x14ac:dyDescent="0.25"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</row>
    <row r="864" spans="2:18" x14ac:dyDescent="0.25"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</row>
    <row r="865" spans="2:18" x14ac:dyDescent="0.25"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</row>
    <row r="866" spans="2:18" x14ac:dyDescent="0.25"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</row>
    <row r="867" spans="2:18" x14ac:dyDescent="0.25"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</row>
    <row r="868" spans="2:18" x14ac:dyDescent="0.25"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</row>
    <row r="869" spans="2:18" x14ac:dyDescent="0.25"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</row>
    <row r="870" spans="2:18" x14ac:dyDescent="0.25"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</row>
    <row r="871" spans="2:18" x14ac:dyDescent="0.25"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</row>
    <row r="872" spans="2:18" x14ac:dyDescent="0.25"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</row>
    <row r="873" spans="2:18" x14ac:dyDescent="0.25"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</row>
    <row r="874" spans="2:18" x14ac:dyDescent="0.25"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</row>
    <row r="875" spans="2:18" x14ac:dyDescent="0.25"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</row>
    <row r="876" spans="2:18" x14ac:dyDescent="0.25"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</row>
    <row r="877" spans="2:18" x14ac:dyDescent="0.25"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</row>
    <row r="878" spans="2:18" x14ac:dyDescent="0.25"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</row>
    <row r="879" spans="2:18" x14ac:dyDescent="0.25"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</row>
    <row r="880" spans="2:18" x14ac:dyDescent="0.25"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</row>
    <row r="881" spans="2:18" x14ac:dyDescent="0.25"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</row>
    <row r="882" spans="2:18" x14ac:dyDescent="0.25"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</row>
    <row r="883" spans="2:18" x14ac:dyDescent="0.25"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</row>
    <row r="884" spans="2:18" x14ac:dyDescent="0.25"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</row>
    <row r="885" spans="2:18" x14ac:dyDescent="0.25"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</row>
    <row r="886" spans="2:18" x14ac:dyDescent="0.25"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</row>
    <row r="887" spans="2:18" x14ac:dyDescent="0.25"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</row>
    <row r="888" spans="2:18" x14ac:dyDescent="0.25"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</row>
    <row r="889" spans="2:18" x14ac:dyDescent="0.25"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</row>
    <row r="890" spans="2:18" x14ac:dyDescent="0.25"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</row>
    <row r="891" spans="2:18" x14ac:dyDescent="0.25"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</row>
    <row r="892" spans="2:18" x14ac:dyDescent="0.25"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</row>
    <row r="893" spans="2:18" x14ac:dyDescent="0.25"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</row>
    <row r="894" spans="2:18" x14ac:dyDescent="0.25"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</row>
    <row r="895" spans="2:18" x14ac:dyDescent="0.25"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</row>
    <row r="896" spans="2:18" x14ac:dyDescent="0.25"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</row>
    <row r="897" spans="2:18" x14ac:dyDescent="0.25"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</row>
    <row r="898" spans="2:18" x14ac:dyDescent="0.25"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</row>
    <row r="899" spans="2:18" x14ac:dyDescent="0.25"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</row>
    <row r="900" spans="2:18" x14ac:dyDescent="0.25"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</row>
    <row r="901" spans="2:18" x14ac:dyDescent="0.25"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</row>
    <row r="902" spans="2:18" x14ac:dyDescent="0.25"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</row>
    <row r="903" spans="2:18" x14ac:dyDescent="0.25"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</row>
    <row r="904" spans="2:18" x14ac:dyDescent="0.25"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</row>
    <row r="905" spans="2:18" x14ac:dyDescent="0.25"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</row>
    <row r="906" spans="2:18" x14ac:dyDescent="0.25"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</row>
    <row r="907" spans="2:18" x14ac:dyDescent="0.25"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</row>
    <row r="908" spans="2:18" x14ac:dyDescent="0.25"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</row>
    <row r="909" spans="2:18" x14ac:dyDescent="0.25"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</row>
    <row r="910" spans="2:18" x14ac:dyDescent="0.25"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</row>
    <row r="911" spans="2:18" x14ac:dyDescent="0.25"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</row>
    <row r="912" spans="2:18" x14ac:dyDescent="0.25"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</row>
    <row r="913" spans="2:18" x14ac:dyDescent="0.25"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</row>
    <row r="914" spans="2:18" x14ac:dyDescent="0.25"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</row>
    <row r="915" spans="2:18" x14ac:dyDescent="0.25"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</row>
    <row r="916" spans="2:18" x14ac:dyDescent="0.25"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</row>
    <row r="917" spans="2:18" x14ac:dyDescent="0.25"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</row>
    <row r="918" spans="2:18" x14ac:dyDescent="0.25"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</row>
    <row r="919" spans="2:18" x14ac:dyDescent="0.25"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</row>
    <row r="920" spans="2:18" x14ac:dyDescent="0.25"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</row>
    <row r="921" spans="2:18" x14ac:dyDescent="0.25"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</row>
    <row r="922" spans="2:18" x14ac:dyDescent="0.25"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</row>
    <row r="923" spans="2:18" x14ac:dyDescent="0.25"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</row>
    <row r="924" spans="2:18" x14ac:dyDescent="0.25"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</row>
    <row r="925" spans="2:18" x14ac:dyDescent="0.25"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</row>
    <row r="926" spans="2:18" x14ac:dyDescent="0.25"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</row>
    <row r="927" spans="2:18" x14ac:dyDescent="0.25"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</row>
    <row r="928" spans="2:18" x14ac:dyDescent="0.25"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</row>
    <row r="929" spans="2:18" x14ac:dyDescent="0.25"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</row>
    <row r="930" spans="2:18" x14ac:dyDescent="0.25"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</row>
    <row r="931" spans="2:18" x14ac:dyDescent="0.25"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</row>
    <row r="932" spans="2:18" x14ac:dyDescent="0.25"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</row>
    <row r="933" spans="2:18" x14ac:dyDescent="0.25"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</row>
    <row r="934" spans="2:18" x14ac:dyDescent="0.25"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</row>
    <row r="935" spans="2:18" x14ac:dyDescent="0.25"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</row>
    <row r="936" spans="2:18" x14ac:dyDescent="0.25"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</row>
    <row r="937" spans="2:18" x14ac:dyDescent="0.25"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</row>
    <row r="938" spans="2:18" x14ac:dyDescent="0.25"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</row>
    <row r="939" spans="2:18" x14ac:dyDescent="0.25"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</row>
    <row r="940" spans="2:18" x14ac:dyDescent="0.25"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</row>
    <row r="941" spans="2:18" x14ac:dyDescent="0.25"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</row>
    <row r="942" spans="2:18" x14ac:dyDescent="0.25"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</row>
    <row r="943" spans="2:18" x14ac:dyDescent="0.25"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</row>
    <row r="944" spans="2:18" x14ac:dyDescent="0.25"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</row>
    <row r="945" spans="2:18" x14ac:dyDescent="0.25"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</row>
    <row r="946" spans="2:18" x14ac:dyDescent="0.25"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</row>
    <row r="947" spans="2:18" x14ac:dyDescent="0.25"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</row>
    <row r="948" spans="2:18" x14ac:dyDescent="0.25"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</row>
    <row r="949" spans="2:18" x14ac:dyDescent="0.25"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</row>
    <row r="950" spans="2:18" x14ac:dyDescent="0.25"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</row>
    <row r="951" spans="2:18" x14ac:dyDescent="0.25"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</row>
    <row r="952" spans="2:18" x14ac:dyDescent="0.25"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</row>
    <row r="953" spans="2:18" x14ac:dyDescent="0.25"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</row>
    <row r="954" spans="2:18" x14ac:dyDescent="0.25"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</row>
    <row r="955" spans="2:18" x14ac:dyDescent="0.25"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</row>
    <row r="956" spans="2:18" x14ac:dyDescent="0.25"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</row>
    <row r="957" spans="2:18" x14ac:dyDescent="0.25"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</row>
    <row r="958" spans="2:18" x14ac:dyDescent="0.25"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</row>
    <row r="959" spans="2:18" x14ac:dyDescent="0.25"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</row>
    <row r="960" spans="2:18" x14ac:dyDescent="0.25"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</row>
    <row r="961" spans="2:18" x14ac:dyDescent="0.25"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</row>
    <row r="962" spans="2:18" x14ac:dyDescent="0.25"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</row>
    <row r="963" spans="2:18" x14ac:dyDescent="0.25"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</row>
    <row r="964" spans="2:18" x14ac:dyDescent="0.25"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</row>
    <row r="965" spans="2:18" x14ac:dyDescent="0.25"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</row>
    <row r="966" spans="2:18" x14ac:dyDescent="0.25"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</row>
    <row r="967" spans="2:18" x14ac:dyDescent="0.25"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</row>
    <row r="968" spans="2:18" x14ac:dyDescent="0.25"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</row>
    <row r="969" spans="2:18" x14ac:dyDescent="0.25"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</row>
    <row r="970" spans="2:18" x14ac:dyDescent="0.25"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</row>
    <row r="971" spans="2:18" x14ac:dyDescent="0.25"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</row>
    <row r="972" spans="2:18" x14ac:dyDescent="0.25"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</row>
    <row r="973" spans="2:18" x14ac:dyDescent="0.25"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</row>
    <row r="974" spans="2:18" x14ac:dyDescent="0.25"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</row>
    <row r="975" spans="2:18" x14ac:dyDescent="0.25"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</row>
    <row r="976" spans="2:18" x14ac:dyDescent="0.25"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</row>
    <row r="977" spans="2:18" x14ac:dyDescent="0.25"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</row>
    <row r="978" spans="2:18" x14ac:dyDescent="0.25"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</row>
    <row r="979" spans="2:18" x14ac:dyDescent="0.25"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</row>
    <row r="980" spans="2:18" x14ac:dyDescent="0.25"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</row>
    <row r="981" spans="2:18" x14ac:dyDescent="0.25"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</row>
    <row r="982" spans="2:18" x14ac:dyDescent="0.25"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</row>
    <row r="983" spans="2:18" x14ac:dyDescent="0.25"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</row>
    <row r="984" spans="2:18" x14ac:dyDescent="0.25"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</row>
    <row r="985" spans="2:18" x14ac:dyDescent="0.25"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</row>
    <row r="986" spans="2:18" x14ac:dyDescent="0.25"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</row>
    <row r="987" spans="2:18" x14ac:dyDescent="0.25"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</row>
    <row r="988" spans="2:18" x14ac:dyDescent="0.25"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</row>
    <row r="989" spans="2:18" x14ac:dyDescent="0.25"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</row>
    <row r="990" spans="2:18" x14ac:dyDescent="0.25"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</row>
    <row r="991" spans="2:18" x14ac:dyDescent="0.25"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</row>
    <row r="992" spans="2:18" x14ac:dyDescent="0.25"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</row>
    <row r="993" spans="2:18" x14ac:dyDescent="0.25"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</row>
    <row r="994" spans="2:18" x14ac:dyDescent="0.25"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</row>
    <row r="995" spans="2:18" x14ac:dyDescent="0.25"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</row>
    <row r="996" spans="2:18" x14ac:dyDescent="0.25"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</row>
    <row r="997" spans="2:18" x14ac:dyDescent="0.25"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</row>
    <row r="998" spans="2:18" x14ac:dyDescent="0.25"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</row>
    <row r="999" spans="2:18" x14ac:dyDescent="0.25"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</row>
    <row r="1000" spans="2:18" x14ac:dyDescent="0.25"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</row>
    <row r="1001" spans="2:18" x14ac:dyDescent="0.25"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</row>
    <row r="1002" spans="2:18" x14ac:dyDescent="0.25"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</row>
    <row r="1003" spans="2:18" x14ac:dyDescent="0.25"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</row>
    <row r="1004" spans="2:18" x14ac:dyDescent="0.25"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</row>
    <row r="1005" spans="2:18" x14ac:dyDescent="0.25"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</row>
    <row r="1006" spans="2:18" x14ac:dyDescent="0.25"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</row>
    <row r="1007" spans="2:18" x14ac:dyDescent="0.25"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</row>
    <row r="1008" spans="2:18" x14ac:dyDescent="0.25"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</row>
    <row r="1009" spans="2:18" x14ac:dyDescent="0.25"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</row>
    <row r="1010" spans="2:18" x14ac:dyDescent="0.25"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</row>
    <row r="1011" spans="2:18" x14ac:dyDescent="0.25"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</row>
    <row r="1012" spans="2:18" x14ac:dyDescent="0.25"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</row>
    <row r="1013" spans="2:18" x14ac:dyDescent="0.25"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</row>
    <row r="1014" spans="2:18" x14ac:dyDescent="0.25"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</row>
    <row r="1015" spans="2:18" x14ac:dyDescent="0.25"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</row>
    <row r="1016" spans="2:18" x14ac:dyDescent="0.25"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</row>
    <row r="1017" spans="2:18" x14ac:dyDescent="0.25"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</row>
    <row r="1018" spans="2:18" x14ac:dyDescent="0.25"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</row>
    <row r="1019" spans="2:18" x14ac:dyDescent="0.25"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</row>
    <row r="1020" spans="2:18" x14ac:dyDescent="0.25"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</row>
    <row r="1021" spans="2:18" x14ac:dyDescent="0.25"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</row>
    <row r="1022" spans="2:18" x14ac:dyDescent="0.25"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</row>
    <row r="1023" spans="2:18" x14ac:dyDescent="0.25"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</row>
    <row r="1024" spans="2:18" x14ac:dyDescent="0.25"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</row>
    <row r="1025" spans="2:18" x14ac:dyDescent="0.25"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</row>
    <row r="1026" spans="2:18" x14ac:dyDescent="0.25"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</row>
    <row r="1027" spans="2:18" x14ac:dyDescent="0.25"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</row>
    <row r="1028" spans="2:18" x14ac:dyDescent="0.25"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</row>
    <row r="1029" spans="2:18" x14ac:dyDescent="0.25"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</row>
    <row r="1030" spans="2:18" x14ac:dyDescent="0.25"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</row>
    <row r="1031" spans="2:18" x14ac:dyDescent="0.25"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</row>
    <row r="1032" spans="2:18" x14ac:dyDescent="0.25"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</row>
    <row r="1033" spans="2:18" x14ac:dyDescent="0.25"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</row>
    <row r="1034" spans="2:18" x14ac:dyDescent="0.25"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</row>
    <row r="1035" spans="2:18" x14ac:dyDescent="0.25"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</row>
    <row r="1036" spans="2:18" x14ac:dyDescent="0.25"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</row>
    <row r="1037" spans="2:18" x14ac:dyDescent="0.25"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</row>
    <row r="1038" spans="2:18" x14ac:dyDescent="0.25"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</row>
    <row r="1039" spans="2:18" x14ac:dyDescent="0.25"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</row>
    <row r="1040" spans="2:18" x14ac:dyDescent="0.25"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</row>
    <row r="1041" spans="2:18" x14ac:dyDescent="0.25"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</row>
    <row r="1042" spans="2:18" x14ac:dyDescent="0.25"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</row>
    <row r="1043" spans="2:18" x14ac:dyDescent="0.25"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</row>
    <row r="1044" spans="2:18" x14ac:dyDescent="0.25"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</row>
    <row r="1045" spans="2:18" x14ac:dyDescent="0.25"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</row>
    <row r="1046" spans="2:18" x14ac:dyDescent="0.25"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</row>
    <row r="1047" spans="2:18" x14ac:dyDescent="0.25"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</row>
    <row r="1048" spans="2:18" x14ac:dyDescent="0.25"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</row>
    <row r="1049" spans="2:18" x14ac:dyDescent="0.25"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</row>
    <row r="1050" spans="2:18" x14ac:dyDescent="0.25"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</row>
    <row r="1051" spans="2:18" x14ac:dyDescent="0.25"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</row>
    <row r="1052" spans="2:18" x14ac:dyDescent="0.25"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</row>
    <row r="1053" spans="2:18" x14ac:dyDescent="0.25"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</row>
    <row r="1054" spans="2:18" x14ac:dyDescent="0.25"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</row>
    <row r="1055" spans="2:18" x14ac:dyDescent="0.25"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</row>
    <row r="1056" spans="2:18" x14ac:dyDescent="0.25"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</row>
    <row r="1057" spans="2:18" x14ac:dyDescent="0.25"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</row>
    <row r="1058" spans="2:18" x14ac:dyDescent="0.25"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</row>
    <row r="1059" spans="2:18" x14ac:dyDescent="0.25"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</row>
    <row r="1060" spans="2:18" x14ac:dyDescent="0.25"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</row>
    <row r="1061" spans="2:18" x14ac:dyDescent="0.25"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</row>
    <row r="1062" spans="2:18" x14ac:dyDescent="0.25"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</row>
    <row r="1063" spans="2:18" x14ac:dyDescent="0.25"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</row>
    <row r="1064" spans="2:18" x14ac:dyDescent="0.25"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</row>
    <row r="1065" spans="2:18" x14ac:dyDescent="0.25"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</row>
    <row r="1066" spans="2:18" x14ac:dyDescent="0.25"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</row>
    <row r="1067" spans="2:18" x14ac:dyDescent="0.25"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</row>
    <row r="1068" spans="2:18" x14ac:dyDescent="0.25"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</row>
    <row r="1069" spans="2:18" x14ac:dyDescent="0.25"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</row>
    <row r="1070" spans="2:18" x14ac:dyDescent="0.25"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</row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B1:S922"/>
  <sheetViews>
    <sheetView zoomScale="60" zoomScaleNormal="60" workbookViewId="0">
      <selection activeCell="C7" sqref="C7:P14"/>
    </sheetView>
  </sheetViews>
  <sheetFormatPr defaultColWidth="11.42578125" defaultRowHeight="15" x14ac:dyDescent="0.25"/>
  <cols>
    <col min="1" max="1" width="2.7109375" style="81" customWidth="1"/>
    <col min="2" max="18" width="15.7109375" style="63" customWidth="1"/>
    <col min="19" max="16384" width="11.42578125" style="81"/>
  </cols>
  <sheetData>
    <row r="1" spans="2:19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9" ht="21.95" customHeight="1" thickTop="1" thickBot="1" x14ac:dyDescent="0.3">
      <c r="B2" s="284" t="s">
        <v>293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6"/>
    </row>
    <row r="3" spans="2:19" ht="21.95" customHeight="1" thickTop="1" thickBot="1" x14ac:dyDescent="0.3">
      <c r="B3" s="287" t="s">
        <v>245</v>
      </c>
      <c r="C3" s="298" t="s">
        <v>39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78" t="s">
        <v>31</v>
      </c>
    </row>
    <row r="4" spans="2:19" ht="21.95" customHeight="1" thickTop="1" thickBot="1" x14ac:dyDescent="0.3">
      <c r="B4" s="325"/>
      <c r="C4" s="332" t="s">
        <v>40</v>
      </c>
      <c r="D4" s="298"/>
      <c r="E4" s="298"/>
      <c r="F4" s="298"/>
      <c r="G4" s="314"/>
      <c r="H4" s="332" t="s">
        <v>41</v>
      </c>
      <c r="I4" s="298"/>
      <c r="J4" s="298"/>
      <c r="K4" s="298"/>
      <c r="L4" s="314"/>
      <c r="M4" s="351" t="s">
        <v>42</v>
      </c>
      <c r="N4" s="351"/>
      <c r="O4" s="351"/>
      <c r="P4" s="351"/>
      <c r="Q4" s="351"/>
      <c r="R4" s="279"/>
    </row>
    <row r="5" spans="2:19" ht="21.95" customHeight="1" thickTop="1" x14ac:dyDescent="0.25">
      <c r="B5" s="325"/>
      <c r="C5" s="303" t="s">
        <v>81</v>
      </c>
      <c r="D5" s="306"/>
      <c r="E5" s="306"/>
      <c r="F5" s="307"/>
      <c r="G5" s="287" t="s">
        <v>31</v>
      </c>
      <c r="H5" s="303" t="s">
        <v>81</v>
      </c>
      <c r="I5" s="306"/>
      <c r="J5" s="306"/>
      <c r="K5" s="307"/>
      <c r="L5" s="287" t="s">
        <v>31</v>
      </c>
      <c r="M5" s="303" t="s">
        <v>81</v>
      </c>
      <c r="N5" s="306"/>
      <c r="O5" s="306"/>
      <c r="P5" s="307"/>
      <c r="Q5" s="287" t="s">
        <v>31</v>
      </c>
      <c r="R5" s="279"/>
    </row>
    <row r="6" spans="2:19" ht="21.95" customHeight="1" thickBot="1" x14ac:dyDescent="0.3">
      <c r="B6" s="326"/>
      <c r="C6" s="245" t="s">
        <v>33</v>
      </c>
      <c r="D6" s="246" t="s">
        <v>194</v>
      </c>
      <c r="E6" s="246" t="s">
        <v>196</v>
      </c>
      <c r="F6" s="167" t="s">
        <v>34</v>
      </c>
      <c r="G6" s="289"/>
      <c r="H6" s="245" t="s">
        <v>33</v>
      </c>
      <c r="I6" s="246" t="s">
        <v>194</v>
      </c>
      <c r="J6" s="246" t="s">
        <v>196</v>
      </c>
      <c r="K6" s="167" t="s">
        <v>34</v>
      </c>
      <c r="L6" s="289"/>
      <c r="M6" s="245" t="s">
        <v>33</v>
      </c>
      <c r="N6" s="246" t="s">
        <v>194</v>
      </c>
      <c r="O6" s="246" t="s">
        <v>196</v>
      </c>
      <c r="P6" s="167" t="s">
        <v>34</v>
      </c>
      <c r="Q6" s="289"/>
      <c r="R6" s="280"/>
    </row>
    <row r="7" spans="2:19" ht="21.95" customHeight="1" thickTop="1" x14ac:dyDescent="0.25">
      <c r="B7" s="160" t="s">
        <v>74</v>
      </c>
      <c r="C7" s="170">
        <v>0.17489421720733428</v>
      </c>
      <c r="D7" s="171">
        <v>0.19742883379247014</v>
      </c>
      <c r="E7" s="171">
        <v>8.3333333333333329E-2</v>
      </c>
      <c r="F7" s="172">
        <v>0</v>
      </c>
      <c r="G7" s="173">
        <v>0.18784530386740331</v>
      </c>
      <c r="H7" s="170">
        <v>0.18810148731408574</v>
      </c>
      <c r="I7" s="171">
        <v>0.19973394146712276</v>
      </c>
      <c r="J7" s="171">
        <v>0.18386491557223264</v>
      </c>
      <c r="K7" s="172">
        <v>0</v>
      </c>
      <c r="L7" s="173">
        <v>0.19525427770822154</v>
      </c>
      <c r="M7" s="170">
        <v>0.19495245062179956</v>
      </c>
      <c r="N7" s="171">
        <v>0.21897810218978103</v>
      </c>
      <c r="O7" s="171">
        <v>0.18040089086859687</v>
      </c>
      <c r="P7" s="172">
        <v>0</v>
      </c>
      <c r="Q7" s="173">
        <v>0.20908332339969007</v>
      </c>
      <c r="R7" s="174">
        <v>0.19905828266350289</v>
      </c>
      <c r="S7" s="92"/>
    </row>
    <row r="8" spans="2:19" ht="21.95" customHeight="1" x14ac:dyDescent="0.25">
      <c r="B8" s="160" t="s">
        <v>75</v>
      </c>
      <c r="C8" s="170">
        <v>0.16361071932299012</v>
      </c>
      <c r="D8" s="171">
        <v>0.18824609733700642</v>
      </c>
      <c r="E8" s="171">
        <v>0.25</v>
      </c>
      <c r="F8" s="172">
        <v>0</v>
      </c>
      <c r="G8" s="173">
        <v>0.17900552486187846</v>
      </c>
      <c r="H8" s="170">
        <v>0.18512685914260718</v>
      </c>
      <c r="I8" s="171">
        <v>0.19726339794754846</v>
      </c>
      <c r="J8" s="171">
        <v>0.16697936210131331</v>
      </c>
      <c r="K8" s="172">
        <v>0</v>
      </c>
      <c r="L8" s="173">
        <v>0.19215405711560246</v>
      </c>
      <c r="M8" s="170">
        <v>0.19641550841258229</v>
      </c>
      <c r="N8" s="171">
        <v>0.20226661544371879</v>
      </c>
      <c r="O8" s="171">
        <v>0.24944320712694878</v>
      </c>
      <c r="P8" s="172">
        <v>0</v>
      </c>
      <c r="Q8" s="173">
        <v>0.20288473000357612</v>
      </c>
      <c r="R8" s="173">
        <v>0.19460922438083939</v>
      </c>
      <c r="S8" s="92"/>
    </row>
    <row r="9" spans="2:19" ht="21.95" customHeight="1" x14ac:dyDescent="0.25">
      <c r="B9" s="160" t="s">
        <v>76</v>
      </c>
      <c r="C9" s="170">
        <v>0.18617771509167841</v>
      </c>
      <c r="D9" s="171">
        <v>0.18732782369146006</v>
      </c>
      <c r="E9" s="171">
        <v>0.25</v>
      </c>
      <c r="F9" s="172">
        <v>0</v>
      </c>
      <c r="G9" s="173">
        <v>0.18729281767955802</v>
      </c>
      <c r="H9" s="170">
        <v>0.15765529308836396</v>
      </c>
      <c r="I9" s="171">
        <v>0.16676168757126567</v>
      </c>
      <c r="J9" s="171">
        <v>0.18574108818011256</v>
      </c>
      <c r="K9" s="172">
        <v>1</v>
      </c>
      <c r="L9" s="173">
        <v>0.16431169140881177</v>
      </c>
      <c r="M9" s="170">
        <v>0.16934893928310168</v>
      </c>
      <c r="N9" s="171">
        <v>0.18689973107952362</v>
      </c>
      <c r="O9" s="171">
        <v>0.16035634743875279</v>
      </c>
      <c r="P9" s="172">
        <v>0</v>
      </c>
      <c r="Q9" s="173">
        <v>0.17975920848730481</v>
      </c>
      <c r="R9" s="173">
        <v>0.1706584606258342</v>
      </c>
      <c r="S9" s="92"/>
    </row>
    <row r="10" spans="2:19" ht="21.95" customHeight="1" x14ac:dyDescent="0.25">
      <c r="B10" s="160" t="s">
        <v>77</v>
      </c>
      <c r="C10" s="170">
        <v>0.17066290550070523</v>
      </c>
      <c r="D10" s="171">
        <v>0.18181818181818182</v>
      </c>
      <c r="E10" s="171">
        <v>0.16666666666666666</v>
      </c>
      <c r="F10" s="172">
        <v>0</v>
      </c>
      <c r="G10" s="173">
        <v>0.17734806629834254</v>
      </c>
      <c r="H10" s="170">
        <v>0.18635170603674542</v>
      </c>
      <c r="I10" s="171">
        <v>0.17759407069555302</v>
      </c>
      <c r="J10" s="171">
        <v>0.19136960600375236</v>
      </c>
      <c r="K10" s="172">
        <v>0</v>
      </c>
      <c r="L10" s="173">
        <v>0.18100518690752995</v>
      </c>
      <c r="M10" s="170">
        <v>0.2011704462326262</v>
      </c>
      <c r="N10" s="171">
        <v>0.18574721475220898</v>
      </c>
      <c r="O10" s="171">
        <v>0.16926503340757237</v>
      </c>
      <c r="P10" s="172">
        <v>0</v>
      </c>
      <c r="Q10" s="173">
        <v>0.18989152461556802</v>
      </c>
      <c r="R10" s="173">
        <v>0.18352365415986949</v>
      </c>
      <c r="S10" s="92"/>
    </row>
    <row r="11" spans="2:19" ht="21.95" customHeight="1" x14ac:dyDescent="0.25">
      <c r="B11" s="160" t="s">
        <v>78</v>
      </c>
      <c r="C11" s="170">
        <v>0.16220028208744711</v>
      </c>
      <c r="D11" s="171">
        <v>0.15243342516069788</v>
      </c>
      <c r="E11" s="171">
        <v>0.16666666666666666</v>
      </c>
      <c r="F11" s="172">
        <v>0</v>
      </c>
      <c r="G11" s="173">
        <v>0.15635359116022099</v>
      </c>
      <c r="H11" s="170">
        <v>0.17112860892388451</v>
      </c>
      <c r="I11" s="171">
        <v>0.13835043709616116</v>
      </c>
      <c r="J11" s="171">
        <v>0.16697936210131331</v>
      </c>
      <c r="K11" s="172">
        <v>0</v>
      </c>
      <c r="L11" s="173">
        <v>0.15042031836880701</v>
      </c>
      <c r="M11" s="170">
        <v>0.15654718361375275</v>
      </c>
      <c r="N11" s="171">
        <v>0.13695735689588937</v>
      </c>
      <c r="O11" s="171">
        <v>0.16258351893095768</v>
      </c>
      <c r="P11" s="172">
        <v>0</v>
      </c>
      <c r="Q11" s="173">
        <v>0.14471331505542973</v>
      </c>
      <c r="R11" s="173">
        <v>0.14904345246922734</v>
      </c>
      <c r="S11" s="92"/>
    </row>
    <row r="12" spans="2:19" ht="21.95" customHeight="1" x14ac:dyDescent="0.25">
      <c r="B12" s="160" t="s">
        <v>79</v>
      </c>
      <c r="C12" s="170">
        <v>7.334273624823695E-2</v>
      </c>
      <c r="D12" s="171">
        <v>5.2341597796143252E-2</v>
      </c>
      <c r="E12" s="171">
        <v>8.3333333333333329E-2</v>
      </c>
      <c r="F12" s="172">
        <v>0</v>
      </c>
      <c r="G12" s="173">
        <v>6.0773480662983423E-2</v>
      </c>
      <c r="H12" s="170">
        <v>5.651793525809274E-2</v>
      </c>
      <c r="I12" s="171">
        <v>5.7297605473204102E-2</v>
      </c>
      <c r="J12" s="171">
        <v>3.7523452157598502E-2</v>
      </c>
      <c r="K12" s="172">
        <v>0</v>
      </c>
      <c r="L12" s="173">
        <v>5.640016693495499E-2</v>
      </c>
      <c r="M12" s="170">
        <v>4.5354791514264817E-2</v>
      </c>
      <c r="N12" s="171">
        <v>3.7264694583173261E-2</v>
      </c>
      <c r="O12" s="171">
        <v>4.2316258351893093E-2</v>
      </c>
      <c r="P12" s="172">
        <v>0</v>
      </c>
      <c r="Q12" s="173">
        <v>4.0171653355584695E-2</v>
      </c>
      <c r="R12" s="173">
        <v>5.1646151564585498E-2</v>
      </c>
      <c r="S12" s="92"/>
    </row>
    <row r="13" spans="2:19" ht="21.95" customHeight="1" thickBot="1" x14ac:dyDescent="0.3">
      <c r="B13" s="160" t="s">
        <v>80</v>
      </c>
      <c r="C13" s="170">
        <v>6.9111424541607902E-2</v>
      </c>
      <c r="D13" s="171">
        <v>4.0404040404040407E-2</v>
      </c>
      <c r="E13" s="171">
        <v>0</v>
      </c>
      <c r="F13" s="172">
        <v>0</v>
      </c>
      <c r="G13" s="173">
        <v>5.1381215469613259E-2</v>
      </c>
      <c r="H13" s="170">
        <v>5.5118110236220472E-2</v>
      </c>
      <c r="I13" s="171">
        <v>6.2998859749144806E-2</v>
      </c>
      <c r="J13" s="171">
        <v>6.7542213883677302E-2</v>
      </c>
      <c r="K13" s="172">
        <v>0</v>
      </c>
      <c r="L13" s="173">
        <v>6.045430155607226E-2</v>
      </c>
      <c r="M13" s="170">
        <v>3.6210680321872711E-2</v>
      </c>
      <c r="N13" s="171">
        <v>3.1886285055704955E-2</v>
      </c>
      <c r="O13" s="171">
        <v>3.5634743875278395E-2</v>
      </c>
      <c r="P13" s="172">
        <v>0</v>
      </c>
      <c r="Q13" s="173">
        <v>3.3496245082846585E-2</v>
      </c>
      <c r="R13" s="173">
        <v>5.1460774136141182E-2</v>
      </c>
      <c r="S13" s="92"/>
    </row>
    <row r="14" spans="2:19" ht="21.95" customHeight="1" thickTop="1" thickBot="1" x14ac:dyDescent="0.3">
      <c r="B14" s="97" t="s">
        <v>31</v>
      </c>
      <c r="C14" s="175">
        <v>1</v>
      </c>
      <c r="D14" s="176">
        <v>1</v>
      </c>
      <c r="E14" s="176">
        <v>0.99999999999999989</v>
      </c>
      <c r="F14" s="130">
        <v>0</v>
      </c>
      <c r="G14" s="177">
        <v>1</v>
      </c>
      <c r="H14" s="175">
        <v>1</v>
      </c>
      <c r="I14" s="176">
        <v>0.99999999999999978</v>
      </c>
      <c r="J14" s="176">
        <v>1</v>
      </c>
      <c r="K14" s="130">
        <v>1</v>
      </c>
      <c r="L14" s="177">
        <v>0.99999999999999989</v>
      </c>
      <c r="M14" s="175">
        <v>1</v>
      </c>
      <c r="N14" s="176">
        <v>1</v>
      </c>
      <c r="O14" s="176">
        <v>1</v>
      </c>
      <c r="P14" s="130">
        <v>0</v>
      </c>
      <c r="Q14" s="177">
        <v>1</v>
      </c>
      <c r="R14" s="177">
        <v>1</v>
      </c>
      <c r="S14" s="103"/>
    </row>
    <row r="15" spans="2:19" ht="21.95" customHeight="1" thickTop="1" thickBot="1" x14ac:dyDescent="0.3">
      <c r="B15" s="111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</row>
    <row r="16" spans="2:19" ht="21.95" customHeight="1" thickTop="1" x14ac:dyDescent="0.25">
      <c r="B16" s="114" t="s">
        <v>217</v>
      </c>
      <c r="C16" s="115"/>
      <c r="D16" s="115"/>
      <c r="E16" s="116"/>
      <c r="F16" s="161"/>
      <c r="G16" s="117"/>
      <c r="H16" s="117"/>
      <c r="I16" s="117"/>
      <c r="J16" s="161"/>
      <c r="K16" s="117"/>
      <c r="L16" s="117"/>
      <c r="M16" s="81"/>
      <c r="N16" s="81"/>
      <c r="O16" s="81"/>
      <c r="P16" s="81"/>
      <c r="Q16" s="81"/>
      <c r="R16" s="81"/>
    </row>
    <row r="17" spans="2:18" ht="21.95" customHeight="1" thickBot="1" x14ac:dyDescent="0.3">
      <c r="B17" s="119" t="s">
        <v>218</v>
      </c>
      <c r="C17" s="120"/>
      <c r="D17" s="120"/>
      <c r="E17" s="121"/>
      <c r="F17" s="117"/>
      <c r="G17" s="117"/>
      <c r="H17" s="117"/>
      <c r="I17" s="117"/>
      <c r="J17" s="117"/>
      <c r="K17" s="117"/>
      <c r="L17" s="117"/>
      <c r="M17" s="81"/>
      <c r="N17" s="81"/>
      <c r="O17" s="81"/>
      <c r="P17" s="81"/>
      <c r="Q17" s="81"/>
      <c r="R17" s="81"/>
    </row>
    <row r="18" spans="2:18" ht="15.75" thickTop="1" x14ac:dyDescent="0.25">
      <c r="B18" s="117"/>
      <c r="C18" s="179"/>
      <c r="D18" s="133"/>
      <c r="E18" s="133"/>
      <c r="F18" s="133"/>
      <c r="G18" s="111"/>
      <c r="H18" s="133"/>
      <c r="I18" s="133"/>
      <c r="J18" s="133"/>
      <c r="K18" s="133"/>
      <c r="L18" s="111"/>
      <c r="M18" s="133"/>
      <c r="N18" s="133"/>
      <c r="O18" s="133"/>
      <c r="P18" s="133"/>
      <c r="Q18" s="111"/>
      <c r="R18" s="117"/>
    </row>
    <row r="19" spans="2:18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2:18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2:18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2:18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2:18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2:18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2:18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2:18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2:18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2:18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2:18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2:18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2:18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18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2:18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2:18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18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18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18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18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18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18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18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18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18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18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18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</row>
    <row r="218" spans="2:18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</row>
    <row r="219" spans="2:18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</row>
    <row r="220" spans="2:18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</row>
    <row r="221" spans="2:18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</row>
    <row r="222" spans="2:18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</row>
    <row r="223" spans="2:18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</row>
    <row r="224" spans="2:18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</row>
    <row r="225" spans="2:18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</row>
    <row r="226" spans="2:18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</row>
    <row r="227" spans="2:18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</row>
    <row r="228" spans="2:18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</row>
    <row r="229" spans="2:18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</row>
    <row r="230" spans="2:18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</row>
    <row r="231" spans="2:18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2:18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  <row r="233" spans="2:18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</row>
    <row r="234" spans="2:18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</row>
    <row r="235" spans="2:18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</row>
    <row r="236" spans="2:18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</row>
    <row r="237" spans="2:18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</row>
    <row r="238" spans="2:18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</row>
    <row r="239" spans="2:18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</row>
    <row r="240" spans="2:18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</row>
    <row r="241" spans="2:18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</row>
    <row r="242" spans="2:18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</row>
    <row r="243" spans="2:18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</row>
    <row r="244" spans="2:18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</row>
    <row r="245" spans="2:18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</row>
    <row r="246" spans="2:18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</row>
    <row r="247" spans="2:18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</row>
    <row r="248" spans="2:18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</row>
    <row r="249" spans="2:18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</row>
    <row r="250" spans="2:18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</row>
    <row r="251" spans="2:18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</row>
    <row r="252" spans="2:18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</row>
    <row r="253" spans="2:18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</row>
    <row r="254" spans="2:18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</row>
    <row r="255" spans="2:18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</row>
    <row r="256" spans="2:18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</row>
    <row r="257" spans="2:18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</row>
    <row r="258" spans="2:18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</row>
    <row r="259" spans="2:18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</row>
    <row r="260" spans="2:18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</row>
    <row r="261" spans="2:18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</row>
    <row r="262" spans="2:18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</row>
    <row r="263" spans="2:18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</row>
    <row r="264" spans="2:18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</row>
    <row r="265" spans="2:18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</row>
    <row r="266" spans="2:18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</row>
    <row r="267" spans="2:18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</row>
    <row r="268" spans="2:18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</row>
    <row r="269" spans="2:18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</row>
    <row r="270" spans="2:18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</row>
    <row r="271" spans="2:18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</row>
    <row r="272" spans="2:18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</row>
    <row r="273" spans="2:18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</row>
    <row r="274" spans="2:18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</row>
    <row r="275" spans="2:18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</row>
    <row r="276" spans="2:18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</row>
    <row r="277" spans="2:18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</row>
    <row r="278" spans="2:18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</row>
    <row r="279" spans="2:18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</row>
    <row r="280" spans="2:18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</row>
    <row r="281" spans="2:18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</row>
    <row r="282" spans="2:18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</row>
    <row r="283" spans="2:18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</row>
    <row r="284" spans="2:18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</row>
    <row r="285" spans="2:18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</row>
    <row r="286" spans="2:18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</row>
    <row r="287" spans="2:18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</row>
    <row r="288" spans="2:18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</row>
    <row r="289" spans="2:18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</row>
    <row r="290" spans="2:18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</row>
    <row r="291" spans="2:18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</row>
    <row r="292" spans="2:18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</row>
    <row r="293" spans="2:18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</row>
    <row r="294" spans="2:18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</row>
    <row r="295" spans="2:18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</row>
    <row r="296" spans="2:18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</row>
    <row r="297" spans="2:18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</row>
    <row r="298" spans="2:18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</row>
    <row r="299" spans="2:18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</row>
    <row r="300" spans="2:18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</row>
    <row r="301" spans="2:18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</row>
    <row r="302" spans="2:18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</row>
    <row r="303" spans="2:18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</row>
    <row r="304" spans="2:18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</row>
    <row r="305" spans="2:18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</row>
    <row r="306" spans="2:18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</row>
    <row r="307" spans="2:18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</row>
    <row r="308" spans="2:18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</row>
    <row r="309" spans="2:18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</row>
    <row r="310" spans="2:18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</row>
    <row r="311" spans="2:18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</row>
    <row r="312" spans="2:18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</row>
    <row r="313" spans="2:18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</row>
    <row r="314" spans="2:18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</row>
    <row r="315" spans="2:18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</row>
    <row r="316" spans="2:18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</row>
    <row r="317" spans="2:18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</row>
    <row r="318" spans="2:18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</row>
    <row r="319" spans="2:18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</row>
    <row r="320" spans="2:18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</row>
    <row r="321" spans="2:18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</row>
    <row r="322" spans="2:18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</row>
    <row r="323" spans="2:18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</row>
    <row r="324" spans="2:18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</row>
    <row r="325" spans="2:18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</row>
    <row r="326" spans="2:18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</row>
    <row r="327" spans="2:18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</row>
    <row r="328" spans="2:18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</row>
    <row r="329" spans="2:18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</row>
    <row r="330" spans="2:18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</row>
    <row r="331" spans="2:18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</row>
    <row r="332" spans="2:18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</row>
    <row r="333" spans="2:18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</row>
    <row r="334" spans="2:18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</row>
    <row r="335" spans="2:18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</row>
    <row r="336" spans="2:18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</row>
    <row r="337" spans="2:18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</row>
    <row r="338" spans="2:18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</row>
    <row r="339" spans="2:18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</row>
    <row r="340" spans="2:18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</row>
    <row r="341" spans="2:18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</row>
    <row r="342" spans="2:18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</row>
    <row r="343" spans="2:18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</row>
    <row r="344" spans="2:18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</row>
    <row r="345" spans="2:18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</row>
    <row r="346" spans="2:18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</row>
    <row r="347" spans="2:18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</row>
    <row r="348" spans="2:18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</row>
    <row r="349" spans="2:18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</row>
    <row r="350" spans="2:18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</row>
    <row r="351" spans="2:18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</row>
    <row r="352" spans="2:18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</row>
    <row r="353" spans="2:18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</row>
    <row r="354" spans="2:18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</row>
    <row r="355" spans="2:18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</row>
    <row r="356" spans="2:18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</row>
    <row r="357" spans="2:18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</row>
    <row r="358" spans="2:18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</row>
    <row r="359" spans="2:18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</row>
    <row r="360" spans="2:18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</row>
    <row r="361" spans="2:18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</row>
    <row r="362" spans="2:18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</row>
    <row r="363" spans="2:18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</row>
    <row r="364" spans="2:18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</row>
    <row r="365" spans="2:18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</row>
    <row r="366" spans="2:18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</row>
    <row r="367" spans="2:18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</row>
    <row r="368" spans="2:18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</row>
    <row r="369" spans="2:18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</row>
    <row r="370" spans="2:18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</row>
    <row r="371" spans="2:18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</row>
    <row r="372" spans="2:18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</row>
    <row r="373" spans="2:18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</row>
    <row r="374" spans="2:18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</row>
    <row r="375" spans="2:18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</row>
    <row r="376" spans="2:18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</row>
    <row r="377" spans="2:18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</row>
    <row r="378" spans="2:18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</row>
    <row r="379" spans="2:18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</row>
    <row r="380" spans="2:18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</row>
    <row r="381" spans="2:18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</row>
    <row r="382" spans="2:18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</row>
    <row r="383" spans="2:18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</row>
    <row r="384" spans="2:18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</row>
    <row r="385" spans="2:18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</row>
    <row r="386" spans="2:18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</row>
    <row r="387" spans="2:18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</row>
    <row r="388" spans="2:18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</row>
    <row r="389" spans="2:18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</row>
    <row r="390" spans="2:18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</row>
    <row r="391" spans="2:18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</row>
    <row r="392" spans="2:18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</row>
    <row r="393" spans="2:18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</row>
    <row r="394" spans="2:18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</row>
    <row r="395" spans="2:18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</row>
    <row r="396" spans="2:18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</row>
    <row r="397" spans="2:18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</row>
    <row r="398" spans="2:18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</row>
    <row r="399" spans="2:18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</row>
    <row r="400" spans="2:18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</row>
    <row r="401" spans="2:18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</row>
    <row r="402" spans="2:18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</row>
    <row r="403" spans="2:18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</row>
    <row r="404" spans="2:18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</row>
    <row r="405" spans="2:18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</row>
    <row r="406" spans="2:18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</row>
    <row r="407" spans="2:18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</row>
    <row r="408" spans="2:18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</row>
    <row r="409" spans="2:18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</row>
    <row r="410" spans="2:18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</row>
    <row r="411" spans="2:18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</row>
    <row r="412" spans="2:18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</row>
    <row r="413" spans="2:18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</row>
    <row r="414" spans="2:18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</row>
    <row r="415" spans="2:18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</row>
    <row r="416" spans="2:18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</row>
    <row r="417" spans="2:18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</row>
    <row r="418" spans="2:18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</row>
    <row r="419" spans="2:18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</row>
    <row r="420" spans="2:18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</row>
    <row r="421" spans="2:18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</row>
    <row r="422" spans="2:18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</row>
    <row r="423" spans="2:18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</row>
    <row r="424" spans="2:18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</row>
    <row r="425" spans="2:18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</row>
    <row r="426" spans="2:18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</row>
    <row r="427" spans="2:18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</row>
    <row r="428" spans="2:18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</row>
    <row r="429" spans="2:18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</row>
    <row r="430" spans="2:18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</row>
    <row r="431" spans="2:18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</row>
    <row r="432" spans="2:18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</row>
    <row r="433" spans="2:18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</row>
    <row r="434" spans="2:18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</row>
    <row r="435" spans="2:18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</row>
    <row r="436" spans="2:18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</row>
    <row r="437" spans="2:18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</row>
    <row r="438" spans="2:18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</row>
    <row r="439" spans="2:18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</row>
    <row r="440" spans="2:18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</row>
    <row r="441" spans="2:18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</row>
    <row r="442" spans="2:18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</row>
    <row r="443" spans="2:18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</row>
    <row r="444" spans="2:18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</row>
    <row r="445" spans="2:18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</row>
    <row r="446" spans="2:18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</row>
    <row r="447" spans="2:18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</row>
    <row r="448" spans="2:18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</row>
    <row r="449" spans="2:18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</row>
    <row r="450" spans="2:18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</row>
    <row r="451" spans="2:18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</row>
    <row r="452" spans="2:18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</row>
    <row r="453" spans="2:18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</row>
    <row r="454" spans="2:18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</row>
    <row r="455" spans="2:18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</row>
    <row r="456" spans="2:18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</row>
    <row r="457" spans="2:18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</row>
    <row r="458" spans="2:18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</row>
    <row r="459" spans="2:18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</row>
    <row r="460" spans="2:18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</row>
    <row r="461" spans="2:18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</row>
    <row r="462" spans="2:18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</row>
    <row r="463" spans="2:18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</row>
    <row r="464" spans="2:18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</row>
    <row r="465" spans="2:18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</row>
    <row r="466" spans="2:18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</row>
    <row r="467" spans="2:18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</row>
    <row r="468" spans="2:18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</row>
    <row r="469" spans="2:18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</row>
    <row r="470" spans="2:18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</row>
    <row r="471" spans="2:18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</row>
    <row r="472" spans="2:18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</row>
    <row r="473" spans="2:18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</row>
    <row r="474" spans="2:18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</row>
    <row r="475" spans="2:18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</row>
    <row r="476" spans="2:18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</row>
    <row r="477" spans="2:18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</row>
    <row r="478" spans="2:18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</row>
    <row r="479" spans="2:18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</row>
    <row r="480" spans="2:18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</row>
    <row r="481" spans="2:18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</row>
    <row r="482" spans="2:18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</row>
    <row r="483" spans="2:18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</row>
    <row r="484" spans="2:18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</row>
    <row r="485" spans="2:18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</row>
    <row r="486" spans="2:18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</row>
    <row r="487" spans="2:18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</row>
    <row r="488" spans="2:18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</row>
    <row r="489" spans="2:18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</row>
    <row r="490" spans="2:18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</row>
    <row r="491" spans="2:18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</row>
    <row r="492" spans="2:18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</row>
    <row r="493" spans="2:18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</row>
    <row r="494" spans="2:18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</row>
    <row r="495" spans="2:18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</row>
    <row r="496" spans="2:18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</row>
    <row r="497" spans="2:18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</row>
    <row r="498" spans="2:18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</row>
    <row r="499" spans="2:18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</row>
    <row r="500" spans="2:18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</row>
    <row r="501" spans="2:18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</row>
    <row r="502" spans="2:18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</row>
    <row r="503" spans="2:18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</row>
    <row r="504" spans="2:18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</row>
    <row r="505" spans="2:18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</row>
    <row r="506" spans="2:18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</row>
    <row r="507" spans="2:18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</row>
    <row r="508" spans="2:18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</row>
    <row r="509" spans="2:18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</row>
    <row r="510" spans="2:18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</row>
    <row r="511" spans="2:18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</row>
    <row r="512" spans="2:18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</row>
    <row r="513" spans="2:18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</row>
    <row r="514" spans="2:18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</row>
    <row r="515" spans="2:18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</row>
    <row r="516" spans="2:18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</row>
    <row r="517" spans="2:18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</row>
    <row r="518" spans="2:18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</row>
    <row r="519" spans="2:18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</row>
    <row r="520" spans="2:18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</row>
    <row r="521" spans="2:18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</row>
    <row r="522" spans="2:18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</row>
    <row r="523" spans="2:18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</row>
    <row r="524" spans="2:18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</row>
    <row r="525" spans="2:18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</row>
    <row r="526" spans="2:18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</row>
    <row r="527" spans="2:18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</row>
    <row r="528" spans="2:18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</row>
    <row r="529" spans="2:18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</row>
    <row r="530" spans="2:18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</row>
    <row r="531" spans="2:18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</row>
    <row r="532" spans="2:18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</row>
    <row r="533" spans="2:18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</row>
    <row r="534" spans="2:18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</row>
    <row r="535" spans="2:18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</row>
    <row r="536" spans="2:18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</row>
    <row r="537" spans="2:18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</row>
    <row r="538" spans="2:18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</row>
    <row r="539" spans="2:18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</row>
    <row r="540" spans="2:18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</row>
    <row r="541" spans="2:18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</row>
    <row r="542" spans="2:18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</row>
    <row r="543" spans="2:18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</row>
    <row r="544" spans="2:18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</row>
    <row r="545" spans="2:18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</row>
    <row r="546" spans="2:18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</row>
    <row r="547" spans="2:18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</row>
    <row r="548" spans="2:18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</row>
    <row r="549" spans="2:18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</row>
    <row r="550" spans="2:18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</row>
    <row r="551" spans="2:18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</row>
    <row r="552" spans="2:18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</row>
    <row r="553" spans="2:18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</row>
    <row r="554" spans="2:18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</row>
    <row r="555" spans="2:18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</row>
    <row r="556" spans="2:18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</row>
    <row r="557" spans="2:18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</row>
    <row r="558" spans="2:18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</row>
    <row r="559" spans="2:18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</row>
    <row r="560" spans="2:18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</row>
    <row r="561" spans="2:18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</row>
    <row r="562" spans="2:18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</row>
    <row r="563" spans="2:18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</row>
    <row r="564" spans="2:18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</row>
    <row r="565" spans="2:18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</row>
    <row r="566" spans="2:18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</row>
    <row r="567" spans="2:18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</row>
    <row r="568" spans="2:18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</row>
    <row r="569" spans="2:18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</row>
    <row r="570" spans="2:18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</row>
    <row r="571" spans="2:18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</row>
    <row r="572" spans="2:18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</row>
    <row r="573" spans="2:18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</row>
    <row r="574" spans="2:18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</row>
    <row r="575" spans="2:18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</row>
    <row r="576" spans="2:18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</row>
    <row r="577" spans="2:18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</row>
    <row r="578" spans="2:18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</row>
    <row r="579" spans="2:18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</row>
    <row r="580" spans="2:18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</row>
    <row r="581" spans="2:18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</row>
    <row r="582" spans="2:18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</row>
    <row r="583" spans="2:18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</row>
    <row r="584" spans="2:18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</row>
    <row r="585" spans="2:18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</row>
    <row r="586" spans="2:18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</row>
    <row r="587" spans="2:18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</row>
    <row r="588" spans="2:18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</row>
    <row r="589" spans="2:18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</row>
    <row r="590" spans="2:18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</row>
    <row r="591" spans="2:18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</row>
    <row r="592" spans="2:18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</row>
    <row r="593" spans="2:18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</row>
    <row r="594" spans="2:18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</row>
    <row r="595" spans="2:18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</row>
    <row r="596" spans="2:18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</row>
    <row r="597" spans="2:18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</row>
    <row r="598" spans="2:18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</row>
    <row r="599" spans="2:18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</row>
    <row r="600" spans="2:18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</row>
    <row r="601" spans="2:18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</row>
    <row r="602" spans="2:18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</row>
    <row r="603" spans="2:18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</row>
    <row r="604" spans="2:18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</row>
    <row r="605" spans="2:18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</row>
    <row r="606" spans="2:18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</row>
    <row r="607" spans="2:18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</row>
    <row r="608" spans="2:18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</row>
    <row r="609" spans="2:18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</row>
    <row r="610" spans="2:18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</row>
    <row r="611" spans="2:18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</row>
    <row r="612" spans="2:18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</row>
    <row r="613" spans="2:18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</row>
    <row r="614" spans="2:18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</row>
    <row r="615" spans="2:18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</row>
    <row r="616" spans="2:18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</row>
    <row r="617" spans="2:18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</row>
    <row r="618" spans="2:18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</row>
    <row r="619" spans="2:18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</row>
    <row r="620" spans="2:18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</row>
    <row r="621" spans="2:18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</row>
    <row r="622" spans="2:18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</row>
    <row r="623" spans="2:18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</row>
    <row r="624" spans="2:18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</row>
    <row r="625" spans="2:18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</row>
    <row r="626" spans="2:18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</row>
    <row r="627" spans="2:18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</row>
    <row r="628" spans="2:18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</row>
    <row r="629" spans="2:18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</row>
    <row r="630" spans="2:18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</row>
    <row r="631" spans="2:18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</row>
    <row r="632" spans="2:18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</row>
    <row r="633" spans="2:18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</row>
    <row r="634" spans="2:18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</row>
    <row r="635" spans="2:18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</row>
    <row r="636" spans="2:18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</row>
    <row r="637" spans="2:18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</row>
    <row r="638" spans="2:18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</row>
    <row r="639" spans="2:18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</row>
    <row r="640" spans="2:18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</row>
    <row r="641" spans="2:18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</row>
    <row r="642" spans="2:18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</row>
    <row r="643" spans="2:18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</row>
    <row r="644" spans="2:18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</row>
    <row r="645" spans="2:18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</row>
    <row r="646" spans="2:18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</row>
    <row r="647" spans="2:18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</row>
    <row r="648" spans="2:18" x14ac:dyDescent="0.25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</row>
    <row r="649" spans="2:18" x14ac:dyDescent="0.25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</row>
    <row r="650" spans="2:18" x14ac:dyDescent="0.25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</row>
    <row r="651" spans="2:18" x14ac:dyDescent="0.25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</row>
    <row r="652" spans="2:18" x14ac:dyDescent="0.25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</row>
    <row r="653" spans="2:18" x14ac:dyDescent="0.25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</row>
    <row r="654" spans="2:18" x14ac:dyDescent="0.25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</row>
    <row r="655" spans="2:18" x14ac:dyDescent="0.25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</row>
    <row r="656" spans="2:18" x14ac:dyDescent="0.25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</row>
    <row r="657" spans="2:18" x14ac:dyDescent="0.25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</row>
    <row r="658" spans="2:18" x14ac:dyDescent="0.25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</row>
    <row r="659" spans="2:18" x14ac:dyDescent="0.25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</row>
    <row r="660" spans="2:18" x14ac:dyDescent="0.25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</row>
    <row r="661" spans="2:18" x14ac:dyDescent="0.25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</row>
    <row r="662" spans="2:18" x14ac:dyDescent="0.25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</row>
    <row r="663" spans="2:18" x14ac:dyDescent="0.25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</row>
    <row r="664" spans="2:18" x14ac:dyDescent="0.25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</row>
    <row r="665" spans="2:18" x14ac:dyDescent="0.25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</row>
    <row r="666" spans="2:18" x14ac:dyDescent="0.25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</row>
    <row r="667" spans="2:18" x14ac:dyDescent="0.25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</row>
    <row r="668" spans="2:18" x14ac:dyDescent="0.25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</row>
    <row r="669" spans="2:18" x14ac:dyDescent="0.25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</row>
    <row r="670" spans="2:18" x14ac:dyDescent="0.25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</row>
    <row r="671" spans="2:18" x14ac:dyDescent="0.25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</row>
    <row r="672" spans="2:18" x14ac:dyDescent="0.25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</row>
    <row r="673" spans="2:18" x14ac:dyDescent="0.25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</row>
    <row r="674" spans="2:18" x14ac:dyDescent="0.25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</row>
    <row r="675" spans="2:18" x14ac:dyDescent="0.25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</row>
    <row r="676" spans="2:18" x14ac:dyDescent="0.25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</row>
    <row r="677" spans="2:18" x14ac:dyDescent="0.25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</row>
    <row r="678" spans="2:18" x14ac:dyDescent="0.25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</row>
    <row r="679" spans="2:18" x14ac:dyDescent="0.25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</row>
    <row r="680" spans="2:18" x14ac:dyDescent="0.25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</row>
    <row r="681" spans="2:18" x14ac:dyDescent="0.25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</row>
    <row r="682" spans="2:18" x14ac:dyDescent="0.25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</row>
    <row r="683" spans="2:18" x14ac:dyDescent="0.25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</row>
    <row r="684" spans="2:18" x14ac:dyDescent="0.25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</row>
    <row r="685" spans="2:18" x14ac:dyDescent="0.25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</row>
    <row r="686" spans="2:18" x14ac:dyDescent="0.25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</row>
    <row r="687" spans="2:18" x14ac:dyDescent="0.25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</row>
    <row r="688" spans="2:18" x14ac:dyDescent="0.25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</row>
    <row r="689" spans="2:18" x14ac:dyDescent="0.25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</row>
    <row r="690" spans="2:18" x14ac:dyDescent="0.25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</row>
    <row r="691" spans="2:18" x14ac:dyDescent="0.25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</row>
    <row r="692" spans="2:18" x14ac:dyDescent="0.25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</row>
    <row r="693" spans="2:18" x14ac:dyDescent="0.25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</row>
    <row r="694" spans="2:18" x14ac:dyDescent="0.25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</row>
    <row r="695" spans="2:18" x14ac:dyDescent="0.25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</row>
    <row r="696" spans="2:18" x14ac:dyDescent="0.25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</row>
    <row r="697" spans="2:18" x14ac:dyDescent="0.25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</row>
    <row r="698" spans="2:18" x14ac:dyDescent="0.25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</row>
    <row r="699" spans="2:18" x14ac:dyDescent="0.25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</row>
    <row r="700" spans="2:18" x14ac:dyDescent="0.25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</row>
    <row r="701" spans="2:18" x14ac:dyDescent="0.25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</row>
    <row r="702" spans="2:18" x14ac:dyDescent="0.25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</row>
    <row r="703" spans="2:18" x14ac:dyDescent="0.25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</row>
    <row r="704" spans="2:18" x14ac:dyDescent="0.25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</row>
    <row r="705" spans="2:18" x14ac:dyDescent="0.25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</row>
    <row r="706" spans="2:18" x14ac:dyDescent="0.25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</row>
    <row r="707" spans="2:18" x14ac:dyDescent="0.25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</row>
    <row r="708" spans="2:18" x14ac:dyDescent="0.25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</row>
    <row r="709" spans="2:18" x14ac:dyDescent="0.25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</row>
    <row r="710" spans="2:18" x14ac:dyDescent="0.25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</row>
    <row r="711" spans="2:18" x14ac:dyDescent="0.25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</row>
    <row r="712" spans="2:18" x14ac:dyDescent="0.25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</row>
    <row r="713" spans="2:18" x14ac:dyDescent="0.25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</row>
    <row r="714" spans="2:18" x14ac:dyDescent="0.25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</row>
    <row r="715" spans="2:18" x14ac:dyDescent="0.25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</row>
    <row r="716" spans="2:18" x14ac:dyDescent="0.25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</row>
    <row r="717" spans="2:18" x14ac:dyDescent="0.25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</row>
    <row r="718" spans="2:18" x14ac:dyDescent="0.25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</row>
    <row r="719" spans="2:18" x14ac:dyDescent="0.25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</row>
    <row r="720" spans="2:18" x14ac:dyDescent="0.25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</row>
    <row r="721" spans="2:18" x14ac:dyDescent="0.25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</row>
    <row r="722" spans="2:18" x14ac:dyDescent="0.25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</row>
    <row r="723" spans="2:18" x14ac:dyDescent="0.25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</row>
    <row r="724" spans="2:18" x14ac:dyDescent="0.25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</row>
    <row r="725" spans="2:18" x14ac:dyDescent="0.25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</row>
    <row r="726" spans="2:18" x14ac:dyDescent="0.25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</row>
    <row r="727" spans="2:18" x14ac:dyDescent="0.25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</row>
    <row r="728" spans="2:18" x14ac:dyDescent="0.25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</row>
    <row r="729" spans="2:18" x14ac:dyDescent="0.25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</row>
    <row r="730" spans="2:18" x14ac:dyDescent="0.25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</row>
    <row r="731" spans="2:18" x14ac:dyDescent="0.25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</row>
    <row r="732" spans="2:18" x14ac:dyDescent="0.25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</row>
    <row r="733" spans="2:18" x14ac:dyDescent="0.25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</row>
    <row r="734" spans="2:18" x14ac:dyDescent="0.25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</row>
    <row r="735" spans="2:18" x14ac:dyDescent="0.25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</row>
    <row r="736" spans="2:18" x14ac:dyDescent="0.25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</row>
    <row r="737" spans="2:18" x14ac:dyDescent="0.25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</row>
    <row r="738" spans="2:18" x14ac:dyDescent="0.25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</row>
    <row r="739" spans="2:18" x14ac:dyDescent="0.25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</row>
    <row r="740" spans="2:18" x14ac:dyDescent="0.25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</row>
    <row r="741" spans="2:18" x14ac:dyDescent="0.25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</row>
    <row r="742" spans="2:18" x14ac:dyDescent="0.25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</row>
    <row r="743" spans="2:18" x14ac:dyDescent="0.25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</row>
    <row r="744" spans="2:18" x14ac:dyDescent="0.25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</row>
    <row r="745" spans="2:18" x14ac:dyDescent="0.25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</row>
    <row r="746" spans="2:18" x14ac:dyDescent="0.25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</row>
    <row r="747" spans="2:18" x14ac:dyDescent="0.25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</row>
    <row r="748" spans="2:18" x14ac:dyDescent="0.25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</row>
    <row r="749" spans="2:18" x14ac:dyDescent="0.25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</row>
    <row r="750" spans="2:18" x14ac:dyDescent="0.25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</row>
    <row r="751" spans="2:18" x14ac:dyDescent="0.25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</row>
    <row r="752" spans="2:18" x14ac:dyDescent="0.25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</row>
    <row r="753" spans="2:18" x14ac:dyDescent="0.25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</row>
    <row r="754" spans="2:18" x14ac:dyDescent="0.25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</row>
    <row r="755" spans="2:18" x14ac:dyDescent="0.25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</row>
    <row r="756" spans="2:18" x14ac:dyDescent="0.25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</row>
    <row r="757" spans="2:18" x14ac:dyDescent="0.25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</row>
    <row r="758" spans="2:18" x14ac:dyDescent="0.25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</row>
    <row r="759" spans="2:18" x14ac:dyDescent="0.25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</row>
    <row r="760" spans="2:18" x14ac:dyDescent="0.25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</row>
    <row r="761" spans="2:18" x14ac:dyDescent="0.25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</row>
    <row r="762" spans="2:18" x14ac:dyDescent="0.25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</row>
    <row r="763" spans="2:18" x14ac:dyDescent="0.25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</row>
    <row r="764" spans="2:18" x14ac:dyDescent="0.25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</row>
    <row r="765" spans="2:18" x14ac:dyDescent="0.25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</row>
    <row r="766" spans="2:18" x14ac:dyDescent="0.25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</row>
    <row r="767" spans="2:18" x14ac:dyDescent="0.25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</row>
    <row r="768" spans="2:18" x14ac:dyDescent="0.25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</row>
    <row r="769" spans="2:18" x14ac:dyDescent="0.25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</row>
    <row r="770" spans="2:18" x14ac:dyDescent="0.25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</row>
    <row r="771" spans="2:18" x14ac:dyDescent="0.25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</row>
    <row r="772" spans="2:18" x14ac:dyDescent="0.25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</row>
    <row r="773" spans="2:18" x14ac:dyDescent="0.25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</row>
    <row r="774" spans="2:18" x14ac:dyDescent="0.25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</row>
    <row r="775" spans="2:18" x14ac:dyDescent="0.25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</row>
    <row r="776" spans="2:18" x14ac:dyDescent="0.25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</row>
    <row r="777" spans="2:18" x14ac:dyDescent="0.25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</row>
    <row r="778" spans="2:18" x14ac:dyDescent="0.25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</row>
    <row r="779" spans="2:18" x14ac:dyDescent="0.25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</row>
    <row r="780" spans="2:18" x14ac:dyDescent="0.25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</row>
    <row r="781" spans="2:18" x14ac:dyDescent="0.25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</row>
    <row r="782" spans="2:18" x14ac:dyDescent="0.25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</row>
    <row r="783" spans="2:18" x14ac:dyDescent="0.25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</row>
    <row r="784" spans="2:18" x14ac:dyDescent="0.25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</row>
    <row r="785" spans="2:18" x14ac:dyDescent="0.25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</row>
    <row r="786" spans="2:18" x14ac:dyDescent="0.25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</row>
    <row r="787" spans="2:18" x14ac:dyDescent="0.25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</row>
    <row r="788" spans="2:18" x14ac:dyDescent="0.25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</row>
    <row r="789" spans="2:18" x14ac:dyDescent="0.25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</row>
    <row r="790" spans="2:18" x14ac:dyDescent="0.25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</row>
    <row r="791" spans="2:18" x14ac:dyDescent="0.25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</row>
    <row r="792" spans="2:18" x14ac:dyDescent="0.25"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</row>
    <row r="793" spans="2:18" x14ac:dyDescent="0.25"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</row>
    <row r="794" spans="2:18" x14ac:dyDescent="0.25"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</row>
    <row r="795" spans="2:18" x14ac:dyDescent="0.25"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</row>
    <row r="796" spans="2:18" x14ac:dyDescent="0.25"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</row>
    <row r="797" spans="2:18" x14ac:dyDescent="0.25"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</row>
    <row r="798" spans="2:18" x14ac:dyDescent="0.25"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</row>
    <row r="799" spans="2:18" x14ac:dyDescent="0.25"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</row>
    <row r="800" spans="2:18" x14ac:dyDescent="0.25"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</row>
    <row r="801" spans="2:18" x14ac:dyDescent="0.25"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</row>
    <row r="802" spans="2:18" x14ac:dyDescent="0.25"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</row>
    <row r="803" spans="2:18" x14ac:dyDescent="0.25"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</row>
    <row r="804" spans="2:18" x14ac:dyDescent="0.25"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</row>
    <row r="805" spans="2:18" x14ac:dyDescent="0.25"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</row>
    <row r="806" spans="2:18" x14ac:dyDescent="0.25"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</row>
    <row r="807" spans="2:18" x14ac:dyDescent="0.25"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</row>
    <row r="808" spans="2:18" x14ac:dyDescent="0.25"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</row>
    <row r="809" spans="2:18" x14ac:dyDescent="0.25"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</row>
    <row r="810" spans="2:18" x14ac:dyDescent="0.25"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</row>
    <row r="811" spans="2:18" x14ac:dyDescent="0.25"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</row>
    <row r="812" spans="2:18" x14ac:dyDescent="0.25"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</row>
    <row r="813" spans="2:18" x14ac:dyDescent="0.25"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</row>
    <row r="814" spans="2:18" x14ac:dyDescent="0.25"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</row>
    <row r="815" spans="2:18" x14ac:dyDescent="0.25"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</row>
    <row r="816" spans="2:18" x14ac:dyDescent="0.25"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</row>
    <row r="817" spans="2:18" x14ac:dyDescent="0.25"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</row>
    <row r="818" spans="2:18" x14ac:dyDescent="0.25"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</row>
    <row r="819" spans="2:18" x14ac:dyDescent="0.25"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</row>
    <row r="820" spans="2:18" x14ac:dyDescent="0.25"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</row>
    <row r="821" spans="2:18" x14ac:dyDescent="0.25"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</row>
    <row r="822" spans="2:18" x14ac:dyDescent="0.25"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</row>
    <row r="823" spans="2:18" x14ac:dyDescent="0.25"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</row>
    <row r="824" spans="2:18" x14ac:dyDescent="0.25"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</row>
    <row r="825" spans="2:18" x14ac:dyDescent="0.25"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</row>
    <row r="826" spans="2:18" x14ac:dyDescent="0.25"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</row>
    <row r="827" spans="2:18" x14ac:dyDescent="0.25"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</row>
    <row r="828" spans="2:18" x14ac:dyDescent="0.25"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</row>
    <row r="829" spans="2:18" x14ac:dyDescent="0.25"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</row>
    <row r="830" spans="2:18" x14ac:dyDescent="0.25"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</row>
    <row r="831" spans="2:18" x14ac:dyDescent="0.25"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</row>
    <row r="832" spans="2:18" x14ac:dyDescent="0.25"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</row>
    <row r="833" spans="2:18" x14ac:dyDescent="0.25"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</row>
    <row r="834" spans="2:18" x14ac:dyDescent="0.25"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</row>
    <row r="835" spans="2:18" x14ac:dyDescent="0.25"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</row>
    <row r="836" spans="2:18" x14ac:dyDescent="0.25"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</row>
    <row r="837" spans="2:18" x14ac:dyDescent="0.25"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</row>
    <row r="838" spans="2:18" x14ac:dyDescent="0.25"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</row>
    <row r="839" spans="2:18" x14ac:dyDescent="0.25"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</row>
    <row r="840" spans="2:18" x14ac:dyDescent="0.25"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</row>
    <row r="841" spans="2:18" x14ac:dyDescent="0.25"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</row>
    <row r="842" spans="2:18" x14ac:dyDescent="0.25"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</row>
    <row r="843" spans="2:18" x14ac:dyDescent="0.25"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</row>
    <row r="844" spans="2:18" x14ac:dyDescent="0.25"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</row>
    <row r="845" spans="2:18" x14ac:dyDescent="0.25"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</row>
    <row r="846" spans="2:18" x14ac:dyDescent="0.25"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</row>
    <row r="847" spans="2:18" x14ac:dyDescent="0.25"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</row>
    <row r="848" spans="2:18" x14ac:dyDescent="0.25"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</row>
    <row r="849" spans="2:18" x14ac:dyDescent="0.25"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</row>
    <row r="850" spans="2:18" x14ac:dyDescent="0.25"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</row>
    <row r="851" spans="2:18" x14ac:dyDescent="0.25"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</row>
    <row r="852" spans="2:18" x14ac:dyDescent="0.25"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</row>
    <row r="853" spans="2:18" x14ac:dyDescent="0.25"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</row>
    <row r="854" spans="2:18" x14ac:dyDescent="0.25"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</row>
    <row r="855" spans="2:18" x14ac:dyDescent="0.25"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</row>
    <row r="856" spans="2:18" x14ac:dyDescent="0.25"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</row>
    <row r="857" spans="2:18" x14ac:dyDescent="0.25"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</row>
    <row r="858" spans="2:18" x14ac:dyDescent="0.25"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</row>
    <row r="859" spans="2:18" x14ac:dyDescent="0.25"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</row>
    <row r="860" spans="2:18" x14ac:dyDescent="0.25"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</row>
    <row r="861" spans="2:18" x14ac:dyDescent="0.25"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</row>
    <row r="862" spans="2:18" x14ac:dyDescent="0.25"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</row>
    <row r="863" spans="2:18" x14ac:dyDescent="0.25"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</row>
    <row r="864" spans="2:18" x14ac:dyDescent="0.25"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</row>
    <row r="865" spans="2:18" x14ac:dyDescent="0.25"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</row>
    <row r="866" spans="2:18" x14ac:dyDescent="0.25"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</row>
    <row r="867" spans="2:18" x14ac:dyDescent="0.25"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</row>
    <row r="868" spans="2:18" x14ac:dyDescent="0.25"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</row>
    <row r="869" spans="2:18" x14ac:dyDescent="0.25"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</row>
    <row r="870" spans="2:18" x14ac:dyDescent="0.25"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</row>
    <row r="871" spans="2:18" x14ac:dyDescent="0.25"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</row>
    <row r="872" spans="2:18" x14ac:dyDescent="0.25"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</row>
    <row r="873" spans="2:18" x14ac:dyDescent="0.25"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</row>
    <row r="874" spans="2:18" x14ac:dyDescent="0.25"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</row>
    <row r="875" spans="2:18" x14ac:dyDescent="0.25"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</row>
    <row r="876" spans="2:18" x14ac:dyDescent="0.25"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</row>
    <row r="877" spans="2:18" x14ac:dyDescent="0.25"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</row>
    <row r="878" spans="2:18" x14ac:dyDescent="0.25"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</row>
    <row r="879" spans="2:18" x14ac:dyDescent="0.25"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</row>
    <row r="880" spans="2:18" x14ac:dyDescent="0.25"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</row>
    <row r="881" spans="2:18" x14ac:dyDescent="0.25"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</row>
    <row r="882" spans="2:18" x14ac:dyDescent="0.25"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</row>
    <row r="883" spans="2:18" x14ac:dyDescent="0.25"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</row>
    <row r="884" spans="2:18" x14ac:dyDescent="0.25"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</row>
    <row r="885" spans="2:18" x14ac:dyDescent="0.25"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</row>
    <row r="886" spans="2:18" x14ac:dyDescent="0.25"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</row>
    <row r="887" spans="2:18" x14ac:dyDescent="0.25"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</row>
    <row r="888" spans="2:18" x14ac:dyDescent="0.25"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</row>
    <row r="889" spans="2:18" x14ac:dyDescent="0.25"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</row>
    <row r="890" spans="2:18" x14ac:dyDescent="0.25"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</row>
    <row r="891" spans="2:18" x14ac:dyDescent="0.25"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</row>
    <row r="892" spans="2:18" x14ac:dyDescent="0.25"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</row>
    <row r="893" spans="2:18" x14ac:dyDescent="0.25"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</row>
    <row r="894" spans="2:18" x14ac:dyDescent="0.25"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</row>
    <row r="895" spans="2:18" x14ac:dyDescent="0.25"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</row>
    <row r="896" spans="2:18" x14ac:dyDescent="0.25"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</row>
    <row r="897" spans="2:18" x14ac:dyDescent="0.25"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</row>
    <row r="898" spans="2:18" x14ac:dyDescent="0.25"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</row>
    <row r="899" spans="2:18" x14ac:dyDescent="0.25"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</row>
    <row r="900" spans="2:18" x14ac:dyDescent="0.25"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</row>
    <row r="901" spans="2:18" x14ac:dyDescent="0.25"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</row>
    <row r="902" spans="2:18" x14ac:dyDescent="0.25"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</row>
    <row r="903" spans="2:18" x14ac:dyDescent="0.25"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</row>
    <row r="904" spans="2:18" x14ac:dyDescent="0.25"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</row>
    <row r="905" spans="2:18" x14ac:dyDescent="0.25"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</row>
    <row r="906" spans="2:18" x14ac:dyDescent="0.25"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</row>
    <row r="907" spans="2:18" x14ac:dyDescent="0.25"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</row>
    <row r="908" spans="2:18" x14ac:dyDescent="0.25"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</row>
    <row r="909" spans="2:18" x14ac:dyDescent="0.25"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</row>
    <row r="910" spans="2:18" x14ac:dyDescent="0.25"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</row>
    <row r="911" spans="2:18" x14ac:dyDescent="0.25"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</row>
    <row r="912" spans="2:18" x14ac:dyDescent="0.25"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</row>
    <row r="913" spans="2:18" x14ac:dyDescent="0.25"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</row>
    <row r="914" spans="2:18" x14ac:dyDescent="0.25"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</row>
    <row r="915" spans="2:18" x14ac:dyDescent="0.25"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</row>
    <row r="916" spans="2:18" x14ac:dyDescent="0.25"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</row>
    <row r="917" spans="2:18" x14ac:dyDescent="0.25"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</row>
    <row r="918" spans="2:18" x14ac:dyDescent="0.25"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</row>
    <row r="919" spans="2:18" x14ac:dyDescent="0.25"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</row>
    <row r="920" spans="2:18" x14ac:dyDescent="0.25"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</row>
    <row r="921" spans="2:18" x14ac:dyDescent="0.25"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</row>
    <row r="922" spans="2:18" x14ac:dyDescent="0.25"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</row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B1:Q531"/>
  <sheetViews>
    <sheetView zoomScale="70" zoomScaleNormal="70" workbookViewId="0">
      <selection activeCell="C6" sqref="C6:P13"/>
    </sheetView>
  </sheetViews>
  <sheetFormatPr defaultColWidth="11.42578125" defaultRowHeight="15" x14ac:dyDescent="0.25"/>
  <cols>
    <col min="1" max="1" width="2.7109375" style="81" customWidth="1"/>
    <col min="2" max="16" width="15.7109375" style="63" customWidth="1"/>
    <col min="17" max="17" width="11.42578125" style="269"/>
    <col min="18" max="16384" width="11.42578125" style="81"/>
  </cols>
  <sheetData>
    <row r="1" spans="2:17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2:17" ht="24.95" customHeight="1" thickTop="1" thickBot="1" x14ac:dyDescent="0.3">
      <c r="B2" s="284" t="s">
        <v>294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6"/>
    </row>
    <row r="3" spans="2:17" ht="24.95" customHeight="1" thickTop="1" thickBot="1" x14ac:dyDescent="0.3">
      <c r="B3" s="287" t="s">
        <v>245</v>
      </c>
      <c r="C3" s="298" t="s">
        <v>197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314"/>
    </row>
    <row r="4" spans="2:17" ht="24.95" customHeight="1" thickTop="1" x14ac:dyDescent="0.25">
      <c r="B4" s="325"/>
      <c r="C4" s="303" t="s">
        <v>198</v>
      </c>
      <c r="D4" s="304"/>
      <c r="E4" s="305" t="s">
        <v>199</v>
      </c>
      <c r="F4" s="304"/>
      <c r="G4" s="305" t="s">
        <v>200</v>
      </c>
      <c r="H4" s="304"/>
      <c r="I4" s="305" t="s">
        <v>201</v>
      </c>
      <c r="J4" s="304"/>
      <c r="K4" s="305" t="s">
        <v>202</v>
      </c>
      <c r="L4" s="304"/>
      <c r="M4" s="306" t="s">
        <v>203</v>
      </c>
      <c r="N4" s="307"/>
      <c r="O4" s="361" t="s">
        <v>31</v>
      </c>
      <c r="P4" s="362"/>
    </row>
    <row r="5" spans="2:17" ht="24.95" customHeight="1" thickBot="1" x14ac:dyDescent="0.3">
      <c r="B5" s="326"/>
      <c r="C5" s="245" t="s">
        <v>4</v>
      </c>
      <c r="D5" s="243" t="s">
        <v>5</v>
      </c>
      <c r="E5" s="246" t="s">
        <v>4</v>
      </c>
      <c r="F5" s="243" t="s">
        <v>5</v>
      </c>
      <c r="G5" s="246" t="s">
        <v>4</v>
      </c>
      <c r="H5" s="243" t="s">
        <v>5</v>
      </c>
      <c r="I5" s="246" t="s">
        <v>4</v>
      </c>
      <c r="J5" s="243" t="s">
        <v>5</v>
      </c>
      <c r="K5" s="246" t="s">
        <v>4</v>
      </c>
      <c r="L5" s="243" t="s">
        <v>5</v>
      </c>
      <c r="M5" s="246" t="s">
        <v>4</v>
      </c>
      <c r="N5" s="244" t="s">
        <v>5</v>
      </c>
      <c r="O5" s="245" t="s">
        <v>4</v>
      </c>
      <c r="P5" s="242" t="s">
        <v>5</v>
      </c>
    </row>
    <row r="6" spans="2:17" ht="21.95" customHeight="1" thickTop="1" x14ac:dyDescent="0.25">
      <c r="B6" s="160" t="s">
        <v>74</v>
      </c>
      <c r="C6" s="87">
        <v>197</v>
      </c>
      <c r="D6" s="125">
        <v>0.14980988593155894</v>
      </c>
      <c r="E6" s="89">
        <v>2515</v>
      </c>
      <c r="F6" s="125">
        <v>0.19573507665966222</v>
      </c>
      <c r="G6" s="89">
        <v>1096</v>
      </c>
      <c r="H6" s="125">
        <v>0.22262847856997767</v>
      </c>
      <c r="I6" s="89">
        <v>983</v>
      </c>
      <c r="J6" s="125">
        <v>0.199351044412898</v>
      </c>
      <c r="K6" s="89">
        <v>15</v>
      </c>
      <c r="L6" s="125">
        <v>0.14851485148514851</v>
      </c>
      <c r="M6" s="89">
        <v>563</v>
      </c>
      <c r="N6" s="123">
        <v>0.19733613739922889</v>
      </c>
      <c r="O6" s="87">
        <v>5369</v>
      </c>
      <c r="P6" s="126">
        <v>0.19905828266350289</v>
      </c>
      <c r="Q6" s="270" t="s">
        <v>160</v>
      </c>
    </row>
    <row r="7" spans="2:17" ht="21.95" customHeight="1" x14ac:dyDescent="0.25">
      <c r="B7" s="160" t="s">
        <v>75</v>
      </c>
      <c r="C7" s="87">
        <v>256</v>
      </c>
      <c r="D7" s="125">
        <v>0.19467680608365018</v>
      </c>
      <c r="E7" s="89">
        <v>2442</v>
      </c>
      <c r="F7" s="125">
        <v>0.19005370067709548</v>
      </c>
      <c r="G7" s="89">
        <v>1011</v>
      </c>
      <c r="H7" s="125">
        <v>0.20536258379037173</v>
      </c>
      <c r="I7" s="89">
        <v>913</v>
      </c>
      <c r="J7" s="125">
        <v>0.18515514094504157</v>
      </c>
      <c r="K7" s="89">
        <v>15</v>
      </c>
      <c r="L7" s="125">
        <v>0.14851485148514851</v>
      </c>
      <c r="M7" s="89">
        <v>612</v>
      </c>
      <c r="N7" s="123">
        <v>0.21451104100946372</v>
      </c>
      <c r="O7" s="87">
        <v>5249</v>
      </c>
      <c r="P7" s="126">
        <v>0.19460922438083939</v>
      </c>
      <c r="Q7" s="270" t="s">
        <v>161</v>
      </c>
    </row>
    <row r="8" spans="2:17" ht="21.95" customHeight="1" x14ac:dyDescent="0.25">
      <c r="B8" s="160" t="s">
        <v>76</v>
      </c>
      <c r="C8" s="87">
        <v>227</v>
      </c>
      <c r="D8" s="125">
        <v>0.1726235741444867</v>
      </c>
      <c r="E8" s="89">
        <v>1971</v>
      </c>
      <c r="F8" s="125">
        <v>0.15339715152930189</v>
      </c>
      <c r="G8" s="89">
        <v>987</v>
      </c>
      <c r="H8" s="125">
        <v>0.20048750761730652</v>
      </c>
      <c r="I8" s="89">
        <v>864</v>
      </c>
      <c r="J8" s="125">
        <v>0.17521800851754207</v>
      </c>
      <c r="K8" s="89">
        <v>19</v>
      </c>
      <c r="L8" s="125">
        <v>0.18811881188118812</v>
      </c>
      <c r="M8" s="89">
        <v>535</v>
      </c>
      <c r="N8" s="123">
        <v>0.18752190676480898</v>
      </c>
      <c r="O8" s="87">
        <v>4603</v>
      </c>
      <c r="P8" s="126">
        <v>0.1706584606258342</v>
      </c>
      <c r="Q8" s="271" t="s">
        <v>162</v>
      </c>
    </row>
    <row r="9" spans="2:17" ht="21.95" customHeight="1" x14ac:dyDescent="0.25">
      <c r="B9" s="160" t="s">
        <v>77</v>
      </c>
      <c r="C9" s="87">
        <v>245</v>
      </c>
      <c r="D9" s="125">
        <v>0.18631178707224336</v>
      </c>
      <c r="E9" s="89">
        <v>2371</v>
      </c>
      <c r="F9" s="125">
        <v>0.18452797883103744</v>
      </c>
      <c r="G9" s="89">
        <v>898</v>
      </c>
      <c r="H9" s="125">
        <v>0.18240910014218972</v>
      </c>
      <c r="I9" s="89">
        <v>866</v>
      </c>
      <c r="J9" s="125">
        <v>0.17562360575948083</v>
      </c>
      <c r="K9" s="89">
        <v>17</v>
      </c>
      <c r="L9" s="125">
        <v>0.16831683168316833</v>
      </c>
      <c r="M9" s="89">
        <v>553</v>
      </c>
      <c r="N9" s="123">
        <v>0.1938310550297932</v>
      </c>
      <c r="O9" s="87">
        <v>4950</v>
      </c>
      <c r="P9" s="126">
        <v>0.18352365415986949</v>
      </c>
      <c r="Q9" s="269" t="s">
        <v>163</v>
      </c>
    </row>
    <row r="10" spans="2:17" ht="21.95" customHeight="1" x14ac:dyDescent="0.25">
      <c r="B10" s="160" t="s">
        <v>78</v>
      </c>
      <c r="C10" s="87">
        <v>186</v>
      </c>
      <c r="D10" s="125">
        <v>0.1414448669201521</v>
      </c>
      <c r="E10" s="89">
        <v>1937</v>
      </c>
      <c r="F10" s="125">
        <v>0.15075103120865438</v>
      </c>
      <c r="G10" s="89">
        <v>677</v>
      </c>
      <c r="H10" s="125">
        <v>0.13751777371521429</v>
      </c>
      <c r="I10" s="89">
        <v>722</v>
      </c>
      <c r="J10" s="125">
        <v>0.14642060433989049</v>
      </c>
      <c r="K10" s="89">
        <v>17</v>
      </c>
      <c r="L10" s="125">
        <v>0.16831683168316833</v>
      </c>
      <c r="M10" s="89">
        <v>481</v>
      </c>
      <c r="N10" s="123">
        <v>0.16859446196985628</v>
      </c>
      <c r="O10" s="87">
        <v>4020</v>
      </c>
      <c r="P10" s="126">
        <v>0.14904345246922734</v>
      </c>
      <c r="Q10" s="269" t="s">
        <v>164</v>
      </c>
    </row>
    <row r="11" spans="2:17" ht="21.95" customHeight="1" x14ac:dyDescent="0.25">
      <c r="B11" s="160" t="s">
        <v>79</v>
      </c>
      <c r="C11" s="87">
        <v>95</v>
      </c>
      <c r="D11" s="125">
        <v>7.2243346007604556E-2</v>
      </c>
      <c r="E11" s="89">
        <v>807</v>
      </c>
      <c r="F11" s="125">
        <v>6.2806444081251453E-2</v>
      </c>
      <c r="G11" s="89">
        <v>141</v>
      </c>
      <c r="H11" s="125">
        <v>2.8641072516758074E-2</v>
      </c>
      <c r="I11" s="89">
        <v>281</v>
      </c>
      <c r="J11" s="125">
        <v>5.6986412492395049E-2</v>
      </c>
      <c r="K11" s="89">
        <v>6</v>
      </c>
      <c r="L11" s="125">
        <v>5.9405940594059403E-2</v>
      </c>
      <c r="M11" s="89">
        <v>63</v>
      </c>
      <c r="N11" s="123">
        <v>2.2082018927444796E-2</v>
      </c>
      <c r="O11" s="87">
        <v>1393</v>
      </c>
      <c r="P11" s="126">
        <v>5.1646151564585498E-2</v>
      </c>
      <c r="Q11" s="269" t="s">
        <v>165</v>
      </c>
    </row>
    <row r="12" spans="2:17" ht="21.95" customHeight="1" thickBot="1" x14ac:dyDescent="0.3">
      <c r="B12" s="160" t="s">
        <v>80</v>
      </c>
      <c r="C12" s="87">
        <v>109</v>
      </c>
      <c r="D12" s="125">
        <v>8.2889733840304181E-2</v>
      </c>
      <c r="E12" s="89">
        <v>806</v>
      </c>
      <c r="F12" s="125">
        <v>6.2728617012997118E-2</v>
      </c>
      <c r="G12" s="89">
        <v>113</v>
      </c>
      <c r="H12" s="125">
        <v>2.2953483648182001E-2</v>
      </c>
      <c r="I12" s="89">
        <v>302</v>
      </c>
      <c r="J12" s="125">
        <v>6.1245183532751976E-2</v>
      </c>
      <c r="K12" s="89">
        <v>12</v>
      </c>
      <c r="L12" s="125">
        <v>0.11881188118811881</v>
      </c>
      <c r="M12" s="89">
        <v>46</v>
      </c>
      <c r="N12" s="123">
        <v>1.6123378899404135E-2</v>
      </c>
      <c r="O12" s="87">
        <v>1388</v>
      </c>
      <c r="P12" s="126">
        <v>5.1460774136141182E-2</v>
      </c>
      <c r="Q12" s="269" t="s">
        <v>166</v>
      </c>
    </row>
    <row r="13" spans="2:17" ht="21.95" customHeight="1" thickTop="1" thickBot="1" x14ac:dyDescent="0.3">
      <c r="B13" s="97" t="s">
        <v>31</v>
      </c>
      <c r="C13" s="98">
        <v>1315</v>
      </c>
      <c r="D13" s="129">
        <v>1</v>
      </c>
      <c r="E13" s="100">
        <v>12849</v>
      </c>
      <c r="F13" s="129">
        <v>1</v>
      </c>
      <c r="G13" s="100">
        <v>4923</v>
      </c>
      <c r="H13" s="129">
        <v>1</v>
      </c>
      <c r="I13" s="100">
        <v>4931</v>
      </c>
      <c r="J13" s="129">
        <v>0.99999999999999989</v>
      </c>
      <c r="K13" s="100">
        <v>101</v>
      </c>
      <c r="L13" s="129">
        <v>1</v>
      </c>
      <c r="M13" s="100">
        <v>2853</v>
      </c>
      <c r="N13" s="130">
        <v>1</v>
      </c>
      <c r="O13" s="98">
        <v>26972</v>
      </c>
      <c r="P13" s="131">
        <v>1</v>
      </c>
      <c r="Q13" s="269" t="s">
        <v>52</v>
      </c>
    </row>
    <row r="14" spans="2:17" ht="15.75" thickTop="1" x14ac:dyDescent="0.25">
      <c r="B14" s="111"/>
      <c r="C14" s="112"/>
      <c r="D14" s="132"/>
      <c r="E14" s="112"/>
      <c r="F14" s="132"/>
      <c r="G14" s="112"/>
      <c r="H14" s="132"/>
      <c r="I14" s="112"/>
      <c r="J14" s="132"/>
      <c r="K14" s="112"/>
      <c r="L14" s="132"/>
      <c r="M14" s="112"/>
      <c r="N14" s="132"/>
      <c r="O14" s="112"/>
      <c r="P14" s="132"/>
    </row>
    <row r="15" spans="2:17" x14ac:dyDescent="0.25">
      <c r="B15" s="81"/>
      <c r="C15" s="180"/>
      <c r="D15" s="180"/>
      <c r="E15" s="180"/>
      <c r="F15" s="180"/>
      <c r="G15" s="180"/>
      <c r="H15" s="180"/>
      <c r="I15" s="180"/>
      <c r="J15" s="180"/>
      <c r="K15" s="181"/>
      <c r="L15" s="180"/>
      <c r="M15" s="180"/>
      <c r="N15" s="180"/>
      <c r="O15" s="180"/>
      <c r="P15" s="180"/>
    </row>
    <row r="16" spans="2:17" x14ac:dyDescent="0.25">
      <c r="B16" s="81"/>
      <c r="C16" s="180"/>
      <c r="D16" s="180"/>
      <c r="E16" s="180"/>
      <c r="F16" s="180"/>
      <c r="G16" s="180"/>
      <c r="H16" s="180"/>
      <c r="I16" s="180"/>
      <c r="J16" s="180"/>
      <c r="K16" s="181"/>
      <c r="L16" s="180"/>
      <c r="M16" s="180"/>
      <c r="N16" s="180"/>
      <c r="O16" s="180"/>
      <c r="P16" s="180"/>
    </row>
    <row r="17" spans="2:16" x14ac:dyDescent="0.25">
      <c r="B17" s="117"/>
      <c r="C17" s="117"/>
      <c r="D17" s="117"/>
      <c r="E17" s="117"/>
      <c r="F17" s="117"/>
      <c r="G17" s="117"/>
      <c r="H17" s="117"/>
      <c r="I17" s="117"/>
      <c r="J17" s="117"/>
      <c r="K17" s="118"/>
      <c r="L17" s="117"/>
      <c r="M17" s="117"/>
      <c r="N17" s="117"/>
      <c r="O17" s="117"/>
      <c r="P17" s="117"/>
    </row>
    <row r="18" spans="2:16" x14ac:dyDescent="0.25">
      <c r="B18" s="117"/>
      <c r="C18" s="182"/>
      <c r="D18" s="182"/>
      <c r="E18" s="182"/>
      <c r="F18" s="182"/>
      <c r="G18" s="182"/>
      <c r="H18" s="182"/>
      <c r="I18" s="182"/>
      <c r="J18" s="182"/>
      <c r="K18" s="183"/>
      <c r="L18" s="182"/>
      <c r="M18" s="182"/>
      <c r="N18" s="117"/>
      <c r="O18" s="117"/>
      <c r="P18" s="117"/>
    </row>
    <row r="19" spans="2:16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16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16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2:16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16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16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16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16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16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16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2:16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2:16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2:16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2:16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2:16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2:16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2:16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2:16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2:16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2:16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2:16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2:16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2:16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2:16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2:16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2:16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2:16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2:16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2:16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2:16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2:16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2:16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2:16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2:16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2:16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2:16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2:16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2:16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2:16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2:16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2:16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2:16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2:16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2:16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2:16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2:16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2:16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2:16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2:16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2:16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2:16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2:16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2:16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2:16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2:16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2:16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2:16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2:16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2:16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2:16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2:16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2:16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2:16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2:16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2:16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2:16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2:16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2:16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2:16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2:16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2:16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2:16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2:16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2:16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2:16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2:16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2:16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2:16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2:16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2:16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2:16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2:16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2:16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2:16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2:16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2:16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2:16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2:16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2:16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2:16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2:16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2:16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2:16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2:16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2:16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2:16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2:16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2:16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2:16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2:16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2:16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2:16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2:16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2:16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2:16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2:16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</row>
    <row r="207" spans="2:16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</row>
    <row r="208" spans="2:16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</row>
    <row r="209" spans="2:16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</row>
    <row r="210" spans="2:16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</row>
    <row r="211" spans="2:16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</row>
    <row r="212" spans="2:16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2:16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2:16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</row>
    <row r="215" spans="2:16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2:16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</row>
    <row r="217" spans="2:16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2:16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</row>
    <row r="219" spans="2:16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</row>
    <row r="220" spans="2:16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</row>
    <row r="221" spans="2:16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</row>
    <row r="222" spans="2:16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</row>
    <row r="223" spans="2:16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</row>
    <row r="224" spans="2:16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</row>
    <row r="225" spans="2:16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</row>
    <row r="226" spans="2:16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</row>
    <row r="227" spans="2:16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</row>
    <row r="228" spans="2:16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</row>
    <row r="229" spans="2:16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</row>
    <row r="230" spans="2:16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</row>
    <row r="231" spans="2:16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</row>
    <row r="232" spans="2:16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</row>
    <row r="233" spans="2:16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</row>
    <row r="234" spans="2:16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</row>
    <row r="235" spans="2:16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</row>
    <row r="236" spans="2:16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</row>
    <row r="237" spans="2:16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</row>
    <row r="238" spans="2:16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</row>
    <row r="239" spans="2:16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</row>
    <row r="240" spans="2:16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</row>
    <row r="241" spans="2:16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</row>
    <row r="242" spans="2:16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</row>
    <row r="243" spans="2:16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</row>
    <row r="244" spans="2:16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</row>
    <row r="245" spans="2:16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</row>
    <row r="246" spans="2:16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</row>
    <row r="247" spans="2:16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</row>
    <row r="248" spans="2:16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</row>
    <row r="249" spans="2:16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</row>
    <row r="250" spans="2:16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</row>
    <row r="251" spans="2:16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</row>
    <row r="252" spans="2:16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</row>
    <row r="253" spans="2:16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</row>
    <row r="254" spans="2:16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</row>
    <row r="255" spans="2:16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</row>
    <row r="256" spans="2:16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</row>
    <row r="257" spans="2:16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</row>
    <row r="258" spans="2:16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</row>
    <row r="259" spans="2:16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</row>
    <row r="260" spans="2:16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</row>
    <row r="261" spans="2:16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</row>
    <row r="262" spans="2:16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</row>
    <row r="263" spans="2:16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</row>
    <row r="264" spans="2:16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</row>
    <row r="265" spans="2:16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</row>
    <row r="266" spans="2:16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</row>
    <row r="267" spans="2:16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</row>
    <row r="268" spans="2:16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</row>
    <row r="269" spans="2:16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</row>
    <row r="270" spans="2:16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</row>
    <row r="271" spans="2:16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</row>
    <row r="272" spans="2:16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</row>
    <row r="273" spans="2:16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</row>
    <row r="274" spans="2:16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</row>
    <row r="275" spans="2:16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</row>
    <row r="276" spans="2:16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</row>
    <row r="277" spans="2:16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</row>
    <row r="278" spans="2:16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</row>
    <row r="279" spans="2:16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</row>
    <row r="280" spans="2:16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</row>
    <row r="281" spans="2:16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</row>
    <row r="282" spans="2:16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</row>
    <row r="283" spans="2:16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</row>
    <row r="284" spans="2:16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</row>
    <row r="285" spans="2:16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</row>
    <row r="286" spans="2:16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</row>
    <row r="287" spans="2:16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</row>
    <row r="288" spans="2:16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</row>
    <row r="289" spans="2:16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</row>
    <row r="290" spans="2:16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</row>
    <row r="291" spans="2:16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</row>
    <row r="292" spans="2:16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</row>
    <row r="293" spans="2:16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</row>
    <row r="294" spans="2:16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</row>
    <row r="295" spans="2:16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</row>
    <row r="296" spans="2:16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</row>
    <row r="297" spans="2:16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</row>
    <row r="298" spans="2:16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</row>
    <row r="299" spans="2:16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</row>
    <row r="300" spans="2:16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</row>
    <row r="301" spans="2:16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</row>
    <row r="302" spans="2:16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</row>
    <row r="303" spans="2:16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</row>
    <row r="304" spans="2:16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</row>
    <row r="305" spans="2:16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</row>
    <row r="306" spans="2:16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</row>
    <row r="307" spans="2:16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</row>
    <row r="308" spans="2:16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</row>
    <row r="309" spans="2:16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</row>
    <row r="310" spans="2:16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</row>
    <row r="311" spans="2:16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</row>
    <row r="312" spans="2:16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</row>
    <row r="313" spans="2:16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</row>
    <row r="314" spans="2:16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</row>
    <row r="315" spans="2:16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</row>
    <row r="316" spans="2:16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</row>
    <row r="317" spans="2:16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</row>
    <row r="318" spans="2:16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</row>
    <row r="319" spans="2:16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</row>
    <row r="320" spans="2:16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</row>
    <row r="321" spans="2:16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</row>
    <row r="322" spans="2:16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</row>
    <row r="323" spans="2:16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</row>
    <row r="324" spans="2:16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</row>
    <row r="325" spans="2:16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</row>
    <row r="326" spans="2:16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</row>
    <row r="327" spans="2:16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</row>
    <row r="328" spans="2:16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</row>
    <row r="329" spans="2:16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</row>
    <row r="330" spans="2:16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</row>
    <row r="331" spans="2:16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</row>
    <row r="332" spans="2:16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</row>
    <row r="333" spans="2:16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</row>
    <row r="334" spans="2:16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</row>
    <row r="335" spans="2:16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</row>
    <row r="336" spans="2:16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</row>
    <row r="337" spans="2:16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</row>
    <row r="338" spans="2:16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</row>
    <row r="339" spans="2:16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</row>
    <row r="340" spans="2:16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</row>
    <row r="341" spans="2:16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</row>
    <row r="342" spans="2:16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</row>
    <row r="343" spans="2:16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</row>
    <row r="344" spans="2:16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</row>
    <row r="345" spans="2:16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</row>
    <row r="346" spans="2:16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</row>
    <row r="347" spans="2:16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</row>
    <row r="348" spans="2:16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</row>
    <row r="349" spans="2:16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</row>
    <row r="350" spans="2:16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</row>
    <row r="351" spans="2:16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</row>
    <row r="352" spans="2:16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</row>
    <row r="353" spans="2:16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</row>
    <row r="354" spans="2:16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</row>
    <row r="355" spans="2:16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</row>
    <row r="356" spans="2:16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</row>
    <row r="357" spans="2:16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</row>
    <row r="358" spans="2:16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</row>
    <row r="359" spans="2:16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</row>
    <row r="360" spans="2:16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</row>
    <row r="361" spans="2:16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</row>
    <row r="362" spans="2:16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</row>
    <row r="363" spans="2:16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</row>
    <row r="364" spans="2:16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</row>
    <row r="365" spans="2:16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</row>
    <row r="366" spans="2:16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</row>
    <row r="367" spans="2:16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</row>
    <row r="368" spans="2:16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</row>
    <row r="369" spans="2:16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</row>
    <row r="370" spans="2:16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</row>
    <row r="371" spans="2:16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</row>
    <row r="372" spans="2:16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</row>
    <row r="373" spans="2:16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</row>
    <row r="374" spans="2:16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</row>
    <row r="375" spans="2:16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</row>
    <row r="376" spans="2:16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</row>
    <row r="377" spans="2:16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</row>
    <row r="378" spans="2:16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</row>
    <row r="379" spans="2:16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</row>
    <row r="380" spans="2:16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</row>
    <row r="381" spans="2:16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</row>
    <row r="382" spans="2:16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</row>
    <row r="383" spans="2:16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</row>
    <row r="384" spans="2:16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</row>
    <row r="385" spans="2:16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</row>
    <row r="386" spans="2:16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</row>
    <row r="387" spans="2:16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</row>
    <row r="388" spans="2:16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</row>
    <row r="389" spans="2:16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</row>
    <row r="390" spans="2:16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</row>
    <row r="391" spans="2:16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</row>
    <row r="392" spans="2:16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</row>
    <row r="393" spans="2:16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</row>
    <row r="394" spans="2:16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</row>
    <row r="395" spans="2:16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</row>
    <row r="396" spans="2:16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</row>
    <row r="397" spans="2:16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</row>
    <row r="398" spans="2:16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</row>
    <row r="399" spans="2:16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</row>
    <row r="400" spans="2:16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</row>
    <row r="401" spans="2:16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</row>
    <row r="402" spans="2:16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</row>
    <row r="403" spans="2:16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</row>
    <row r="404" spans="2:16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</row>
    <row r="405" spans="2:16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</row>
    <row r="406" spans="2:16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</row>
    <row r="407" spans="2:16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</row>
    <row r="408" spans="2:16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</row>
    <row r="409" spans="2:16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</row>
    <row r="410" spans="2:16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</row>
    <row r="411" spans="2:16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</row>
    <row r="412" spans="2:16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</row>
    <row r="413" spans="2:16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</row>
    <row r="414" spans="2:16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</row>
    <row r="415" spans="2:16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</row>
    <row r="416" spans="2:16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</row>
    <row r="417" spans="2:16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</row>
    <row r="418" spans="2:16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</row>
    <row r="419" spans="2:16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</row>
    <row r="420" spans="2:16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</row>
    <row r="421" spans="2:16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</row>
    <row r="422" spans="2:16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</row>
    <row r="423" spans="2:16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</row>
    <row r="424" spans="2:16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</row>
    <row r="425" spans="2:16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</row>
    <row r="426" spans="2:16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</row>
    <row r="427" spans="2:16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</row>
    <row r="428" spans="2:16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</row>
    <row r="429" spans="2:16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</row>
    <row r="430" spans="2:16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</row>
    <row r="431" spans="2:16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</row>
    <row r="432" spans="2:16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</row>
    <row r="433" spans="2:16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</row>
    <row r="434" spans="2:16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</row>
    <row r="435" spans="2:16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</row>
    <row r="436" spans="2:16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</row>
    <row r="437" spans="2:16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</row>
    <row r="438" spans="2:16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</row>
    <row r="439" spans="2:16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</row>
    <row r="440" spans="2:16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</row>
    <row r="441" spans="2:16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</row>
    <row r="442" spans="2:16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</row>
    <row r="443" spans="2:16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</row>
    <row r="444" spans="2:16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</row>
    <row r="445" spans="2:16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</row>
    <row r="446" spans="2:16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</row>
    <row r="447" spans="2:16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</row>
    <row r="448" spans="2:16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</row>
    <row r="449" spans="2:16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</row>
    <row r="450" spans="2:16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</row>
    <row r="451" spans="2:16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</row>
    <row r="452" spans="2:16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</row>
    <row r="453" spans="2:16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</row>
    <row r="454" spans="2:16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</row>
    <row r="455" spans="2:16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</row>
    <row r="456" spans="2:16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</row>
    <row r="457" spans="2:16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</row>
    <row r="458" spans="2:16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</row>
    <row r="459" spans="2:16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</row>
    <row r="460" spans="2:16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</row>
    <row r="461" spans="2:16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</row>
    <row r="462" spans="2:16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</row>
    <row r="463" spans="2:16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</row>
    <row r="464" spans="2:16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</row>
    <row r="465" spans="2:16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</row>
    <row r="466" spans="2:16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</row>
    <row r="467" spans="2:16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</row>
    <row r="468" spans="2:16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</row>
    <row r="469" spans="2:16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</row>
    <row r="470" spans="2:16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</row>
    <row r="471" spans="2:16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</row>
    <row r="472" spans="2:16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</row>
    <row r="473" spans="2:16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</row>
    <row r="474" spans="2:16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</row>
    <row r="475" spans="2:16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</row>
    <row r="476" spans="2:16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</row>
    <row r="477" spans="2:16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</row>
    <row r="478" spans="2:16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</row>
    <row r="479" spans="2:16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</row>
    <row r="480" spans="2:16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</row>
    <row r="481" spans="2:16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</row>
    <row r="482" spans="2:16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</row>
    <row r="483" spans="2:16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</row>
    <row r="484" spans="2:16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</row>
    <row r="485" spans="2:16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</row>
    <row r="486" spans="2:16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</row>
    <row r="487" spans="2:16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</row>
    <row r="488" spans="2:16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</row>
    <row r="489" spans="2:16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</row>
    <row r="490" spans="2:16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</row>
    <row r="491" spans="2:16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</row>
    <row r="492" spans="2:16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</row>
    <row r="493" spans="2:16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</row>
    <row r="494" spans="2:16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</row>
    <row r="495" spans="2:16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</row>
    <row r="496" spans="2:16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</row>
    <row r="497" spans="2:16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</row>
    <row r="498" spans="2:16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</row>
    <row r="499" spans="2:16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</row>
    <row r="500" spans="2:16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</row>
    <row r="501" spans="2:16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</row>
    <row r="502" spans="2:16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</row>
    <row r="503" spans="2:16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</row>
    <row r="504" spans="2:16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</row>
    <row r="505" spans="2:16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</row>
    <row r="506" spans="2:16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</row>
    <row r="507" spans="2:16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</row>
    <row r="508" spans="2:16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</row>
    <row r="509" spans="2:16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</row>
    <row r="510" spans="2:16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</row>
    <row r="511" spans="2:16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</row>
    <row r="512" spans="2:16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</row>
    <row r="513" spans="2:16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</row>
    <row r="514" spans="2:16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</row>
    <row r="515" spans="2:16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</row>
    <row r="516" spans="2:16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</row>
    <row r="517" spans="2:16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</row>
    <row r="518" spans="2:16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</row>
    <row r="519" spans="2:16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</row>
    <row r="520" spans="2:16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</row>
    <row r="521" spans="2:16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</row>
    <row r="522" spans="2:16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</row>
    <row r="523" spans="2:16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</row>
    <row r="524" spans="2:16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</row>
    <row r="525" spans="2:16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</row>
    <row r="526" spans="2:16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</row>
    <row r="527" spans="2:16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</row>
    <row r="528" spans="2:16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</row>
    <row r="529" spans="2:16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</row>
    <row r="530" spans="2:16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</row>
    <row r="531" spans="2:16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B1:U522"/>
  <sheetViews>
    <sheetView zoomScale="60" zoomScaleNormal="60" workbookViewId="0">
      <selection activeCell="C6" sqref="C6:R13"/>
    </sheetView>
  </sheetViews>
  <sheetFormatPr defaultColWidth="11.42578125" defaultRowHeight="15" x14ac:dyDescent="0.25"/>
  <cols>
    <col min="1" max="1" width="2.7109375" style="81" customWidth="1"/>
    <col min="2" max="20" width="15.7109375" style="63" customWidth="1"/>
    <col min="21" max="21" width="11.42578125" style="269"/>
    <col min="22" max="16384" width="11.42578125" style="81"/>
  </cols>
  <sheetData>
    <row r="1" spans="2:21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1" ht="24.95" customHeight="1" thickTop="1" thickBot="1" x14ac:dyDescent="0.3">
      <c r="B2" s="284" t="s">
        <v>295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333"/>
      <c r="P2" s="333"/>
      <c r="Q2" s="333"/>
      <c r="R2" s="333"/>
      <c r="S2" s="333"/>
      <c r="T2" s="334"/>
    </row>
    <row r="3" spans="2:21" ht="24.95" customHeight="1" thickTop="1" thickBot="1" x14ac:dyDescent="0.3">
      <c r="B3" s="287" t="s">
        <v>245</v>
      </c>
      <c r="C3" s="298" t="s">
        <v>82</v>
      </c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18"/>
    </row>
    <row r="4" spans="2:21" ht="24.95" customHeight="1" thickTop="1" x14ac:dyDescent="0.25">
      <c r="B4" s="325"/>
      <c r="C4" s="303" t="s">
        <v>44</v>
      </c>
      <c r="D4" s="304"/>
      <c r="E4" s="305" t="s">
        <v>45</v>
      </c>
      <c r="F4" s="304"/>
      <c r="G4" s="305" t="s">
        <v>46</v>
      </c>
      <c r="H4" s="304"/>
      <c r="I4" s="306" t="s">
        <v>47</v>
      </c>
      <c r="J4" s="306"/>
      <c r="K4" s="305" t="s">
        <v>48</v>
      </c>
      <c r="L4" s="304"/>
      <c r="M4" s="306" t="s">
        <v>49</v>
      </c>
      <c r="N4" s="306"/>
      <c r="O4" s="305" t="s">
        <v>50</v>
      </c>
      <c r="P4" s="304"/>
      <c r="Q4" s="306" t="s">
        <v>51</v>
      </c>
      <c r="R4" s="306"/>
      <c r="S4" s="361" t="s">
        <v>31</v>
      </c>
      <c r="T4" s="362"/>
    </row>
    <row r="5" spans="2:21" ht="24.95" customHeight="1" thickBot="1" x14ac:dyDescent="0.3">
      <c r="B5" s="326"/>
      <c r="C5" s="247" t="s">
        <v>4</v>
      </c>
      <c r="D5" s="248" t="s">
        <v>5</v>
      </c>
      <c r="E5" s="249" t="s">
        <v>4</v>
      </c>
      <c r="F5" s="248" t="s">
        <v>5</v>
      </c>
      <c r="G5" s="249" t="s">
        <v>4</v>
      </c>
      <c r="H5" s="265" t="s">
        <v>5</v>
      </c>
      <c r="I5" s="249" t="s">
        <v>4</v>
      </c>
      <c r="J5" s="250" t="s">
        <v>5</v>
      </c>
      <c r="K5" s="249" t="s">
        <v>4</v>
      </c>
      <c r="L5" s="248" t="s">
        <v>5</v>
      </c>
      <c r="M5" s="249" t="s">
        <v>4</v>
      </c>
      <c r="N5" s="250" t="s">
        <v>5</v>
      </c>
      <c r="O5" s="249" t="s">
        <v>4</v>
      </c>
      <c r="P5" s="248" t="s">
        <v>5</v>
      </c>
      <c r="Q5" s="249" t="s">
        <v>4</v>
      </c>
      <c r="R5" s="250" t="s">
        <v>5</v>
      </c>
      <c r="S5" s="247" t="s">
        <v>4</v>
      </c>
      <c r="T5" s="251" t="s">
        <v>5</v>
      </c>
    </row>
    <row r="6" spans="2:21" ht="21.95" customHeight="1" thickTop="1" x14ac:dyDescent="0.25">
      <c r="B6" s="160" t="s">
        <v>74</v>
      </c>
      <c r="C6" s="135">
        <v>1741</v>
      </c>
      <c r="D6" s="88">
        <v>0.18907471763683753</v>
      </c>
      <c r="E6" s="136">
        <v>620</v>
      </c>
      <c r="F6" s="88">
        <v>0.18714156353757924</v>
      </c>
      <c r="G6" s="136">
        <v>930</v>
      </c>
      <c r="H6" s="88">
        <v>0.26442991185669606</v>
      </c>
      <c r="I6" s="136">
        <v>711</v>
      </c>
      <c r="J6" s="90">
        <v>0.1856396866840731</v>
      </c>
      <c r="K6" s="136">
        <v>413</v>
      </c>
      <c r="L6" s="88">
        <v>0.18586858685868587</v>
      </c>
      <c r="M6" s="136">
        <v>526</v>
      </c>
      <c r="N6" s="90">
        <v>0.18812589413447783</v>
      </c>
      <c r="O6" s="136">
        <v>248</v>
      </c>
      <c r="P6" s="88">
        <v>0.2271062271062271</v>
      </c>
      <c r="Q6" s="136">
        <v>180</v>
      </c>
      <c r="R6" s="90">
        <v>0.18108651911468812</v>
      </c>
      <c r="S6" s="135">
        <v>5369</v>
      </c>
      <c r="T6" s="109">
        <v>0.19905828266350289</v>
      </c>
      <c r="U6" s="270" t="s">
        <v>160</v>
      </c>
    </row>
    <row r="7" spans="2:21" ht="21.95" customHeight="1" x14ac:dyDescent="0.25">
      <c r="B7" s="160" t="s">
        <v>75</v>
      </c>
      <c r="C7" s="135">
        <v>1724</v>
      </c>
      <c r="D7" s="88">
        <v>0.18722849695916594</v>
      </c>
      <c r="E7" s="136">
        <v>743</v>
      </c>
      <c r="F7" s="88">
        <v>0.22426803501358286</v>
      </c>
      <c r="G7" s="136">
        <v>682</v>
      </c>
      <c r="H7" s="88">
        <v>0.19391526869491044</v>
      </c>
      <c r="I7" s="136">
        <v>763</v>
      </c>
      <c r="J7" s="90">
        <v>0.19921671018276763</v>
      </c>
      <c r="K7" s="136">
        <v>381</v>
      </c>
      <c r="L7" s="88">
        <v>0.17146714671467148</v>
      </c>
      <c r="M7" s="136">
        <v>551</v>
      </c>
      <c r="N7" s="90">
        <v>0.19706723891273248</v>
      </c>
      <c r="O7" s="136">
        <v>201</v>
      </c>
      <c r="P7" s="88">
        <v>0.18406593406593408</v>
      </c>
      <c r="Q7" s="136">
        <v>204</v>
      </c>
      <c r="R7" s="90">
        <v>0.20523138832997989</v>
      </c>
      <c r="S7" s="135">
        <v>5249</v>
      </c>
      <c r="T7" s="109">
        <v>0.19460922438083939</v>
      </c>
      <c r="U7" s="270" t="s">
        <v>161</v>
      </c>
    </row>
    <row r="8" spans="2:21" ht="21.95" customHeight="1" x14ac:dyDescent="0.25">
      <c r="B8" s="160" t="s">
        <v>76</v>
      </c>
      <c r="C8" s="135">
        <v>1503</v>
      </c>
      <c r="D8" s="88">
        <v>0.16322762814943528</v>
      </c>
      <c r="E8" s="136">
        <v>655</v>
      </c>
      <c r="F8" s="88">
        <v>0.19770600664050708</v>
      </c>
      <c r="G8" s="136">
        <v>512</v>
      </c>
      <c r="H8" s="88">
        <v>0.14557861814046061</v>
      </c>
      <c r="I8" s="136">
        <v>676</v>
      </c>
      <c r="J8" s="90">
        <v>0.17650130548302873</v>
      </c>
      <c r="K8" s="136">
        <v>420</v>
      </c>
      <c r="L8" s="88">
        <v>0.18901890189018902</v>
      </c>
      <c r="M8" s="136">
        <v>486</v>
      </c>
      <c r="N8" s="90">
        <v>0.17381974248927037</v>
      </c>
      <c r="O8" s="136">
        <v>177</v>
      </c>
      <c r="P8" s="88">
        <v>0.16208791208791209</v>
      </c>
      <c r="Q8" s="136">
        <v>174</v>
      </c>
      <c r="R8" s="90">
        <v>0.1750503018108652</v>
      </c>
      <c r="S8" s="135">
        <v>4603</v>
      </c>
      <c r="T8" s="109">
        <v>0.1706584606258342</v>
      </c>
      <c r="U8" s="270" t="s">
        <v>162</v>
      </c>
    </row>
    <row r="9" spans="2:21" ht="21.95" customHeight="1" x14ac:dyDescent="0.25">
      <c r="B9" s="160" t="s">
        <v>77</v>
      </c>
      <c r="C9" s="135">
        <v>1748</v>
      </c>
      <c r="D9" s="88">
        <v>0.18983492615117289</v>
      </c>
      <c r="E9" s="136">
        <v>642</v>
      </c>
      <c r="F9" s="88">
        <v>0.19378207063084818</v>
      </c>
      <c r="G9" s="136">
        <v>484</v>
      </c>
      <c r="H9" s="88">
        <v>0.13761728746090418</v>
      </c>
      <c r="I9" s="136">
        <v>744</v>
      </c>
      <c r="J9" s="90">
        <v>0.19425587467362923</v>
      </c>
      <c r="K9" s="136">
        <v>429</v>
      </c>
      <c r="L9" s="88">
        <v>0.19306930693069307</v>
      </c>
      <c r="M9" s="136">
        <v>517</v>
      </c>
      <c r="N9" s="90">
        <v>0.18490701001430615</v>
      </c>
      <c r="O9" s="136">
        <v>206</v>
      </c>
      <c r="P9" s="88">
        <v>0.18864468864468864</v>
      </c>
      <c r="Q9" s="136">
        <v>180</v>
      </c>
      <c r="R9" s="90">
        <v>0.18108651911468812</v>
      </c>
      <c r="S9" s="135">
        <v>4950</v>
      </c>
      <c r="T9" s="109">
        <v>0.18352365415986949</v>
      </c>
      <c r="U9" s="270" t="s">
        <v>163</v>
      </c>
    </row>
    <row r="10" spans="2:21" ht="21.95" customHeight="1" x14ac:dyDescent="0.25">
      <c r="B10" s="160" t="s">
        <v>78</v>
      </c>
      <c r="C10" s="135">
        <v>1530</v>
      </c>
      <c r="D10" s="88">
        <v>0.16615986099044308</v>
      </c>
      <c r="E10" s="136">
        <v>358</v>
      </c>
      <c r="F10" s="88">
        <v>0.10805916088137639</v>
      </c>
      <c r="G10" s="136">
        <v>483</v>
      </c>
      <c r="H10" s="88">
        <v>0.13733295422234859</v>
      </c>
      <c r="I10" s="136">
        <v>548</v>
      </c>
      <c r="J10" s="90">
        <v>0.14308093994778068</v>
      </c>
      <c r="K10" s="136">
        <v>326</v>
      </c>
      <c r="L10" s="88">
        <v>0.1467146714671467</v>
      </c>
      <c r="M10" s="136">
        <v>452</v>
      </c>
      <c r="N10" s="90">
        <v>0.16165951359084407</v>
      </c>
      <c r="O10" s="136">
        <v>159</v>
      </c>
      <c r="P10" s="88">
        <v>0.14560439560439561</v>
      </c>
      <c r="Q10" s="136">
        <v>164</v>
      </c>
      <c r="R10" s="90">
        <v>0.16498993963782696</v>
      </c>
      <c r="S10" s="135">
        <v>4020</v>
      </c>
      <c r="T10" s="109">
        <v>0.14904345246922734</v>
      </c>
      <c r="U10" s="270" t="s">
        <v>164</v>
      </c>
    </row>
    <row r="11" spans="2:21" ht="21.95" customHeight="1" x14ac:dyDescent="0.25">
      <c r="B11" s="160" t="s">
        <v>79</v>
      </c>
      <c r="C11" s="135">
        <v>499</v>
      </c>
      <c r="D11" s="88">
        <v>5.4192006950477843E-2</v>
      </c>
      <c r="E11" s="136">
        <v>150</v>
      </c>
      <c r="F11" s="88">
        <v>4.5276184726833688E-2</v>
      </c>
      <c r="G11" s="136">
        <v>185</v>
      </c>
      <c r="H11" s="88">
        <v>5.2601649132783625E-2</v>
      </c>
      <c r="I11" s="136">
        <v>190</v>
      </c>
      <c r="J11" s="90">
        <v>4.960835509138381E-2</v>
      </c>
      <c r="K11" s="136">
        <v>144</v>
      </c>
      <c r="L11" s="88">
        <v>6.480648064806481E-2</v>
      </c>
      <c r="M11" s="136">
        <v>138</v>
      </c>
      <c r="N11" s="90">
        <v>4.9356223175965663E-2</v>
      </c>
      <c r="O11" s="136">
        <v>47</v>
      </c>
      <c r="P11" s="88">
        <v>4.304029304029304E-2</v>
      </c>
      <c r="Q11" s="136">
        <v>40</v>
      </c>
      <c r="R11" s="90">
        <v>4.0241448692152917E-2</v>
      </c>
      <c r="S11" s="135">
        <v>1393</v>
      </c>
      <c r="T11" s="109">
        <v>5.1646151564585498E-2</v>
      </c>
      <c r="U11" s="270" t="s">
        <v>165</v>
      </c>
    </row>
    <row r="12" spans="2:21" ht="21.95" customHeight="1" thickBot="1" x14ac:dyDescent="0.3">
      <c r="B12" s="160" t="s">
        <v>80</v>
      </c>
      <c r="C12" s="135">
        <v>463</v>
      </c>
      <c r="D12" s="88">
        <v>5.0282363162467418E-2</v>
      </c>
      <c r="E12" s="136">
        <v>145</v>
      </c>
      <c r="F12" s="88">
        <v>4.3766978569272565E-2</v>
      </c>
      <c r="G12" s="136">
        <v>241</v>
      </c>
      <c r="H12" s="88">
        <v>6.8524310491896501E-2</v>
      </c>
      <c r="I12" s="136">
        <v>198</v>
      </c>
      <c r="J12" s="90">
        <v>5.1697127937336815E-2</v>
      </c>
      <c r="K12" s="136">
        <v>109</v>
      </c>
      <c r="L12" s="88">
        <v>4.9054905490549056E-2</v>
      </c>
      <c r="M12" s="136">
        <v>126</v>
      </c>
      <c r="N12" s="90">
        <v>4.5064377682403435E-2</v>
      </c>
      <c r="O12" s="136">
        <v>54</v>
      </c>
      <c r="P12" s="88">
        <v>4.9450549450549448E-2</v>
      </c>
      <c r="Q12" s="136">
        <v>52</v>
      </c>
      <c r="R12" s="90">
        <v>5.2313883299798795E-2</v>
      </c>
      <c r="S12" s="135">
        <v>1388</v>
      </c>
      <c r="T12" s="109">
        <v>5.1460774136141182E-2</v>
      </c>
      <c r="U12" s="270" t="s">
        <v>166</v>
      </c>
    </row>
    <row r="13" spans="2:21" ht="21.95" customHeight="1" thickTop="1" thickBot="1" x14ac:dyDescent="0.3">
      <c r="B13" s="97" t="s">
        <v>31</v>
      </c>
      <c r="C13" s="142">
        <v>9208</v>
      </c>
      <c r="D13" s="184">
        <v>1</v>
      </c>
      <c r="E13" s="143">
        <v>3313</v>
      </c>
      <c r="F13" s="184">
        <v>1</v>
      </c>
      <c r="G13" s="143">
        <v>3517</v>
      </c>
      <c r="H13" s="184">
        <v>1</v>
      </c>
      <c r="I13" s="143">
        <v>3830</v>
      </c>
      <c r="J13" s="185">
        <v>1</v>
      </c>
      <c r="K13" s="143">
        <v>2222</v>
      </c>
      <c r="L13" s="184">
        <v>1</v>
      </c>
      <c r="M13" s="143">
        <v>2796</v>
      </c>
      <c r="N13" s="185">
        <v>1</v>
      </c>
      <c r="O13" s="143">
        <v>1092</v>
      </c>
      <c r="P13" s="184">
        <v>1</v>
      </c>
      <c r="Q13" s="143">
        <v>994</v>
      </c>
      <c r="R13" s="185">
        <v>1</v>
      </c>
      <c r="S13" s="142">
        <v>26972</v>
      </c>
      <c r="T13" s="186">
        <v>1</v>
      </c>
      <c r="U13" s="271" t="s">
        <v>52</v>
      </c>
    </row>
    <row r="14" spans="2:21" ht="21.95" customHeight="1" thickTop="1" thickBot="1" x14ac:dyDescent="0.3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3"/>
    </row>
    <row r="15" spans="2:21" ht="21.95" customHeight="1" thickTop="1" x14ac:dyDescent="0.25">
      <c r="B15" s="114" t="s">
        <v>217</v>
      </c>
      <c r="C15" s="115"/>
      <c r="D15" s="115"/>
      <c r="E15" s="116"/>
      <c r="F15" s="161"/>
      <c r="G15" s="117"/>
      <c r="H15" s="117"/>
      <c r="I15" s="117"/>
      <c r="J15" s="161"/>
      <c r="K15" s="117"/>
      <c r="L15" s="117"/>
      <c r="M15" s="81"/>
      <c r="N15" s="81"/>
      <c r="O15" s="81"/>
      <c r="P15" s="81"/>
      <c r="Q15" s="81"/>
      <c r="R15" s="81"/>
      <c r="S15" s="81"/>
      <c r="T15" s="81"/>
    </row>
    <row r="16" spans="2:21" ht="21.95" customHeight="1" thickBot="1" x14ac:dyDescent="0.3">
      <c r="B16" s="119" t="s">
        <v>204</v>
      </c>
      <c r="C16" s="120"/>
      <c r="D16" s="120"/>
      <c r="E16" s="121"/>
      <c r="F16" s="117"/>
      <c r="G16" s="117"/>
      <c r="H16" s="117"/>
      <c r="I16" s="117"/>
      <c r="J16" s="117"/>
      <c r="K16" s="117"/>
      <c r="L16" s="117"/>
      <c r="M16" s="81"/>
      <c r="N16" s="81"/>
      <c r="O16" s="81"/>
      <c r="P16" s="81"/>
      <c r="Q16" s="81"/>
      <c r="R16" s="81"/>
      <c r="S16" s="81"/>
      <c r="T16" s="81"/>
    </row>
    <row r="17" spans="2:20" ht="15.75" thickTop="1" x14ac:dyDescent="0.2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2:20" x14ac:dyDescent="0.2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2:20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2:20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2:20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2:20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2:20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2:20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2:20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2:20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2:20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2:20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2:20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2:20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2:20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2:20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2:20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2:20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2:20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2:20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2:20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2:20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2:20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2:20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2:20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2:20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2:20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2:20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  <row r="45" spans="2:20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</row>
    <row r="46" spans="2:20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47" spans="2:20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</row>
    <row r="48" spans="2:20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</row>
    <row r="49" spans="2:20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</row>
    <row r="50" spans="2:20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</row>
    <row r="51" spans="2:20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</row>
    <row r="52" spans="2:20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</row>
    <row r="53" spans="2:20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</row>
    <row r="54" spans="2:20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</row>
    <row r="55" spans="2:20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</row>
    <row r="56" spans="2:20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</row>
    <row r="57" spans="2:20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</row>
    <row r="58" spans="2:20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2:20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  <row r="60" spans="2:20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2:20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2:20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3" spans="2:20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</row>
    <row r="64" spans="2:20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  <row r="65" spans="2:20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2:20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2:20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</row>
    <row r="68" spans="2:20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</row>
    <row r="69" spans="2:20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</row>
    <row r="70" spans="2:20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</row>
    <row r="71" spans="2:20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</row>
    <row r="72" spans="2:20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</row>
    <row r="73" spans="2:20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</row>
    <row r="74" spans="2:20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</row>
    <row r="75" spans="2:20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</row>
    <row r="76" spans="2:20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</row>
    <row r="77" spans="2:20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</row>
    <row r="78" spans="2:20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</row>
    <row r="79" spans="2:20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</row>
    <row r="80" spans="2:20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</row>
    <row r="81" spans="2:20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</row>
    <row r="82" spans="2:20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</row>
    <row r="83" spans="2:20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</row>
    <row r="84" spans="2:20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</row>
    <row r="85" spans="2:20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</row>
    <row r="86" spans="2:20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2:20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</row>
    <row r="88" spans="2:20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</row>
    <row r="89" spans="2:20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</row>
    <row r="90" spans="2:20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</row>
    <row r="91" spans="2:20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</row>
    <row r="92" spans="2:20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</row>
    <row r="93" spans="2:20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</row>
    <row r="94" spans="2:20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</row>
    <row r="95" spans="2:20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</row>
    <row r="96" spans="2:20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</row>
    <row r="97" spans="2:20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</row>
    <row r="98" spans="2:20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</row>
    <row r="99" spans="2:20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</row>
    <row r="100" spans="2:20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</row>
    <row r="101" spans="2:20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</row>
    <row r="102" spans="2:20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</row>
    <row r="103" spans="2:20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</row>
    <row r="104" spans="2:20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</row>
    <row r="105" spans="2:20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</row>
    <row r="106" spans="2:20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</row>
    <row r="107" spans="2:20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</row>
    <row r="108" spans="2:20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</row>
    <row r="109" spans="2:20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</row>
    <row r="110" spans="2:20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</row>
    <row r="111" spans="2:20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</row>
    <row r="112" spans="2:20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</row>
    <row r="113" spans="2:20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</row>
    <row r="114" spans="2:20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</row>
    <row r="115" spans="2:20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</row>
    <row r="116" spans="2:20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</row>
    <row r="117" spans="2:20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</row>
    <row r="118" spans="2:20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</row>
    <row r="119" spans="2:20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2:20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2:20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</row>
    <row r="122" spans="2:20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</row>
    <row r="123" spans="2:20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</row>
    <row r="124" spans="2:20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</row>
    <row r="125" spans="2:20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</row>
    <row r="126" spans="2:20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</row>
    <row r="127" spans="2:20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</row>
    <row r="128" spans="2:20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</row>
    <row r="129" spans="2:20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</row>
    <row r="130" spans="2:20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</row>
    <row r="131" spans="2:20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</row>
    <row r="132" spans="2:20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</row>
    <row r="133" spans="2:20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</row>
    <row r="134" spans="2:20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</row>
    <row r="135" spans="2:20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</row>
    <row r="136" spans="2:20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</row>
    <row r="137" spans="2:20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</row>
    <row r="138" spans="2:20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</row>
    <row r="139" spans="2:20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</row>
    <row r="140" spans="2:20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</row>
    <row r="141" spans="2:20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</row>
    <row r="142" spans="2:20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</row>
    <row r="143" spans="2:20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</row>
    <row r="144" spans="2:20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</row>
    <row r="145" spans="2:20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</row>
    <row r="146" spans="2:20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</row>
    <row r="147" spans="2:20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</row>
    <row r="148" spans="2:20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</row>
    <row r="149" spans="2:20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</row>
    <row r="150" spans="2:20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</row>
    <row r="151" spans="2:20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</row>
    <row r="152" spans="2:20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</row>
    <row r="153" spans="2:20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</row>
    <row r="154" spans="2:20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</row>
    <row r="155" spans="2:20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</row>
    <row r="156" spans="2:20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</row>
    <row r="157" spans="2:20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</row>
    <row r="158" spans="2:20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</row>
    <row r="159" spans="2:20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</row>
    <row r="160" spans="2:20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</row>
    <row r="161" spans="2:20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</row>
    <row r="162" spans="2:20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</row>
    <row r="163" spans="2:20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</row>
    <row r="164" spans="2:20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</row>
    <row r="165" spans="2:20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</row>
    <row r="166" spans="2:20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</row>
    <row r="167" spans="2:20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</row>
    <row r="168" spans="2:20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</row>
    <row r="169" spans="2:20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</row>
    <row r="170" spans="2:20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</row>
    <row r="171" spans="2:20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</row>
    <row r="172" spans="2:20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</row>
    <row r="173" spans="2:20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</row>
    <row r="174" spans="2:20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</row>
    <row r="175" spans="2:20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</row>
    <row r="176" spans="2:20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</row>
    <row r="177" spans="2:20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</row>
    <row r="178" spans="2:20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</row>
    <row r="179" spans="2:20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</row>
    <row r="180" spans="2:20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</row>
    <row r="181" spans="2:20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</row>
    <row r="182" spans="2:20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</row>
    <row r="183" spans="2:20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</row>
    <row r="184" spans="2:20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</row>
    <row r="185" spans="2:20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</row>
    <row r="186" spans="2:20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</row>
    <row r="187" spans="2:20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</row>
    <row r="188" spans="2:20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</row>
    <row r="189" spans="2:20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</row>
    <row r="190" spans="2:20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</row>
    <row r="191" spans="2:20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</row>
    <row r="192" spans="2:20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</row>
    <row r="193" spans="2:20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</row>
    <row r="194" spans="2:20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</row>
    <row r="195" spans="2:20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</row>
    <row r="196" spans="2:20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</row>
    <row r="197" spans="2:20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</row>
    <row r="198" spans="2:20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</row>
    <row r="199" spans="2:20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</row>
    <row r="200" spans="2:20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</row>
    <row r="201" spans="2:20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</row>
    <row r="202" spans="2:20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</row>
    <row r="203" spans="2:20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</row>
    <row r="204" spans="2:20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</row>
    <row r="205" spans="2:20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</row>
    <row r="206" spans="2:20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</row>
    <row r="207" spans="2:20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</row>
    <row r="208" spans="2:20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</row>
    <row r="209" spans="2:20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</row>
    <row r="210" spans="2:20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</row>
    <row r="211" spans="2:20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</row>
    <row r="212" spans="2:20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</row>
    <row r="213" spans="2:20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</row>
    <row r="214" spans="2:20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</row>
    <row r="215" spans="2:20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</row>
    <row r="216" spans="2:20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</row>
    <row r="217" spans="2:20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</row>
    <row r="218" spans="2:20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</row>
    <row r="219" spans="2:20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</row>
    <row r="220" spans="2:20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</row>
    <row r="221" spans="2:20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</row>
    <row r="222" spans="2:20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</row>
    <row r="223" spans="2:20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</row>
    <row r="224" spans="2:20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</row>
    <row r="225" spans="2:20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</row>
    <row r="226" spans="2:20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</row>
    <row r="227" spans="2:20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</row>
    <row r="228" spans="2:20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</row>
    <row r="229" spans="2:20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</row>
    <row r="230" spans="2:20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</row>
    <row r="231" spans="2:20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</row>
    <row r="232" spans="2:20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</row>
    <row r="233" spans="2:20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</row>
    <row r="234" spans="2:20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</row>
    <row r="235" spans="2:20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</row>
    <row r="236" spans="2:20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</row>
    <row r="237" spans="2:20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</row>
    <row r="238" spans="2:20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</row>
    <row r="239" spans="2:20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</row>
    <row r="240" spans="2:20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</row>
    <row r="241" spans="2:20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</row>
    <row r="242" spans="2:20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</row>
    <row r="243" spans="2:20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</row>
    <row r="244" spans="2:20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</row>
    <row r="245" spans="2:20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</row>
    <row r="246" spans="2:20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</row>
    <row r="247" spans="2:20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</row>
    <row r="248" spans="2:20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</row>
    <row r="249" spans="2:20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</row>
    <row r="250" spans="2:20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</row>
    <row r="251" spans="2:20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</row>
    <row r="252" spans="2:20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</row>
    <row r="253" spans="2:20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</row>
    <row r="254" spans="2:20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</row>
    <row r="255" spans="2:20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</row>
    <row r="256" spans="2:20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</row>
    <row r="257" spans="2:20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</row>
    <row r="258" spans="2:20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</row>
    <row r="259" spans="2:20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</row>
    <row r="260" spans="2:20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</row>
    <row r="261" spans="2:20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</row>
    <row r="262" spans="2:20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</row>
    <row r="263" spans="2:20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</row>
    <row r="264" spans="2:20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</row>
    <row r="265" spans="2:20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</row>
    <row r="266" spans="2:20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</row>
    <row r="267" spans="2:20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</row>
    <row r="268" spans="2:20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</row>
    <row r="269" spans="2:20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</row>
    <row r="270" spans="2:20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</row>
    <row r="271" spans="2:20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</row>
    <row r="272" spans="2:20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</row>
    <row r="273" spans="2:20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</row>
    <row r="274" spans="2:20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</row>
    <row r="275" spans="2:20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</row>
    <row r="276" spans="2:20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</row>
    <row r="277" spans="2:20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</row>
    <row r="278" spans="2:20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</row>
    <row r="279" spans="2:20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</row>
    <row r="280" spans="2:20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</row>
    <row r="281" spans="2:20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</row>
    <row r="282" spans="2:20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</row>
    <row r="283" spans="2:20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</row>
    <row r="284" spans="2:20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</row>
    <row r="285" spans="2:20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</row>
    <row r="286" spans="2:20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</row>
    <row r="287" spans="2:20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</row>
    <row r="288" spans="2:20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</row>
    <row r="289" spans="2:20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</row>
    <row r="290" spans="2:20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</row>
    <row r="291" spans="2:20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</row>
    <row r="292" spans="2:20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</row>
    <row r="293" spans="2:20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</row>
    <row r="294" spans="2:20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</row>
    <row r="295" spans="2:20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</row>
    <row r="296" spans="2:20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</row>
    <row r="297" spans="2:20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</row>
    <row r="298" spans="2:20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</row>
    <row r="299" spans="2:20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</row>
    <row r="300" spans="2:20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</row>
    <row r="301" spans="2:20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</row>
    <row r="302" spans="2:20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</row>
    <row r="303" spans="2:20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</row>
    <row r="304" spans="2:20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</row>
    <row r="305" spans="2:20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</row>
    <row r="306" spans="2:20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</row>
    <row r="307" spans="2:20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</row>
    <row r="308" spans="2:20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</row>
    <row r="309" spans="2:20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</row>
    <row r="310" spans="2:20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</row>
    <row r="311" spans="2:20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</row>
    <row r="312" spans="2:20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</row>
    <row r="313" spans="2:20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</row>
    <row r="314" spans="2:20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</row>
    <row r="315" spans="2:20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</row>
    <row r="316" spans="2:20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</row>
    <row r="317" spans="2:20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</row>
    <row r="318" spans="2:20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</row>
    <row r="319" spans="2:20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</row>
    <row r="320" spans="2:20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</row>
    <row r="321" spans="2:20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</row>
    <row r="322" spans="2:20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</row>
    <row r="323" spans="2:20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</row>
    <row r="324" spans="2:20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</row>
    <row r="325" spans="2:20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</row>
    <row r="326" spans="2:20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</row>
    <row r="327" spans="2:20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</row>
    <row r="328" spans="2:20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</row>
    <row r="329" spans="2:20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</row>
    <row r="330" spans="2:20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</row>
    <row r="331" spans="2:20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</row>
    <row r="332" spans="2:20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</row>
    <row r="333" spans="2:20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</row>
    <row r="334" spans="2:20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</row>
    <row r="335" spans="2:20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</row>
    <row r="336" spans="2:20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</row>
    <row r="337" spans="2:20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</row>
    <row r="338" spans="2:20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</row>
    <row r="339" spans="2:20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</row>
    <row r="340" spans="2:20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</row>
    <row r="341" spans="2:20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</row>
    <row r="342" spans="2:20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</row>
    <row r="343" spans="2:20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</row>
    <row r="344" spans="2:20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</row>
    <row r="345" spans="2:20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</row>
    <row r="346" spans="2:20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</row>
    <row r="347" spans="2:20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</row>
    <row r="348" spans="2:20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</row>
    <row r="349" spans="2:20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</row>
    <row r="350" spans="2:20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</row>
    <row r="351" spans="2:20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</row>
    <row r="352" spans="2:20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</row>
    <row r="353" spans="2:20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</row>
    <row r="354" spans="2:20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</row>
    <row r="355" spans="2:20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</row>
    <row r="356" spans="2:20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</row>
    <row r="357" spans="2:20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</row>
    <row r="358" spans="2:20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</row>
    <row r="359" spans="2:20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</row>
    <row r="360" spans="2:20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</row>
    <row r="361" spans="2:20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</row>
    <row r="362" spans="2:20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</row>
    <row r="363" spans="2:20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</row>
    <row r="364" spans="2:20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</row>
    <row r="365" spans="2:20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</row>
    <row r="366" spans="2:20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</row>
    <row r="367" spans="2:20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</row>
    <row r="368" spans="2:20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</row>
    <row r="369" spans="2:20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</row>
    <row r="370" spans="2:20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</row>
    <row r="371" spans="2:20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</row>
    <row r="372" spans="2:20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</row>
    <row r="373" spans="2:20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</row>
    <row r="374" spans="2:20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</row>
    <row r="375" spans="2:20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</row>
    <row r="376" spans="2:20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</row>
    <row r="377" spans="2:20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</row>
    <row r="378" spans="2:20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</row>
    <row r="379" spans="2:20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</row>
    <row r="380" spans="2:20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</row>
    <row r="381" spans="2:20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</row>
    <row r="382" spans="2:20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</row>
    <row r="383" spans="2:20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</row>
    <row r="384" spans="2:20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</row>
    <row r="385" spans="2:20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</row>
    <row r="386" spans="2:20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</row>
    <row r="387" spans="2:20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</row>
    <row r="388" spans="2:20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</row>
    <row r="389" spans="2:20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</row>
    <row r="390" spans="2:20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</row>
    <row r="391" spans="2:20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</row>
    <row r="392" spans="2:20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</row>
    <row r="393" spans="2:20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</row>
    <row r="394" spans="2:20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</row>
    <row r="395" spans="2:20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</row>
    <row r="396" spans="2:20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</row>
    <row r="397" spans="2:20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</row>
    <row r="398" spans="2:20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</row>
    <row r="399" spans="2:20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</row>
    <row r="400" spans="2:20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</row>
    <row r="401" spans="2:20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</row>
    <row r="402" spans="2:20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</row>
    <row r="403" spans="2:20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</row>
    <row r="404" spans="2:20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</row>
    <row r="405" spans="2:20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</row>
    <row r="406" spans="2:20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</row>
    <row r="407" spans="2:20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</row>
    <row r="408" spans="2:20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</row>
    <row r="409" spans="2:20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</row>
    <row r="410" spans="2:20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</row>
    <row r="411" spans="2:20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</row>
    <row r="412" spans="2:20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</row>
    <row r="413" spans="2:20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</row>
    <row r="414" spans="2:20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</row>
    <row r="415" spans="2:20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</row>
    <row r="416" spans="2:20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</row>
    <row r="417" spans="2:20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</row>
    <row r="418" spans="2:20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</row>
    <row r="419" spans="2:20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</row>
    <row r="420" spans="2:20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</row>
    <row r="421" spans="2:20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</row>
    <row r="422" spans="2:20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</row>
    <row r="423" spans="2:20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</row>
    <row r="424" spans="2:20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</row>
    <row r="425" spans="2:20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</row>
    <row r="426" spans="2:20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</row>
    <row r="427" spans="2:20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</row>
    <row r="428" spans="2:20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</row>
    <row r="429" spans="2:20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</row>
    <row r="430" spans="2:20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</row>
    <row r="431" spans="2:20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</row>
    <row r="432" spans="2:20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</row>
    <row r="433" spans="2:20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</row>
    <row r="434" spans="2:20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</row>
    <row r="435" spans="2:20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</row>
    <row r="436" spans="2:20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</row>
    <row r="437" spans="2:20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</row>
    <row r="438" spans="2:20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</row>
    <row r="439" spans="2:20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</row>
    <row r="440" spans="2:20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</row>
    <row r="441" spans="2:20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</row>
    <row r="442" spans="2:20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</row>
    <row r="443" spans="2:20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</row>
    <row r="444" spans="2:20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</row>
    <row r="445" spans="2:20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</row>
    <row r="446" spans="2:20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</row>
    <row r="447" spans="2:20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</row>
    <row r="448" spans="2:20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</row>
    <row r="449" spans="2:20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</row>
    <row r="450" spans="2:20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</row>
    <row r="451" spans="2:20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</row>
    <row r="452" spans="2:20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</row>
    <row r="453" spans="2:20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</row>
    <row r="454" spans="2:20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</row>
    <row r="455" spans="2:20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</row>
    <row r="456" spans="2:20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</row>
    <row r="457" spans="2:20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</row>
    <row r="458" spans="2:20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</row>
    <row r="459" spans="2:20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</row>
    <row r="460" spans="2:20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</row>
    <row r="461" spans="2:20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</row>
    <row r="462" spans="2:20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</row>
    <row r="463" spans="2:20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</row>
    <row r="464" spans="2:20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</row>
    <row r="465" spans="2:20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</row>
    <row r="466" spans="2:20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</row>
    <row r="467" spans="2:20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</row>
    <row r="468" spans="2:20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</row>
    <row r="469" spans="2:20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</row>
    <row r="470" spans="2:20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</row>
    <row r="471" spans="2:20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</row>
    <row r="472" spans="2:20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</row>
    <row r="473" spans="2:20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</row>
    <row r="474" spans="2:20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</row>
    <row r="475" spans="2:20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</row>
    <row r="476" spans="2:20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</row>
    <row r="477" spans="2:20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</row>
    <row r="478" spans="2:20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</row>
    <row r="479" spans="2:20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</row>
    <row r="480" spans="2:20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</row>
    <row r="481" spans="2:20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</row>
    <row r="482" spans="2:20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</row>
    <row r="483" spans="2:20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</row>
    <row r="484" spans="2:20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</row>
    <row r="485" spans="2:20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</row>
    <row r="486" spans="2:20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</row>
    <row r="487" spans="2:20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</row>
    <row r="488" spans="2:20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</row>
    <row r="489" spans="2:20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</row>
    <row r="490" spans="2:20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</row>
    <row r="491" spans="2:20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</row>
    <row r="492" spans="2:20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</row>
    <row r="493" spans="2:20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</row>
    <row r="494" spans="2:20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</row>
    <row r="495" spans="2:20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</row>
    <row r="496" spans="2:20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</row>
    <row r="497" spans="2:20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</row>
    <row r="498" spans="2:20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</row>
    <row r="499" spans="2:20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</row>
    <row r="500" spans="2:20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</row>
    <row r="501" spans="2:20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</row>
    <row r="502" spans="2:20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</row>
    <row r="503" spans="2:20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</row>
    <row r="504" spans="2:20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</row>
    <row r="505" spans="2:20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</row>
    <row r="506" spans="2:20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</row>
    <row r="507" spans="2:20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</row>
    <row r="508" spans="2:20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</row>
    <row r="509" spans="2:20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</row>
    <row r="510" spans="2:20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</row>
    <row r="511" spans="2:20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</row>
    <row r="512" spans="2:20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</row>
    <row r="513" spans="2:20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</row>
    <row r="514" spans="2:20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</row>
    <row r="515" spans="2:20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</row>
    <row r="516" spans="2:20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</row>
    <row r="517" spans="2:20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</row>
    <row r="518" spans="2:20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</row>
    <row r="519" spans="2:20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</row>
    <row r="520" spans="2:20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</row>
    <row r="521" spans="2:20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</row>
    <row r="522" spans="2:20" x14ac:dyDescent="0.25">
      <c r="B522" s="187"/>
      <c r="C522" s="187"/>
      <c r="D522" s="187"/>
      <c r="E522" s="187"/>
      <c r="F522" s="187"/>
      <c r="G522" s="187"/>
      <c r="H522" s="187"/>
      <c r="I522" s="187"/>
      <c r="J522" s="187"/>
      <c r="K522" s="187"/>
      <c r="L522" s="187"/>
      <c r="M522" s="187"/>
      <c r="N522" s="187"/>
      <c r="O522" s="187"/>
      <c r="P522" s="187"/>
      <c r="Q522" s="187"/>
      <c r="R522" s="187"/>
      <c r="S522" s="187"/>
      <c r="T522" s="187"/>
    </row>
  </sheetData>
  <mergeCells count="12">
    <mergeCell ref="B2:T2"/>
    <mergeCell ref="B3:B5"/>
    <mergeCell ref="C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 horizontalCentered="1"/>
  <pageMargins left="0.7" right="0.7" top="0.75" bottom="0.75" header="0.3" footer="0.3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V12"/>
  <sheetViews>
    <sheetView topLeftCell="F1" workbookViewId="0">
      <selection activeCell="K28" sqref="K28"/>
    </sheetView>
  </sheetViews>
  <sheetFormatPr defaultColWidth="11.42578125" defaultRowHeight="15" x14ac:dyDescent="0.25"/>
  <cols>
    <col min="1" max="1" width="15.7109375" style="63" customWidth="1"/>
    <col min="2" max="21" width="10.140625" style="63" customWidth="1"/>
    <col min="22" max="16384" width="11.42578125" style="63"/>
  </cols>
  <sheetData>
    <row r="1" spans="1:22" ht="25.15" customHeight="1" thickTop="1" thickBot="1" x14ac:dyDescent="0.3">
      <c r="A1" s="337" t="s">
        <v>121</v>
      </c>
      <c r="B1" s="338"/>
      <c r="C1" s="338"/>
      <c r="D1" s="338"/>
      <c r="E1" s="338"/>
      <c r="F1" s="338"/>
      <c r="G1" s="338"/>
      <c r="H1" s="338"/>
      <c r="I1" s="338"/>
      <c r="J1" s="338"/>
      <c r="K1" s="339"/>
      <c r="L1" s="340"/>
      <c r="M1" s="340"/>
      <c r="N1" s="340"/>
      <c r="O1" s="340"/>
      <c r="P1" s="340"/>
      <c r="Q1" s="340"/>
      <c r="R1" s="340"/>
      <c r="S1" s="340"/>
      <c r="T1" s="340"/>
      <c r="U1" s="341"/>
    </row>
    <row r="2" spans="1:22" ht="25.15" customHeight="1" thickTop="1" thickBot="1" x14ac:dyDescent="0.3">
      <c r="A2" s="342" t="s">
        <v>83</v>
      </c>
      <c r="B2" s="345" t="s">
        <v>54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7"/>
    </row>
    <row r="3" spans="1:22" ht="25.15" customHeight="1" x14ac:dyDescent="0.25">
      <c r="A3" s="363"/>
      <c r="B3" s="348">
        <v>0</v>
      </c>
      <c r="C3" s="336"/>
      <c r="D3" s="335" t="s">
        <v>55</v>
      </c>
      <c r="E3" s="336"/>
      <c r="F3" s="350" t="s">
        <v>56</v>
      </c>
      <c r="G3" s="349"/>
      <c r="H3" s="335" t="s">
        <v>57</v>
      </c>
      <c r="I3" s="336"/>
      <c r="J3" s="350" t="s">
        <v>58</v>
      </c>
      <c r="K3" s="349"/>
      <c r="L3" s="335" t="s">
        <v>59</v>
      </c>
      <c r="M3" s="336"/>
      <c r="N3" s="350" t="s">
        <v>60</v>
      </c>
      <c r="O3" s="349"/>
      <c r="P3" s="335" t="s">
        <v>61</v>
      </c>
      <c r="Q3" s="336"/>
      <c r="R3" s="350" t="s">
        <v>34</v>
      </c>
      <c r="S3" s="349"/>
      <c r="T3" s="335" t="s">
        <v>52</v>
      </c>
      <c r="U3" s="336"/>
    </row>
    <row r="4" spans="1:22" ht="25.15" customHeight="1" thickBot="1" x14ac:dyDescent="0.3">
      <c r="A4" s="364"/>
      <c r="B4" s="9" t="s">
        <v>4</v>
      </c>
      <c r="C4" s="11" t="s">
        <v>5</v>
      </c>
      <c r="D4" s="9" t="s">
        <v>4</v>
      </c>
      <c r="E4" s="11" t="s">
        <v>5</v>
      </c>
      <c r="F4" s="12" t="s">
        <v>4</v>
      </c>
      <c r="G4" s="10" t="s">
        <v>5</v>
      </c>
      <c r="H4" s="9" t="s">
        <v>4</v>
      </c>
      <c r="I4" s="11" t="s">
        <v>5</v>
      </c>
      <c r="J4" s="12" t="s">
        <v>4</v>
      </c>
      <c r="K4" s="10" t="s">
        <v>5</v>
      </c>
      <c r="L4" s="9" t="s">
        <v>4</v>
      </c>
      <c r="M4" s="11" t="s">
        <v>5</v>
      </c>
      <c r="N4" s="12" t="s">
        <v>4</v>
      </c>
      <c r="O4" s="10" t="s">
        <v>5</v>
      </c>
      <c r="P4" s="9" t="s">
        <v>4</v>
      </c>
      <c r="Q4" s="11" t="s">
        <v>5</v>
      </c>
      <c r="R4" s="12" t="s">
        <v>4</v>
      </c>
      <c r="S4" s="10" t="s">
        <v>5</v>
      </c>
      <c r="T4" s="9" t="s">
        <v>4</v>
      </c>
      <c r="U4" s="11" t="s">
        <v>5</v>
      </c>
    </row>
    <row r="5" spans="1:22" x14ac:dyDescent="0.25">
      <c r="A5" s="1" t="s">
        <v>84</v>
      </c>
      <c r="B5" s="24">
        <f>VLOOKUP(V5,[1]Sheet1!$A$475:$U$482,2,FALSE)</f>
        <v>5369</v>
      </c>
      <c r="C5" s="15">
        <f>VLOOKUP(V5,[1]Sheet1!$A$475:$U$482,3,FALSE)/100</f>
        <v>0.19905828266350289</v>
      </c>
      <c r="D5" s="24">
        <f>VLOOKUP(V5,[1]Sheet1!$A$475:$U$482,4,FALSE)</f>
        <v>5369</v>
      </c>
      <c r="E5" s="15">
        <f>VLOOKUP(V5,[1]Sheet1!$A$475:$U$482,5,FALSE)/100</f>
        <v>0.19905828266350289</v>
      </c>
      <c r="F5" s="26">
        <f>VLOOKUP(V5,[1]Sheet1!$A$475:$U$482,6,FALSE)</f>
        <v>0</v>
      </c>
      <c r="G5" s="14">
        <f>VLOOKUP(V5,[1]Sheet1!$A$475:$U$482,7,FALSE)/100</f>
        <v>0</v>
      </c>
      <c r="H5" s="24">
        <f>VLOOKUP(V5,[1]Sheet1!$A$475:$U$482,8,FALSE)</f>
        <v>0</v>
      </c>
      <c r="I5" s="15">
        <f>VLOOKUP(V5,[1]Sheet1!$A$475:$U$482,9,FALSE)/100</f>
        <v>0</v>
      </c>
      <c r="J5" s="26">
        <f>VLOOKUP(V5,[1]Sheet1!$A$475:$U$482,10,FALSE)</f>
        <v>0</v>
      </c>
      <c r="K5" s="14">
        <f>VLOOKUP(V5,[1]Sheet1!$A$475:$U$482,11,FALSE)/100</f>
        <v>0</v>
      </c>
      <c r="L5" s="24">
        <f>VLOOKUP(V5,[1]Sheet1!$A$475:$U$482,12,FALSE)</f>
        <v>0</v>
      </c>
      <c r="M5" s="15">
        <f>VLOOKUP(V5,[1]Sheet1!$A$475:$U$482,13,FALSE)/100</f>
        <v>0</v>
      </c>
      <c r="N5" s="26">
        <f>VLOOKUP(V5,[1]Sheet1!$A$475:$U$482,14,FALSE)</f>
        <v>0</v>
      </c>
      <c r="O5" s="14">
        <f>VLOOKUP(V5,[1]Sheet1!$A$475:$U$482,15,FALSE)/100</f>
        <v>0</v>
      </c>
      <c r="P5" s="24">
        <f>VLOOKUP(V5,[1]Sheet1!$A$475:$U$482,16,FALSE)</f>
        <v>0</v>
      </c>
      <c r="Q5" s="15">
        <f>VLOOKUP(V5,[1]Sheet1!$A$475:$U$482,17,FALSE)/100</f>
        <v>0</v>
      </c>
      <c r="R5" s="26">
        <f>VLOOKUP(V5,[1]Sheet1!$A$475:$U$482,18,FALSE)</f>
        <v>0</v>
      </c>
      <c r="S5" s="14">
        <f>VLOOKUP(V5,[1]Sheet1!$A$475:$U$482,19,FALSE)/100</f>
        <v>0</v>
      </c>
      <c r="T5" s="24">
        <f>VLOOKUP(V5,[1]Sheet1!$A$475:$U$482,20,FALSE)</f>
        <v>0</v>
      </c>
      <c r="U5" s="15">
        <f>VLOOKUP(V5,[1]Sheet1!$A$475:$U$482,21,FALSE)/100</f>
        <v>0</v>
      </c>
      <c r="V5" s="67" t="s">
        <v>160</v>
      </c>
    </row>
    <row r="6" spans="1:22" x14ac:dyDescent="0.25">
      <c r="A6" s="2" t="s">
        <v>75</v>
      </c>
      <c r="B6" s="22">
        <f>VLOOKUP(V6,[1]Sheet1!$A$475:$U$482,2,FALSE)</f>
        <v>5249</v>
      </c>
      <c r="C6" s="15">
        <f>VLOOKUP(V6,[1]Sheet1!$A$475:$U$482,3,FALSE)/100</f>
        <v>0.19460922438083939</v>
      </c>
      <c r="D6" s="22">
        <f>VLOOKUP(V6,[1]Sheet1!$A$475:$U$482,4,FALSE)</f>
        <v>5249</v>
      </c>
      <c r="E6" s="15">
        <f>VLOOKUP(V6,[1]Sheet1!$A$475:$U$482,5,FALSE)/100</f>
        <v>0.19460922438083939</v>
      </c>
      <c r="F6" s="27">
        <f>VLOOKUP(V6,[1]Sheet1!$A$475:$U$482,6,FALSE)</f>
        <v>0</v>
      </c>
      <c r="G6" s="14">
        <f>VLOOKUP(V6,[1]Sheet1!$A$475:$U$482,7,FALSE)/100</f>
        <v>0</v>
      </c>
      <c r="H6" s="22">
        <f>VLOOKUP(V6,[1]Sheet1!$A$475:$U$482,8,FALSE)</f>
        <v>0</v>
      </c>
      <c r="I6" s="15">
        <f>VLOOKUP(V6,[1]Sheet1!$A$475:$U$482,9,FALSE)/100</f>
        <v>0</v>
      </c>
      <c r="J6" s="27">
        <f>VLOOKUP(V6,[1]Sheet1!$A$475:$U$482,10,FALSE)</f>
        <v>0</v>
      </c>
      <c r="K6" s="14">
        <f>VLOOKUP(V6,[1]Sheet1!$A$475:$U$482,11,FALSE)/100</f>
        <v>0</v>
      </c>
      <c r="L6" s="22">
        <f>VLOOKUP(V6,[1]Sheet1!$A$475:$U$482,12,FALSE)</f>
        <v>0</v>
      </c>
      <c r="M6" s="15">
        <f>VLOOKUP(V6,[1]Sheet1!$A$475:$U$482,13,FALSE)/100</f>
        <v>0</v>
      </c>
      <c r="N6" s="27">
        <f>VLOOKUP(V6,[1]Sheet1!$A$475:$U$482,14,FALSE)</f>
        <v>0</v>
      </c>
      <c r="O6" s="14">
        <f>VLOOKUP(V6,[1]Sheet1!$A$475:$U$482,15,FALSE)/100</f>
        <v>0</v>
      </c>
      <c r="P6" s="22">
        <f>VLOOKUP(V6,[1]Sheet1!$A$475:$U$482,16,FALSE)</f>
        <v>0</v>
      </c>
      <c r="Q6" s="15">
        <f>VLOOKUP(V6,[1]Sheet1!$A$475:$U$482,17,FALSE)/100</f>
        <v>0</v>
      </c>
      <c r="R6" s="27">
        <f>VLOOKUP(V6,[1]Sheet1!$A$475:$U$482,18,FALSE)</f>
        <v>0</v>
      </c>
      <c r="S6" s="14">
        <f>VLOOKUP(V6,[1]Sheet1!$A$475:$U$482,19,FALSE)/100</f>
        <v>0</v>
      </c>
      <c r="T6" s="22">
        <f>VLOOKUP(V6,[1]Sheet1!$A$475:$U$482,20,FALSE)</f>
        <v>0</v>
      </c>
      <c r="U6" s="15">
        <f>VLOOKUP(V6,[1]Sheet1!$A$475:$U$482,21,FALSE)/100</f>
        <v>0</v>
      </c>
      <c r="V6" s="67" t="s">
        <v>161</v>
      </c>
    </row>
    <row r="7" spans="1:22" x14ac:dyDescent="0.25">
      <c r="A7" s="2" t="s">
        <v>76</v>
      </c>
      <c r="B7" s="22">
        <f>VLOOKUP(V7,[1]Sheet1!$A$475:$U$482,2,FALSE)</f>
        <v>4603</v>
      </c>
      <c r="C7" s="15">
        <f>VLOOKUP(V7,[1]Sheet1!$A$475:$U$482,3,FALSE)/100</f>
        <v>0.17065846062583423</v>
      </c>
      <c r="D7" s="22">
        <f>VLOOKUP(V7,[1]Sheet1!$A$475:$U$482,4,FALSE)</f>
        <v>4603</v>
      </c>
      <c r="E7" s="15">
        <f>VLOOKUP(V7,[1]Sheet1!$A$475:$U$482,5,FALSE)/100</f>
        <v>0.17065846062583423</v>
      </c>
      <c r="F7" s="27">
        <f>VLOOKUP(V7,[1]Sheet1!$A$475:$U$482,6,FALSE)</f>
        <v>0</v>
      </c>
      <c r="G7" s="14">
        <f>VLOOKUP(V7,[1]Sheet1!$A$475:$U$482,7,FALSE)/100</f>
        <v>0</v>
      </c>
      <c r="H7" s="22">
        <f>VLOOKUP(V7,[1]Sheet1!$A$475:$U$482,8,FALSE)</f>
        <v>0</v>
      </c>
      <c r="I7" s="15">
        <f>VLOOKUP(V7,[1]Sheet1!$A$475:$U$482,9,FALSE)/100</f>
        <v>0</v>
      </c>
      <c r="J7" s="27">
        <f>VLOOKUP(V7,[1]Sheet1!$A$475:$U$482,10,FALSE)</f>
        <v>0</v>
      </c>
      <c r="K7" s="14">
        <f>VLOOKUP(V7,[1]Sheet1!$A$475:$U$482,11,FALSE)/100</f>
        <v>0</v>
      </c>
      <c r="L7" s="22">
        <f>VLOOKUP(V7,[1]Sheet1!$A$475:$U$482,12,FALSE)</f>
        <v>0</v>
      </c>
      <c r="M7" s="15">
        <f>VLOOKUP(V7,[1]Sheet1!$A$475:$U$482,13,FALSE)/100</f>
        <v>0</v>
      </c>
      <c r="N7" s="27">
        <f>VLOOKUP(V7,[1]Sheet1!$A$475:$U$482,14,FALSE)</f>
        <v>0</v>
      </c>
      <c r="O7" s="14">
        <f>VLOOKUP(V7,[1]Sheet1!$A$475:$U$482,15,FALSE)/100</f>
        <v>0</v>
      </c>
      <c r="P7" s="22">
        <f>VLOOKUP(V7,[1]Sheet1!$A$475:$U$482,16,FALSE)</f>
        <v>0</v>
      </c>
      <c r="Q7" s="15">
        <f>VLOOKUP(V7,[1]Sheet1!$A$475:$U$482,17,FALSE)/100</f>
        <v>0</v>
      </c>
      <c r="R7" s="27">
        <f>VLOOKUP(V7,[1]Sheet1!$A$475:$U$482,18,FALSE)</f>
        <v>0</v>
      </c>
      <c r="S7" s="14">
        <f>VLOOKUP(V7,[1]Sheet1!$A$475:$U$482,19,FALSE)/100</f>
        <v>0</v>
      </c>
      <c r="T7" s="22">
        <f>VLOOKUP(V7,[1]Sheet1!$A$475:$U$482,20,FALSE)</f>
        <v>0</v>
      </c>
      <c r="U7" s="15">
        <f>VLOOKUP(V7,[1]Sheet1!$A$475:$U$482,21,FALSE)/100</f>
        <v>0</v>
      </c>
      <c r="V7" s="67" t="s">
        <v>162</v>
      </c>
    </row>
    <row r="8" spans="1:22" x14ac:dyDescent="0.25">
      <c r="A8" s="2" t="s">
        <v>77</v>
      </c>
      <c r="B8" s="22">
        <f>VLOOKUP(V8,[1]Sheet1!$A$475:$U$482,2,FALSE)</f>
        <v>4950</v>
      </c>
      <c r="C8" s="15">
        <f>VLOOKUP(V8,[1]Sheet1!$A$475:$U$482,3,FALSE)/100</f>
        <v>0.18352365415986949</v>
      </c>
      <c r="D8" s="22">
        <f>VLOOKUP(V8,[1]Sheet1!$A$475:$U$482,4,FALSE)</f>
        <v>4950</v>
      </c>
      <c r="E8" s="15">
        <f>VLOOKUP(V8,[1]Sheet1!$A$475:$U$482,5,FALSE)/100</f>
        <v>0.18352365415986949</v>
      </c>
      <c r="F8" s="27">
        <f>VLOOKUP(V8,[1]Sheet1!$A$475:$U$482,6,FALSE)</f>
        <v>0</v>
      </c>
      <c r="G8" s="14">
        <f>VLOOKUP(V8,[1]Sheet1!$A$475:$U$482,7,FALSE)/100</f>
        <v>0</v>
      </c>
      <c r="H8" s="22">
        <f>VLOOKUP(V8,[1]Sheet1!$A$475:$U$482,8,FALSE)</f>
        <v>0</v>
      </c>
      <c r="I8" s="15">
        <f>VLOOKUP(V8,[1]Sheet1!$A$475:$U$482,9,FALSE)/100</f>
        <v>0</v>
      </c>
      <c r="J8" s="27">
        <f>VLOOKUP(V8,[1]Sheet1!$A$475:$U$482,10,FALSE)</f>
        <v>0</v>
      </c>
      <c r="K8" s="14">
        <f>VLOOKUP(V8,[1]Sheet1!$A$475:$U$482,11,FALSE)/100</f>
        <v>0</v>
      </c>
      <c r="L8" s="22">
        <f>VLOOKUP(V8,[1]Sheet1!$A$475:$U$482,12,FALSE)</f>
        <v>0</v>
      </c>
      <c r="M8" s="15">
        <f>VLOOKUP(V8,[1]Sheet1!$A$475:$U$482,13,FALSE)/100</f>
        <v>0</v>
      </c>
      <c r="N8" s="27">
        <f>VLOOKUP(V8,[1]Sheet1!$A$475:$U$482,14,FALSE)</f>
        <v>0</v>
      </c>
      <c r="O8" s="14">
        <f>VLOOKUP(V8,[1]Sheet1!$A$475:$U$482,15,FALSE)/100</f>
        <v>0</v>
      </c>
      <c r="P8" s="22">
        <f>VLOOKUP(V8,[1]Sheet1!$A$475:$U$482,16,FALSE)</f>
        <v>0</v>
      </c>
      <c r="Q8" s="15">
        <f>VLOOKUP(V8,[1]Sheet1!$A$475:$U$482,17,FALSE)/100</f>
        <v>0</v>
      </c>
      <c r="R8" s="27">
        <f>VLOOKUP(V8,[1]Sheet1!$A$475:$U$482,18,FALSE)</f>
        <v>0</v>
      </c>
      <c r="S8" s="14">
        <f>VLOOKUP(V8,[1]Sheet1!$A$475:$U$482,19,FALSE)/100</f>
        <v>0</v>
      </c>
      <c r="T8" s="22">
        <f>VLOOKUP(V8,[1]Sheet1!$A$475:$U$482,20,FALSE)</f>
        <v>0</v>
      </c>
      <c r="U8" s="15">
        <f>VLOOKUP(V8,[1]Sheet1!$A$475:$U$482,21,FALSE)/100</f>
        <v>0</v>
      </c>
      <c r="V8" s="67" t="s">
        <v>163</v>
      </c>
    </row>
    <row r="9" spans="1:22" x14ac:dyDescent="0.25">
      <c r="A9" s="2" t="s">
        <v>78</v>
      </c>
      <c r="B9" s="22">
        <f>VLOOKUP(V9,[1]Sheet1!$A$475:$U$482,2,FALSE)</f>
        <v>4020</v>
      </c>
      <c r="C9" s="15">
        <f>VLOOKUP(V9,[1]Sheet1!$A$475:$U$482,3,FALSE)/100</f>
        <v>0.14904345246922734</v>
      </c>
      <c r="D9" s="22">
        <f>VLOOKUP(V9,[1]Sheet1!$A$475:$U$482,4,FALSE)</f>
        <v>4020</v>
      </c>
      <c r="E9" s="15">
        <f>VLOOKUP(V9,[1]Sheet1!$A$475:$U$482,5,FALSE)/100</f>
        <v>0.14904345246922734</v>
      </c>
      <c r="F9" s="27">
        <f>VLOOKUP(V9,[1]Sheet1!$A$475:$U$482,6,FALSE)</f>
        <v>0</v>
      </c>
      <c r="G9" s="14">
        <f>VLOOKUP(V9,[1]Sheet1!$A$475:$U$482,7,FALSE)/100</f>
        <v>0</v>
      </c>
      <c r="H9" s="22">
        <f>VLOOKUP(V9,[1]Sheet1!$A$475:$U$482,8,FALSE)</f>
        <v>0</v>
      </c>
      <c r="I9" s="15">
        <f>VLOOKUP(V9,[1]Sheet1!$A$475:$U$482,9,FALSE)/100</f>
        <v>0</v>
      </c>
      <c r="J9" s="27">
        <f>VLOOKUP(V9,[1]Sheet1!$A$475:$U$482,10,FALSE)</f>
        <v>0</v>
      </c>
      <c r="K9" s="14">
        <f>VLOOKUP(V9,[1]Sheet1!$A$475:$U$482,11,FALSE)/100</f>
        <v>0</v>
      </c>
      <c r="L9" s="22">
        <f>VLOOKUP(V9,[1]Sheet1!$A$475:$U$482,12,FALSE)</f>
        <v>0</v>
      </c>
      <c r="M9" s="15">
        <f>VLOOKUP(V9,[1]Sheet1!$A$475:$U$482,13,FALSE)/100</f>
        <v>0</v>
      </c>
      <c r="N9" s="27">
        <f>VLOOKUP(V9,[1]Sheet1!$A$475:$U$482,14,FALSE)</f>
        <v>0</v>
      </c>
      <c r="O9" s="14">
        <f>VLOOKUP(V9,[1]Sheet1!$A$475:$U$482,15,FALSE)/100</f>
        <v>0</v>
      </c>
      <c r="P9" s="22">
        <f>VLOOKUP(V9,[1]Sheet1!$A$475:$U$482,16,FALSE)</f>
        <v>0</v>
      </c>
      <c r="Q9" s="15">
        <f>VLOOKUP(V9,[1]Sheet1!$A$475:$U$482,17,FALSE)/100</f>
        <v>0</v>
      </c>
      <c r="R9" s="27">
        <f>VLOOKUP(V9,[1]Sheet1!$A$475:$U$482,18,FALSE)</f>
        <v>0</v>
      </c>
      <c r="S9" s="14">
        <f>VLOOKUP(V9,[1]Sheet1!$A$475:$U$482,19,FALSE)/100</f>
        <v>0</v>
      </c>
      <c r="T9" s="22">
        <f>VLOOKUP(V9,[1]Sheet1!$A$475:$U$482,20,FALSE)</f>
        <v>0</v>
      </c>
      <c r="U9" s="15">
        <f>VLOOKUP(V9,[1]Sheet1!$A$475:$U$482,21,FALSE)/100</f>
        <v>0</v>
      </c>
      <c r="V9" s="67" t="s">
        <v>164</v>
      </c>
    </row>
    <row r="10" spans="1:22" x14ac:dyDescent="0.25">
      <c r="A10" s="2" t="s">
        <v>79</v>
      </c>
      <c r="B10" s="22">
        <f>VLOOKUP(V10,[1]Sheet1!$A$475:$U$482,2,FALSE)</f>
        <v>1393</v>
      </c>
      <c r="C10" s="15">
        <f>VLOOKUP(V10,[1]Sheet1!$A$475:$U$482,3,FALSE)/100</f>
        <v>5.1646151564585498E-2</v>
      </c>
      <c r="D10" s="22">
        <f>VLOOKUP(V10,[1]Sheet1!$A$475:$U$482,4,FALSE)</f>
        <v>1393</v>
      </c>
      <c r="E10" s="15">
        <f>VLOOKUP(V10,[1]Sheet1!$A$475:$U$482,5,FALSE)/100</f>
        <v>5.1646151564585498E-2</v>
      </c>
      <c r="F10" s="27">
        <f>VLOOKUP(V10,[1]Sheet1!$A$475:$U$482,6,FALSE)</f>
        <v>0</v>
      </c>
      <c r="G10" s="14">
        <f>VLOOKUP(V10,[1]Sheet1!$A$475:$U$482,7,FALSE)/100</f>
        <v>0</v>
      </c>
      <c r="H10" s="22">
        <f>VLOOKUP(V10,[1]Sheet1!$A$475:$U$482,8,FALSE)</f>
        <v>0</v>
      </c>
      <c r="I10" s="15">
        <f>VLOOKUP(V10,[1]Sheet1!$A$475:$U$482,9,FALSE)/100</f>
        <v>0</v>
      </c>
      <c r="J10" s="27">
        <f>VLOOKUP(V10,[1]Sheet1!$A$475:$U$482,10,FALSE)</f>
        <v>0</v>
      </c>
      <c r="K10" s="14">
        <f>VLOOKUP(V10,[1]Sheet1!$A$475:$U$482,11,FALSE)/100</f>
        <v>0</v>
      </c>
      <c r="L10" s="22">
        <f>VLOOKUP(V10,[1]Sheet1!$A$475:$U$482,12,FALSE)</f>
        <v>0</v>
      </c>
      <c r="M10" s="15">
        <f>VLOOKUP(V10,[1]Sheet1!$A$475:$U$482,13,FALSE)/100</f>
        <v>0</v>
      </c>
      <c r="N10" s="27">
        <f>VLOOKUP(V10,[1]Sheet1!$A$475:$U$482,14,FALSE)</f>
        <v>0</v>
      </c>
      <c r="O10" s="14">
        <f>VLOOKUP(V10,[1]Sheet1!$A$475:$U$482,15,FALSE)/100</f>
        <v>0</v>
      </c>
      <c r="P10" s="22">
        <f>VLOOKUP(V10,[1]Sheet1!$A$475:$U$482,16,FALSE)</f>
        <v>0</v>
      </c>
      <c r="Q10" s="15">
        <f>VLOOKUP(V10,[1]Sheet1!$A$475:$U$482,17,FALSE)/100</f>
        <v>0</v>
      </c>
      <c r="R10" s="27">
        <f>VLOOKUP(V10,[1]Sheet1!$A$475:$U$482,18,FALSE)</f>
        <v>0</v>
      </c>
      <c r="S10" s="14">
        <f>VLOOKUP(V10,[1]Sheet1!$A$475:$U$482,19,FALSE)/100</f>
        <v>0</v>
      </c>
      <c r="T10" s="22">
        <f>VLOOKUP(V10,[1]Sheet1!$A$475:$U$482,20,FALSE)</f>
        <v>0</v>
      </c>
      <c r="U10" s="15">
        <f>VLOOKUP(V10,[1]Sheet1!$A$475:$U$482,21,FALSE)/100</f>
        <v>0</v>
      </c>
      <c r="V10" s="67" t="s">
        <v>165</v>
      </c>
    </row>
    <row r="11" spans="1:22" ht="15.75" thickBot="1" x14ac:dyDescent="0.3">
      <c r="A11" s="3" t="s">
        <v>80</v>
      </c>
      <c r="B11" s="25">
        <f>VLOOKUP(V11,[1]Sheet1!$A$475:$U$482,2,FALSE)</f>
        <v>1388</v>
      </c>
      <c r="C11" s="19">
        <f>VLOOKUP(V11,[1]Sheet1!$A$475:$U$482,3,FALSE)/100</f>
        <v>5.1460774136141189E-2</v>
      </c>
      <c r="D11" s="25">
        <f>VLOOKUP(V11,[1]Sheet1!$A$475:$U$482,4,FALSE)</f>
        <v>1388</v>
      </c>
      <c r="E11" s="19">
        <f>VLOOKUP(V11,[1]Sheet1!$A$475:$U$482,5,FALSE)/100</f>
        <v>5.1460774136141189E-2</v>
      </c>
      <c r="F11" s="28">
        <f>VLOOKUP(V11,[1]Sheet1!$A$475:$U$482,6,FALSE)</f>
        <v>0</v>
      </c>
      <c r="G11" s="18">
        <f>VLOOKUP(V11,[1]Sheet1!$A$475:$U$482,7,FALSE)/100</f>
        <v>0</v>
      </c>
      <c r="H11" s="25">
        <f>VLOOKUP(V11,[1]Sheet1!$A$475:$U$482,8,FALSE)</f>
        <v>0</v>
      </c>
      <c r="I11" s="19">
        <f>VLOOKUP(V11,[1]Sheet1!$A$475:$U$482,9,FALSE)/100</f>
        <v>0</v>
      </c>
      <c r="J11" s="28">
        <f>VLOOKUP(V11,[1]Sheet1!$A$475:$U$482,10,FALSE)</f>
        <v>0</v>
      </c>
      <c r="K11" s="18">
        <f>VLOOKUP(V11,[1]Sheet1!$A$475:$U$482,11,FALSE)/100</f>
        <v>0</v>
      </c>
      <c r="L11" s="25">
        <f>VLOOKUP(V11,[1]Sheet1!$A$475:$U$482,12,FALSE)</f>
        <v>0</v>
      </c>
      <c r="M11" s="19">
        <f>VLOOKUP(V11,[1]Sheet1!$A$475:$U$482,13,FALSE)/100</f>
        <v>0</v>
      </c>
      <c r="N11" s="28">
        <f>VLOOKUP(V11,[1]Sheet1!$A$475:$U$482,14,FALSE)</f>
        <v>0</v>
      </c>
      <c r="O11" s="18">
        <f>VLOOKUP(V11,[1]Sheet1!$A$475:$U$482,15,FALSE)/100</f>
        <v>0</v>
      </c>
      <c r="P11" s="25">
        <f>VLOOKUP(V11,[1]Sheet1!$A$475:$U$482,16,FALSE)</f>
        <v>0</v>
      </c>
      <c r="Q11" s="19">
        <f>VLOOKUP(V11,[1]Sheet1!$A$475:$U$482,17,FALSE)/100</f>
        <v>0</v>
      </c>
      <c r="R11" s="28">
        <f>VLOOKUP(V11,[1]Sheet1!$A$475:$U$482,18,FALSE)</f>
        <v>0</v>
      </c>
      <c r="S11" s="18">
        <f>VLOOKUP(V11,[1]Sheet1!$A$475:$U$482,19,FALSE)/100</f>
        <v>0</v>
      </c>
      <c r="T11" s="25">
        <f>VLOOKUP(V11,[1]Sheet1!$A$475:$U$482,20,FALSE)</f>
        <v>0</v>
      </c>
      <c r="U11" s="19">
        <f>VLOOKUP(V11,[1]Sheet1!$A$475:$U$482,21,FALSE)/100</f>
        <v>0</v>
      </c>
      <c r="V11" s="67" t="s">
        <v>166</v>
      </c>
    </row>
    <row r="12" spans="1:22" ht="15.75" thickBot="1" x14ac:dyDescent="0.3">
      <c r="A12" s="6" t="s">
        <v>52</v>
      </c>
      <c r="B12" s="23">
        <f>VLOOKUP(V12,[1]Sheet1!$A$475:$U$482,2,FALSE)</f>
        <v>26972</v>
      </c>
      <c r="C12" s="8">
        <f>VLOOKUP(V12,[1]Sheet1!$A$475:$U$482,3,FALSE)/100</f>
        <v>1</v>
      </c>
      <c r="D12" s="23">
        <f>VLOOKUP(V12,[1]Sheet1!$A$475:$U$482,4,FALSE)</f>
        <v>26972</v>
      </c>
      <c r="E12" s="8">
        <f>VLOOKUP(V12,[1]Sheet1!$A$475:$U$482,5,FALSE)/100</f>
        <v>1</v>
      </c>
      <c r="F12" s="29">
        <f>VLOOKUP(V12,[1]Sheet1!$A$475:$U$482,6,FALSE)</f>
        <v>0</v>
      </c>
      <c r="G12" s="7">
        <f>VLOOKUP(V12,[1]Sheet1!$A$475:$U$482,7,FALSE)/100</f>
        <v>0</v>
      </c>
      <c r="H12" s="23">
        <f>VLOOKUP(V12,[1]Sheet1!$A$475:$U$482,8,FALSE)</f>
        <v>0</v>
      </c>
      <c r="I12" s="8">
        <f>VLOOKUP(V12,[1]Sheet1!$A$475:$U$482,9,FALSE)/100</f>
        <v>0</v>
      </c>
      <c r="J12" s="29">
        <f>VLOOKUP(V12,[1]Sheet1!$A$475:$U$482,10,FALSE)</f>
        <v>0</v>
      </c>
      <c r="K12" s="7">
        <f>VLOOKUP(V12,[1]Sheet1!$A$475:$U$482,11,FALSE)/100</f>
        <v>0</v>
      </c>
      <c r="L12" s="23">
        <f>VLOOKUP(V12,[1]Sheet1!$A$475:$U$482,12,FALSE)</f>
        <v>0</v>
      </c>
      <c r="M12" s="8">
        <f>VLOOKUP(V12,[1]Sheet1!$A$475:$U$482,13,FALSE)/100</f>
        <v>0</v>
      </c>
      <c r="N12" s="29">
        <f>VLOOKUP(V12,[1]Sheet1!$A$475:$U$482,14,FALSE)</f>
        <v>0</v>
      </c>
      <c r="O12" s="7">
        <f>VLOOKUP(V12,[1]Sheet1!$A$475:$U$482,15,FALSE)/100</f>
        <v>0</v>
      </c>
      <c r="P12" s="23">
        <f>VLOOKUP(V12,[1]Sheet1!$A$475:$U$482,16,FALSE)</f>
        <v>0</v>
      </c>
      <c r="Q12" s="8">
        <f>VLOOKUP(V12,[1]Sheet1!$A$475:$U$482,17,FALSE)/100</f>
        <v>0</v>
      </c>
      <c r="R12" s="29">
        <f>VLOOKUP(V12,[1]Sheet1!$A$475:$U$482,18,FALSE)</f>
        <v>0</v>
      </c>
      <c r="S12" s="7">
        <f>VLOOKUP(V12,[1]Sheet1!$A$475:$U$482,19,FALSE)/100</f>
        <v>0</v>
      </c>
      <c r="T12" s="23">
        <f>VLOOKUP(V12,[1]Sheet1!$A$475:$U$482,20,FALSE)</f>
        <v>0</v>
      </c>
      <c r="U12" s="8">
        <f>VLOOKUP(V12,[1]Sheet1!$A$475:$U$482,21,FALSE)/100</f>
        <v>0</v>
      </c>
      <c r="V12" s="68" t="s">
        <v>52</v>
      </c>
    </row>
  </sheetData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B1:R619"/>
  <sheetViews>
    <sheetView zoomScale="70" zoomScaleNormal="70" workbookViewId="0">
      <selection activeCell="C7" sqref="C7:Q19"/>
    </sheetView>
  </sheetViews>
  <sheetFormatPr defaultColWidth="11.42578125" defaultRowHeight="15" x14ac:dyDescent="0.25"/>
  <cols>
    <col min="1" max="1" width="2.7109375" style="81" customWidth="1"/>
    <col min="2" max="17" width="15.7109375" style="63" customWidth="1"/>
    <col min="18" max="18" width="11.42578125" style="269"/>
    <col min="19" max="16384" width="11.42578125" style="81"/>
  </cols>
  <sheetData>
    <row r="1" spans="2:18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8" ht="24.95" customHeight="1" thickTop="1" thickBot="1" x14ac:dyDescent="0.3">
      <c r="B2" s="281" t="s">
        <v>247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3"/>
    </row>
    <row r="3" spans="2:18" ht="24.95" customHeight="1" thickTop="1" thickBot="1" x14ac:dyDescent="0.3">
      <c r="B3" s="284" t="s">
        <v>296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6"/>
    </row>
    <row r="4" spans="2:18" ht="24.95" customHeight="1" thickTop="1" x14ac:dyDescent="0.25">
      <c r="B4" s="287" t="s">
        <v>85</v>
      </c>
      <c r="C4" s="290">
        <v>2014</v>
      </c>
      <c r="D4" s="291"/>
      <c r="E4" s="274">
        <v>2015</v>
      </c>
      <c r="F4" s="291"/>
      <c r="G4" s="274">
        <v>2016</v>
      </c>
      <c r="H4" s="291"/>
      <c r="I4" s="294">
        <v>2017</v>
      </c>
      <c r="J4" s="294"/>
      <c r="K4" s="274">
        <v>2018</v>
      </c>
      <c r="L4" s="294"/>
      <c r="M4" s="274">
        <v>2019</v>
      </c>
      <c r="N4" s="294"/>
      <c r="O4" s="274">
        <v>2020</v>
      </c>
      <c r="P4" s="275"/>
      <c r="Q4" s="278" t="s">
        <v>283</v>
      </c>
    </row>
    <row r="5" spans="2:18" ht="24.95" customHeight="1" x14ac:dyDescent="0.25">
      <c r="B5" s="288"/>
      <c r="C5" s="352">
        <v>2014</v>
      </c>
      <c r="D5" s="353"/>
      <c r="E5" s="354">
        <v>2015</v>
      </c>
      <c r="F5" s="353"/>
      <c r="G5" s="354">
        <v>2016</v>
      </c>
      <c r="H5" s="353"/>
      <c r="I5" s="351">
        <v>2017</v>
      </c>
      <c r="J5" s="351"/>
      <c r="K5" s="354">
        <v>2017</v>
      </c>
      <c r="L5" s="351"/>
      <c r="M5" s="354"/>
      <c r="N5" s="351"/>
      <c r="O5" s="276"/>
      <c r="P5" s="277"/>
      <c r="Q5" s="279"/>
    </row>
    <row r="6" spans="2:18" ht="24.95" customHeight="1" thickBot="1" x14ac:dyDescent="0.3">
      <c r="B6" s="289"/>
      <c r="C6" s="256" t="s">
        <v>4</v>
      </c>
      <c r="D6" s="257" t="s">
        <v>5</v>
      </c>
      <c r="E6" s="258" t="s">
        <v>4</v>
      </c>
      <c r="F6" s="257" t="s">
        <v>5</v>
      </c>
      <c r="G6" s="258" t="s">
        <v>4</v>
      </c>
      <c r="H6" s="257" t="s">
        <v>5</v>
      </c>
      <c r="I6" s="258" t="s">
        <v>4</v>
      </c>
      <c r="J6" s="258" t="s">
        <v>5</v>
      </c>
      <c r="K6" s="258" t="s">
        <v>4</v>
      </c>
      <c r="L6" s="258" t="s">
        <v>5</v>
      </c>
      <c r="M6" s="258" t="s">
        <v>4</v>
      </c>
      <c r="N6" s="267" t="s">
        <v>5</v>
      </c>
      <c r="O6" s="258" t="s">
        <v>4</v>
      </c>
      <c r="P6" s="266" t="s">
        <v>5</v>
      </c>
      <c r="Q6" s="365"/>
    </row>
    <row r="7" spans="2:18" ht="21.95" customHeight="1" thickTop="1" x14ac:dyDescent="0.25">
      <c r="B7" s="160" t="s">
        <v>86</v>
      </c>
      <c r="C7" s="135">
        <v>3441</v>
      </c>
      <c r="D7" s="88">
        <v>9.301759792393155E-2</v>
      </c>
      <c r="E7" s="136">
        <v>3284</v>
      </c>
      <c r="F7" s="88">
        <v>9.0051552045629049E-2</v>
      </c>
      <c r="G7" s="136">
        <v>3551</v>
      </c>
      <c r="H7" s="88">
        <v>9.4519417604940245E-2</v>
      </c>
      <c r="I7" s="136">
        <v>3288</v>
      </c>
      <c r="J7" s="90">
        <v>8.9023663832782804E-2</v>
      </c>
      <c r="K7" s="136">
        <v>3375</v>
      </c>
      <c r="L7" s="90">
        <v>9.107099490002428E-2</v>
      </c>
      <c r="M7" s="136">
        <v>3710</v>
      </c>
      <c r="N7" s="90">
        <v>0.10118641756443475</v>
      </c>
      <c r="O7" s="136">
        <v>3301</v>
      </c>
      <c r="P7" s="90">
        <v>0.12238617825893519</v>
      </c>
      <c r="Q7" s="91">
        <v>-0.11024258760107816</v>
      </c>
      <c r="R7" s="270" t="s">
        <v>167</v>
      </c>
    </row>
    <row r="8" spans="2:18" ht="21.95" customHeight="1" x14ac:dyDescent="0.25">
      <c r="B8" s="160" t="s">
        <v>87</v>
      </c>
      <c r="C8" s="135">
        <v>3295</v>
      </c>
      <c r="D8" s="88">
        <v>8.907090530640932E-2</v>
      </c>
      <c r="E8" s="136">
        <v>2915</v>
      </c>
      <c r="F8" s="88">
        <v>7.9933092025885707E-2</v>
      </c>
      <c r="G8" s="136">
        <v>3140</v>
      </c>
      <c r="H8" s="88">
        <v>8.3579546966914206E-2</v>
      </c>
      <c r="I8" s="136">
        <v>3151</v>
      </c>
      <c r="J8" s="90">
        <v>8.5314344506416853E-2</v>
      </c>
      <c r="K8" s="136">
        <v>2897</v>
      </c>
      <c r="L8" s="90">
        <v>7.8172643622331964E-2</v>
      </c>
      <c r="M8" s="136">
        <v>3175</v>
      </c>
      <c r="N8" s="90">
        <v>8.659484522023729E-2</v>
      </c>
      <c r="O8" s="136">
        <v>2950</v>
      </c>
      <c r="P8" s="90">
        <v>0.10937268278214445</v>
      </c>
      <c r="Q8" s="91">
        <v>-7.0866141732283464E-2</v>
      </c>
      <c r="R8" s="270" t="s">
        <v>168</v>
      </c>
    </row>
    <row r="9" spans="2:18" ht="21.95" customHeight="1" x14ac:dyDescent="0.25">
      <c r="B9" s="160" t="s">
        <v>88</v>
      </c>
      <c r="C9" s="135">
        <v>3302</v>
      </c>
      <c r="D9" s="88">
        <v>8.9260130294920664E-2</v>
      </c>
      <c r="E9" s="136">
        <v>3634</v>
      </c>
      <c r="F9" s="88">
        <v>9.9649007348908636E-2</v>
      </c>
      <c r="G9" s="136">
        <v>3455</v>
      </c>
      <c r="H9" s="88">
        <v>9.1964119353722479E-2</v>
      </c>
      <c r="I9" s="136">
        <v>3492</v>
      </c>
      <c r="J9" s="90">
        <v>9.4547029837006552E-2</v>
      </c>
      <c r="K9" s="136">
        <v>3710</v>
      </c>
      <c r="L9" s="90">
        <v>0.10011063439380448</v>
      </c>
      <c r="M9" s="136">
        <v>3178</v>
      </c>
      <c r="N9" s="90">
        <v>8.6676667121232787E-2</v>
      </c>
      <c r="O9" s="136">
        <v>2076</v>
      </c>
      <c r="P9" s="90">
        <v>7.6968708290078597E-2</v>
      </c>
      <c r="Q9" s="91">
        <v>-0.34675896790434235</v>
      </c>
      <c r="R9" s="270" t="s">
        <v>169</v>
      </c>
    </row>
    <row r="10" spans="2:18" ht="21.95" customHeight="1" x14ac:dyDescent="0.25">
      <c r="B10" s="160" t="s">
        <v>89</v>
      </c>
      <c r="C10" s="135">
        <v>2832</v>
      </c>
      <c r="D10" s="88">
        <v>7.6555023923444973E-2</v>
      </c>
      <c r="E10" s="136">
        <v>2762</v>
      </c>
      <c r="F10" s="88">
        <v>7.5737632993309198E-2</v>
      </c>
      <c r="G10" s="136">
        <v>3140</v>
      </c>
      <c r="H10" s="88">
        <v>8.3579546966914206E-2</v>
      </c>
      <c r="I10" s="136">
        <v>2529</v>
      </c>
      <c r="J10" s="90">
        <v>6.8473493258244436E-2</v>
      </c>
      <c r="K10" s="136">
        <v>2769</v>
      </c>
      <c r="L10" s="90">
        <v>7.471869181575326E-2</v>
      </c>
      <c r="M10" s="136">
        <v>2815</v>
      </c>
      <c r="N10" s="90">
        <v>7.6776217100777311E-2</v>
      </c>
      <c r="O10" s="136">
        <v>1205</v>
      </c>
      <c r="P10" s="90">
        <v>4.467596025507934E-2</v>
      </c>
      <c r="Q10" s="91">
        <v>-0.5719360568383659</v>
      </c>
      <c r="R10" s="270" t="s">
        <v>170</v>
      </c>
    </row>
    <row r="11" spans="2:18" ht="21.95" customHeight="1" x14ac:dyDescent="0.25">
      <c r="B11" s="160" t="s">
        <v>90</v>
      </c>
      <c r="C11" s="135">
        <v>3429</v>
      </c>
      <c r="D11" s="88">
        <v>9.2693212229340682E-2</v>
      </c>
      <c r="E11" s="136">
        <v>3026</v>
      </c>
      <c r="F11" s="88">
        <v>8.2976856422068659E-2</v>
      </c>
      <c r="G11" s="136">
        <v>3312</v>
      </c>
      <c r="H11" s="88">
        <v>8.8157789667012695E-2</v>
      </c>
      <c r="I11" s="136">
        <v>3657</v>
      </c>
      <c r="J11" s="90">
        <v>9.9014458222775756E-2</v>
      </c>
      <c r="K11" s="136">
        <v>3326</v>
      </c>
      <c r="L11" s="90">
        <v>8.9748778974068383E-2</v>
      </c>
      <c r="M11" s="136">
        <v>3362</v>
      </c>
      <c r="N11" s="90">
        <v>9.1695077048956769E-2</v>
      </c>
      <c r="O11" s="136">
        <v>1652</v>
      </c>
      <c r="P11" s="90">
        <v>6.1248702358000888E-2</v>
      </c>
      <c r="Q11" s="91">
        <v>-0.50862581796549677</v>
      </c>
      <c r="R11" s="270" t="s">
        <v>171</v>
      </c>
    </row>
    <row r="12" spans="2:18" ht="21.95" customHeight="1" x14ac:dyDescent="0.25">
      <c r="B12" s="160" t="s">
        <v>91</v>
      </c>
      <c r="C12" s="135">
        <v>3313</v>
      </c>
      <c r="D12" s="88">
        <v>8.9557483848295621E-2</v>
      </c>
      <c r="E12" s="136">
        <v>3581</v>
      </c>
      <c r="F12" s="88">
        <v>9.8195678402983433E-2</v>
      </c>
      <c r="G12" s="136">
        <v>3598</v>
      </c>
      <c r="H12" s="88">
        <v>9.5770449040432276E-2</v>
      </c>
      <c r="I12" s="136">
        <v>3484</v>
      </c>
      <c r="J12" s="90">
        <v>9.4330427248605617E-2</v>
      </c>
      <c r="K12" s="136">
        <v>3529</v>
      </c>
      <c r="L12" s="90">
        <v>9.5226530667314277E-2</v>
      </c>
      <c r="M12" s="136">
        <v>3044</v>
      </c>
      <c r="N12" s="90">
        <v>8.3021955543433792E-2</v>
      </c>
      <c r="O12" s="136">
        <v>2454</v>
      </c>
      <c r="P12" s="90">
        <v>9.0983241880468635E-2</v>
      </c>
      <c r="Q12" s="91">
        <v>-0.1938239159001314</v>
      </c>
      <c r="R12" s="270" t="s">
        <v>172</v>
      </c>
    </row>
    <row r="13" spans="2:18" ht="21.95" customHeight="1" x14ac:dyDescent="0.25">
      <c r="B13" s="160" t="s">
        <v>92</v>
      </c>
      <c r="C13" s="135">
        <v>2329</v>
      </c>
      <c r="D13" s="88">
        <v>6.2957856891844396E-2</v>
      </c>
      <c r="E13" s="136">
        <v>2269</v>
      </c>
      <c r="F13" s="88">
        <v>6.2218931666118242E-2</v>
      </c>
      <c r="G13" s="136">
        <v>2077</v>
      </c>
      <c r="H13" s="88">
        <v>5.5284942372700895E-2</v>
      </c>
      <c r="I13" s="136">
        <v>2187</v>
      </c>
      <c r="J13" s="90">
        <v>5.9213732604104619E-2</v>
      </c>
      <c r="K13" s="136">
        <v>2394</v>
      </c>
      <c r="L13" s="90">
        <v>6.4599692382417223E-2</v>
      </c>
      <c r="M13" s="136">
        <v>2408</v>
      </c>
      <c r="N13" s="90">
        <v>6.5675712532387839E-2</v>
      </c>
      <c r="O13" s="136">
        <v>1939</v>
      </c>
      <c r="P13" s="90">
        <v>7.1889366750704439E-2</v>
      </c>
      <c r="Q13" s="91">
        <v>-0.19476744186046513</v>
      </c>
      <c r="R13" s="270" t="s">
        <v>173</v>
      </c>
    </row>
    <row r="14" spans="2:18" ht="21.95" customHeight="1" x14ac:dyDescent="0.25">
      <c r="B14" s="160" t="s">
        <v>93</v>
      </c>
      <c r="C14" s="135">
        <v>2169</v>
      </c>
      <c r="D14" s="88">
        <v>5.8632714297299486E-2</v>
      </c>
      <c r="E14" s="136">
        <v>2425</v>
      </c>
      <c r="F14" s="88">
        <v>6.6496654601294281E-2</v>
      </c>
      <c r="G14" s="136">
        <v>2351</v>
      </c>
      <c r="H14" s="88">
        <v>6.2578189464718256E-2</v>
      </c>
      <c r="I14" s="136">
        <v>2260</v>
      </c>
      <c r="J14" s="90">
        <v>6.1190231223263121E-2</v>
      </c>
      <c r="K14" s="136">
        <v>2389</v>
      </c>
      <c r="L14" s="90">
        <v>6.4464772389972752E-2</v>
      </c>
      <c r="M14" s="136">
        <v>2219</v>
      </c>
      <c r="N14" s="90">
        <v>6.0520932769671347E-2</v>
      </c>
      <c r="O14" s="136">
        <v>2026</v>
      </c>
      <c r="P14" s="90">
        <v>7.5114934005635473E-2</v>
      </c>
      <c r="Q14" s="91">
        <v>-8.6976115367282558E-2</v>
      </c>
      <c r="R14" s="270" t="s">
        <v>174</v>
      </c>
    </row>
    <row r="15" spans="2:18" ht="21.95" customHeight="1" x14ac:dyDescent="0.25">
      <c r="B15" s="160" t="s">
        <v>94</v>
      </c>
      <c r="C15" s="135">
        <v>3579</v>
      </c>
      <c r="D15" s="88">
        <v>9.6748033411726539E-2</v>
      </c>
      <c r="E15" s="136">
        <v>3433</v>
      </c>
      <c r="F15" s="88">
        <v>9.4137325874739497E-2</v>
      </c>
      <c r="G15" s="136">
        <v>3653</v>
      </c>
      <c r="H15" s="88">
        <v>9.7234421996859111E-2</v>
      </c>
      <c r="I15" s="136">
        <v>3384</v>
      </c>
      <c r="J15" s="90">
        <v>9.1622894893593973E-2</v>
      </c>
      <c r="K15" s="136">
        <v>3288</v>
      </c>
      <c r="L15" s="90">
        <v>8.8723387031490325E-2</v>
      </c>
      <c r="M15" s="136">
        <v>3435</v>
      </c>
      <c r="N15" s="90">
        <v>9.3686076639847266E-2</v>
      </c>
      <c r="O15" s="136">
        <v>2868</v>
      </c>
      <c r="P15" s="90">
        <v>0.10633249295565772</v>
      </c>
      <c r="Q15" s="91">
        <v>-0.16506550218340613</v>
      </c>
      <c r="R15" s="270" t="s">
        <v>175</v>
      </c>
    </row>
    <row r="16" spans="2:18" ht="21.95" customHeight="1" x14ac:dyDescent="0.25">
      <c r="B16" s="160" t="s">
        <v>95</v>
      </c>
      <c r="C16" s="135">
        <v>3606</v>
      </c>
      <c r="D16" s="88">
        <v>9.7477901224555991E-2</v>
      </c>
      <c r="E16" s="136">
        <v>3566</v>
      </c>
      <c r="F16" s="88">
        <v>9.778435888998574E-2</v>
      </c>
      <c r="G16" s="136">
        <v>3435</v>
      </c>
      <c r="H16" s="88">
        <v>9.1431765551385449E-2</v>
      </c>
      <c r="I16" s="136">
        <v>3534</v>
      </c>
      <c r="J16" s="90">
        <v>9.5684193426111439E-2</v>
      </c>
      <c r="K16" s="136">
        <v>3655</v>
      </c>
      <c r="L16" s="90">
        <v>9.8626514476915186E-2</v>
      </c>
      <c r="M16" s="136">
        <v>3618</v>
      </c>
      <c r="N16" s="90">
        <v>9.8677212600572758E-2</v>
      </c>
      <c r="O16" s="136">
        <v>2516</v>
      </c>
      <c r="P16" s="90">
        <v>9.3281921993178113E-2</v>
      </c>
      <c r="Q16" s="91">
        <v>-0.30458817025981205</v>
      </c>
      <c r="R16" s="270" t="s">
        <v>176</v>
      </c>
    </row>
    <row r="17" spans="2:18" ht="21.95" customHeight="1" x14ac:dyDescent="0.25">
      <c r="B17" s="160" t="s">
        <v>96</v>
      </c>
      <c r="C17" s="135">
        <v>3012</v>
      </c>
      <c r="D17" s="88">
        <v>8.1420809342307998E-2</v>
      </c>
      <c r="E17" s="136">
        <v>2932</v>
      </c>
      <c r="F17" s="88">
        <v>8.0399254140616425E-2</v>
      </c>
      <c r="G17" s="136">
        <v>3090</v>
      </c>
      <c r="H17" s="88">
        <v>8.2248662461071625E-2</v>
      </c>
      <c r="I17" s="136">
        <v>3350</v>
      </c>
      <c r="J17" s="90">
        <v>9.0702333892890022E-2</v>
      </c>
      <c r="K17" s="136">
        <v>3228</v>
      </c>
      <c r="L17" s="90">
        <v>8.7104347122156561E-2</v>
      </c>
      <c r="M17" s="136">
        <v>3068</v>
      </c>
      <c r="N17" s="90">
        <v>8.367653075139779E-2</v>
      </c>
      <c r="O17" s="136">
        <v>1980</v>
      </c>
      <c r="P17" s="90">
        <v>7.3409461663947795E-2</v>
      </c>
      <c r="Q17" s="91">
        <v>-0.35462842242503262</v>
      </c>
      <c r="R17" s="270" t="s">
        <v>177</v>
      </c>
    </row>
    <row r="18" spans="2:18" ht="21.95" customHeight="1" thickBot="1" x14ac:dyDescent="0.3">
      <c r="B18" s="160" t="s">
        <v>97</v>
      </c>
      <c r="C18" s="135">
        <v>2686</v>
      </c>
      <c r="D18" s="88">
        <v>7.2608331305922744E-2</v>
      </c>
      <c r="E18" s="136">
        <v>2641</v>
      </c>
      <c r="F18" s="88">
        <v>7.2419655588461113E-2</v>
      </c>
      <c r="G18" s="136">
        <v>2767</v>
      </c>
      <c r="H18" s="88">
        <v>7.3651148553328535E-2</v>
      </c>
      <c r="I18" s="136">
        <v>2618</v>
      </c>
      <c r="J18" s="90">
        <v>7.0883197054204802E-2</v>
      </c>
      <c r="K18" s="136">
        <v>2499</v>
      </c>
      <c r="L18" s="90">
        <v>6.743301222375131E-2</v>
      </c>
      <c r="M18" s="136">
        <v>2633</v>
      </c>
      <c r="N18" s="90">
        <v>7.1812355107050321E-2</v>
      </c>
      <c r="O18" s="136">
        <v>2005</v>
      </c>
      <c r="P18" s="90">
        <v>7.4336348806169364E-2</v>
      </c>
      <c r="Q18" s="91">
        <v>-0.23851120394986708</v>
      </c>
      <c r="R18" s="270" t="s">
        <v>178</v>
      </c>
    </row>
    <row r="19" spans="2:18" ht="21.95" customHeight="1" thickTop="1" thickBot="1" x14ac:dyDescent="0.3">
      <c r="B19" s="97" t="s">
        <v>31</v>
      </c>
      <c r="C19" s="142">
        <v>36993</v>
      </c>
      <c r="D19" s="99">
        <v>0.99999999999999989</v>
      </c>
      <c r="E19" s="143">
        <v>36468</v>
      </c>
      <c r="F19" s="99">
        <v>0.99999999999999989</v>
      </c>
      <c r="G19" s="143">
        <v>37569</v>
      </c>
      <c r="H19" s="99">
        <v>1</v>
      </c>
      <c r="I19" s="143">
        <v>36934</v>
      </c>
      <c r="J19" s="101">
        <v>1.0000000000000002</v>
      </c>
      <c r="K19" s="143">
        <v>37059</v>
      </c>
      <c r="L19" s="101">
        <v>0.99999999999999989</v>
      </c>
      <c r="M19" s="143">
        <v>36665</v>
      </c>
      <c r="N19" s="101">
        <v>1</v>
      </c>
      <c r="O19" s="143">
        <v>26972</v>
      </c>
      <c r="P19" s="101">
        <v>1</v>
      </c>
      <c r="Q19" s="102">
        <v>-0.26436656211645981</v>
      </c>
      <c r="R19" s="271" t="s">
        <v>52</v>
      </c>
    </row>
    <row r="20" spans="2:18" ht="15.75" thickTop="1" x14ac:dyDescent="0.25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61"/>
    </row>
    <row r="21" spans="2:18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8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8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8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8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8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8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8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8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8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8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8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  <row r="248" spans="2:17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</row>
    <row r="249" spans="2:17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</row>
    <row r="250" spans="2:17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</row>
    <row r="251" spans="2:17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</row>
    <row r="252" spans="2:17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</row>
    <row r="253" spans="2:17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</row>
    <row r="254" spans="2:17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</row>
    <row r="255" spans="2:17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</row>
    <row r="256" spans="2:17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</row>
    <row r="257" spans="2:17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</row>
    <row r="258" spans="2:17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</row>
    <row r="259" spans="2:17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</row>
    <row r="260" spans="2:17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</row>
    <row r="261" spans="2:17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</row>
    <row r="262" spans="2:17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</row>
    <row r="263" spans="2:17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</row>
    <row r="264" spans="2:17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</row>
    <row r="265" spans="2:17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</row>
    <row r="266" spans="2:17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</row>
    <row r="267" spans="2:17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</row>
    <row r="268" spans="2:17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</row>
    <row r="269" spans="2:17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</row>
    <row r="270" spans="2:17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</row>
    <row r="271" spans="2:17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</row>
    <row r="272" spans="2:17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</row>
    <row r="273" spans="2:17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</row>
    <row r="274" spans="2:17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</row>
    <row r="275" spans="2:17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</row>
    <row r="276" spans="2:17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</row>
    <row r="277" spans="2:17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</row>
    <row r="278" spans="2:17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</row>
    <row r="279" spans="2:17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</row>
    <row r="280" spans="2:17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</row>
    <row r="281" spans="2:17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</row>
    <row r="282" spans="2:17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</row>
    <row r="283" spans="2:17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</row>
    <row r="284" spans="2:17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</row>
    <row r="285" spans="2:17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</row>
    <row r="286" spans="2:17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</row>
    <row r="287" spans="2:17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</row>
    <row r="288" spans="2:17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</row>
    <row r="289" spans="2:17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</row>
    <row r="290" spans="2:17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</row>
    <row r="291" spans="2:17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</row>
    <row r="292" spans="2:17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</row>
    <row r="293" spans="2:17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</row>
    <row r="294" spans="2:17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</row>
    <row r="295" spans="2:17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</row>
    <row r="296" spans="2:17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</row>
    <row r="297" spans="2:17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</row>
    <row r="298" spans="2:17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</row>
    <row r="299" spans="2:17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</row>
    <row r="300" spans="2:17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</row>
    <row r="301" spans="2:17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</row>
    <row r="302" spans="2:17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</row>
    <row r="303" spans="2:17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</row>
    <row r="304" spans="2:17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</row>
    <row r="305" spans="2:17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</row>
    <row r="306" spans="2:17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</row>
    <row r="307" spans="2:17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</row>
    <row r="308" spans="2:17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</row>
    <row r="309" spans="2:17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</row>
    <row r="310" spans="2:17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</row>
    <row r="311" spans="2:17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</row>
    <row r="312" spans="2:17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</row>
    <row r="313" spans="2:17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</row>
    <row r="314" spans="2:17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</row>
    <row r="315" spans="2:17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</row>
    <row r="316" spans="2:17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</row>
    <row r="317" spans="2:17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</row>
    <row r="318" spans="2:17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</row>
    <row r="319" spans="2:17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</row>
    <row r="320" spans="2:17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</row>
    <row r="321" spans="2:17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</row>
    <row r="322" spans="2:17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</row>
    <row r="323" spans="2:17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</row>
    <row r="324" spans="2:17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</row>
    <row r="325" spans="2:17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</row>
    <row r="326" spans="2:17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</row>
    <row r="327" spans="2:17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</row>
    <row r="328" spans="2:17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</row>
    <row r="329" spans="2:17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</row>
    <row r="330" spans="2:17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</row>
    <row r="331" spans="2:17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</row>
    <row r="332" spans="2:17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</row>
    <row r="333" spans="2:17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</row>
    <row r="334" spans="2:17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</row>
    <row r="335" spans="2:17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</row>
    <row r="336" spans="2:17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</row>
    <row r="337" spans="2:17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</row>
    <row r="338" spans="2:17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</row>
    <row r="339" spans="2:17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</row>
    <row r="340" spans="2:17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</row>
    <row r="341" spans="2:17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</row>
    <row r="342" spans="2:17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</row>
    <row r="343" spans="2:17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</row>
    <row r="344" spans="2:17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</row>
    <row r="345" spans="2:17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</row>
    <row r="346" spans="2:17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</row>
    <row r="347" spans="2:17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</row>
    <row r="348" spans="2:17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</row>
    <row r="349" spans="2:17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</row>
    <row r="350" spans="2:17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</row>
    <row r="351" spans="2:17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</row>
    <row r="352" spans="2:17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</row>
    <row r="353" spans="2:17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</row>
    <row r="354" spans="2:17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</row>
    <row r="355" spans="2:17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</row>
    <row r="356" spans="2:17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</row>
    <row r="357" spans="2:17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</row>
    <row r="358" spans="2:17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</row>
    <row r="359" spans="2:17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</row>
    <row r="360" spans="2:17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</row>
    <row r="361" spans="2:17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</row>
    <row r="362" spans="2:17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</row>
    <row r="363" spans="2:17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</row>
    <row r="364" spans="2:17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</row>
    <row r="365" spans="2:17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</row>
    <row r="366" spans="2:17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</row>
    <row r="367" spans="2:17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</row>
    <row r="368" spans="2:17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</row>
    <row r="369" spans="2:17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</row>
    <row r="370" spans="2:17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</row>
    <row r="371" spans="2:17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</row>
    <row r="372" spans="2:17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</row>
    <row r="373" spans="2:17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</row>
    <row r="374" spans="2:17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</row>
    <row r="375" spans="2:17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</row>
    <row r="376" spans="2:17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</row>
    <row r="377" spans="2:17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</row>
    <row r="378" spans="2:17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</row>
    <row r="379" spans="2:17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</row>
    <row r="380" spans="2:17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</row>
    <row r="381" spans="2:17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</row>
    <row r="382" spans="2:17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</row>
    <row r="383" spans="2:17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</row>
    <row r="384" spans="2:17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</row>
    <row r="385" spans="2:17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</row>
    <row r="386" spans="2:17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</row>
    <row r="387" spans="2:17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</row>
    <row r="388" spans="2:17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</row>
    <row r="389" spans="2:17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</row>
    <row r="390" spans="2:17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</row>
    <row r="391" spans="2:17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</row>
    <row r="392" spans="2:17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</row>
    <row r="393" spans="2:17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</row>
    <row r="394" spans="2:17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</row>
    <row r="395" spans="2:17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</row>
    <row r="396" spans="2:17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</row>
    <row r="397" spans="2:17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</row>
    <row r="398" spans="2:17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</row>
    <row r="399" spans="2:17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</row>
    <row r="400" spans="2:17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</row>
    <row r="401" spans="2:17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</row>
    <row r="402" spans="2:17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</row>
    <row r="403" spans="2:17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</row>
    <row r="404" spans="2:17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</row>
    <row r="405" spans="2:17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</row>
    <row r="406" spans="2:17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</row>
    <row r="407" spans="2:17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</row>
    <row r="408" spans="2:17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</row>
    <row r="409" spans="2:17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</row>
    <row r="410" spans="2:17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</row>
    <row r="411" spans="2:17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</row>
    <row r="412" spans="2:17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</row>
    <row r="413" spans="2:17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</row>
    <row r="414" spans="2:17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</row>
    <row r="415" spans="2:17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</row>
    <row r="416" spans="2:17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</row>
    <row r="417" spans="2:17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</row>
    <row r="418" spans="2:17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</row>
    <row r="419" spans="2:17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</row>
    <row r="420" spans="2:17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</row>
    <row r="421" spans="2:17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</row>
    <row r="422" spans="2:17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</row>
    <row r="423" spans="2:17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</row>
    <row r="424" spans="2:17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</row>
    <row r="425" spans="2:17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</row>
    <row r="426" spans="2:17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</row>
    <row r="427" spans="2:17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</row>
    <row r="428" spans="2:17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</row>
    <row r="429" spans="2:17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</row>
    <row r="430" spans="2:17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</row>
    <row r="431" spans="2:17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</row>
    <row r="432" spans="2:17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</row>
    <row r="433" spans="2:17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</row>
    <row r="434" spans="2:17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</row>
    <row r="435" spans="2:17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</row>
    <row r="436" spans="2:17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</row>
    <row r="437" spans="2:17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</row>
    <row r="438" spans="2:17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</row>
    <row r="439" spans="2:17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</row>
    <row r="440" spans="2:17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</row>
    <row r="441" spans="2:17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</row>
    <row r="442" spans="2:17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</row>
    <row r="443" spans="2:17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</row>
    <row r="444" spans="2:17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</row>
    <row r="445" spans="2:17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</row>
    <row r="446" spans="2:17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</row>
    <row r="447" spans="2:17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</row>
    <row r="448" spans="2:17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</row>
    <row r="449" spans="2:17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</row>
    <row r="450" spans="2:17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</row>
    <row r="451" spans="2:17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</row>
    <row r="452" spans="2:17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</row>
    <row r="453" spans="2:17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</row>
    <row r="454" spans="2:17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</row>
    <row r="455" spans="2:17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</row>
    <row r="456" spans="2:17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</row>
    <row r="457" spans="2:17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</row>
    <row r="458" spans="2:17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</row>
    <row r="459" spans="2:17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</row>
    <row r="460" spans="2:17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</row>
    <row r="461" spans="2:17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</row>
    <row r="462" spans="2:17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</row>
    <row r="463" spans="2:17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</row>
    <row r="464" spans="2:17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</row>
    <row r="465" spans="2:17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</row>
    <row r="466" spans="2:17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</row>
    <row r="467" spans="2:17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</row>
    <row r="468" spans="2:17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</row>
    <row r="469" spans="2:17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</row>
    <row r="470" spans="2:17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</row>
    <row r="471" spans="2:17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</row>
    <row r="472" spans="2:17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</row>
    <row r="473" spans="2:17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</row>
    <row r="474" spans="2:17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</row>
    <row r="475" spans="2:17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</row>
    <row r="476" spans="2:17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</row>
    <row r="477" spans="2:17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</row>
    <row r="478" spans="2:17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</row>
    <row r="479" spans="2:17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</row>
    <row r="480" spans="2:17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</row>
    <row r="481" spans="2:17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</row>
    <row r="482" spans="2:17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</row>
    <row r="483" spans="2:17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</row>
    <row r="484" spans="2:17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</row>
    <row r="485" spans="2:17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</row>
    <row r="486" spans="2:17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</row>
    <row r="487" spans="2:17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</row>
    <row r="488" spans="2:17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</row>
    <row r="489" spans="2:17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</row>
    <row r="490" spans="2:17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</row>
    <row r="491" spans="2:17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</row>
    <row r="492" spans="2:17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</row>
    <row r="493" spans="2:17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</row>
    <row r="494" spans="2:17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</row>
    <row r="495" spans="2:17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</row>
    <row r="496" spans="2:17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</row>
    <row r="497" spans="2:17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</row>
    <row r="498" spans="2:17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</row>
    <row r="499" spans="2:17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</row>
    <row r="500" spans="2:17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</row>
    <row r="501" spans="2:17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</row>
    <row r="502" spans="2:17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</row>
    <row r="503" spans="2:17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</row>
    <row r="504" spans="2:17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</row>
    <row r="505" spans="2:17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</row>
    <row r="506" spans="2:17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</row>
    <row r="507" spans="2:17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</row>
    <row r="508" spans="2:17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</row>
    <row r="509" spans="2:17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</row>
    <row r="510" spans="2:17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</row>
    <row r="511" spans="2:17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</row>
    <row r="512" spans="2:17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</row>
    <row r="513" spans="2:17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</row>
    <row r="514" spans="2:17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</row>
    <row r="515" spans="2:17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</row>
    <row r="516" spans="2:17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</row>
    <row r="517" spans="2:17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</row>
    <row r="518" spans="2:17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</row>
    <row r="519" spans="2:17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</row>
    <row r="520" spans="2:17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</row>
    <row r="521" spans="2:17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</row>
    <row r="522" spans="2:17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</row>
    <row r="523" spans="2:17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</row>
    <row r="524" spans="2:17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</row>
    <row r="525" spans="2:17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</row>
    <row r="526" spans="2:17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</row>
    <row r="527" spans="2:17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</row>
    <row r="528" spans="2:17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</row>
    <row r="529" spans="2:17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</row>
    <row r="530" spans="2:17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</row>
    <row r="531" spans="2:17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</row>
    <row r="532" spans="2:17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</row>
    <row r="533" spans="2:17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</row>
    <row r="534" spans="2:17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</row>
    <row r="535" spans="2:17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</row>
    <row r="536" spans="2:17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</row>
    <row r="537" spans="2:17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</row>
    <row r="538" spans="2:17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</row>
    <row r="539" spans="2:17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</row>
    <row r="540" spans="2:17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</row>
    <row r="541" spans="2:17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</row>
    <row r="542" spans="2:17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</row>
    <row r="543" spans="2:17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</row>
    <row r="544" spans="2:17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</row>
    <row r="545" spans="2:17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</row>
    <row r="546" spans="2:17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</row>
    <row r="547" spans="2:17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</row>
    <row r="548" spans="2:17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</row>
    <row r="549" spans="2:17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</row>
    <row r="550" spans="2:17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</row>
    <row r="551" spans="2:17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</row>
    <row r="552" spans="2:17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</row>
    <row r="553" spans="2:17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</row>
    <row r="554" spans="2:17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</row>
    <row r="555" spans="2:17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</row>
    <row r="556" spans="2:17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</row>
    <row r="557" spans="2:17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</row>
    <row r="558" spans="2:17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</row>
    <row r="559" spans="2:17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</row>
    <row r="560" spans="2:17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</row>
    <row r="561" spans="2:17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</row>
    <row r="562" spans="2:17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</row>
    <row r="563" spans="2:17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</row>
    <row r="564" spans="2:17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</row>
    <row r="565" spans="2:17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</row>
    <row r="566" spans="2:17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</row>
    <row r="567" spans="2:17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</row>
    <row r="568" spans="2:17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</row>
    <row r="569" spans="2:17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</row>
    <row r="570" spans="2:17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</row>
    <row r="571" spans="2:17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</row>
    <row r="572" spans="2:17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</row>
    <row r="573" spans="2:17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</row>
    <row r="574" spans="2:17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</row>
    <row r="575" spans="2:17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</row>
    <row r="576" spans="2:17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</row>
    <row r="577" spans="2:17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</row>
    <row r="578" spans="2:17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</row>
    <row r="579" spans="2:17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</row>
    <row r="580" spans="2:17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</row>
    <row r="581" spans="2:17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</row>
    <row r="582" spans="2:17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</row>
    <row r="583" spans="2:17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</row>
    <row r="584" spans="2:17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</row>
    <row r="585" spans="2:17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</row>
    <row r="586" spans="2:17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</row>
    <row r="587" spans="2:17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</row>
    <row r="588" spans="2:17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</row>
    <row r="589" spans="2:17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</row>
    <row r="590" spans="2:17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</row>
    <row r="591" spans="2:17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</row>
    <row r="592" spans="2:17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</row>
    <row r="593" spans="2:17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</row>
    <row r="594" spans="2:17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</row>
    <row r="595" spans="2:17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</row>
    <row r="596" spans="2:17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</row>
    <row r="597" spans="2:17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</row>
    <row r="598" spans="2:17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</row>
    <row r="599" spans="2:17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</row>
    <row r="600" spans="2:17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</row>
    <row r="601" spans="2:17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</row>
    <row r="602" spans="2:17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</row>
    <row r="603" spans="2:17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</row>
    <row r="604" spans="2:17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</row>
    <row r="605" spans="2:17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</row>
    <row r="606" spans="2:17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</row>
    <row r="607" spans="2:17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</row>
    <row r="608" spans="2:17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</row>
    <row r="609" spans="2:17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</row>
    <row r="610" spans="2:17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</row>
    <row r="611" spans="2:17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</row>
    <row r="612" spans="2:17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</row>
    <row r="613" spans="2:17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</row>
    <row r="614" spans="2:17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</row>
    <row r="615" spans="2:17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</row>
    <row r="616" spans="2:17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</row>
    <row r="617" spans="2:17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</row>
    <row r="618" spans="2:17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</row>
    <row r="619" spans="2:17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</row>
  </sheetData>
  <mergeCells count="11">
    <mergeCell ref="E4:F5"/>
    <mergeCell ref="G4:H5"/>
    <mergeCell ref="O4:P5"/>
    <mergeCell ref="Q4:Q6"/>
    <mergeCell ref="B2:Q2"/>
    <mergeCell ref="B3:Q3"/>
    <mergeCell ref="B4:B6"/>
    <mergeCell ref="C4:D5"/>
    <mergeCell ref="I4:J5"/>
    <mergeCell ref="K4:L5"/>
    <mergeCell ref="M4:N5"/>
  </mergeCells>
  <printOptions horizontalCentered="1"/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AB1220"/>
  <sheetViews>
    <sheetView zoomScale="80" zoomScaleNormal="80" workbookViewId="0">
      <selection activeCell="C7" sqref="C7:O32"/>
    </sheetView>
  </sheetViews>
  <sheetFormatPr defaultColWidth="11.42578125" defaultRowHeight="15" x14ac:dyDescent="0.25"/>
  <cols>
    <col min="1" max="1" width="2.7109375" style="81" customWidth="1"/>
    <col min="2" max="15" width="15.7109375" style="63" customWidth="1"/>
    <col min="16" max="16" width="11.42578125" style="269" customWidth="1"/>
    <col min="17" max="19" width="11.42578125" style="81" customWidth="1"/>
    <col min="20" max="20" width="10.5703125" style="81" customWidth="1"/>
    <col min="21" max="16384" width="11.42578125" style="81"/>
  </cols>
  <sheetData>
    <row r="1" spans="2:24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24" ht="24.95" customHeight="1" thickTop="1" thickBot="1" x14ac:dyDescent="0.3">
      <c r="B2" s="281" t="s">
        <v>215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</row>
    <row r="3" spans="2:24" ht="24.95" customHeight="1" thickTop="1" thickBot="1" x14ac:dyDescent="0.3">
      <c r="B3" s="284" t="s">
        <v>282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</row>
    <row r="4" spans="2:24" ht="24.95" customHeight="1" thickTop="1" x14ac:dyDescent="0.25">
      <c r="B4" s="287" t="s">
        <v>216</v>
      </c>
      <c r="C4" s="290">
        <v>2015</v>
      </c>
      <c r="D4" s="291"/>
      <c r="E4" s="274">
        <v>2016</v>
      </c>
      <c r="F4" s="291"/>
      <c r="G4" s="294">
        <v>2017</v>
      </c>
      <c r="H4" s="294"/>
      <c r="I4" s="274">
        <v>2018</v>
      </c>
      <c r="J4" s="294"/>
      <c r="K4" s="274">
        <v>2019</v>
      </c>
      <c r="L4" s="294"/>
      <c r="M4" s="274">
        <v>2020</v>
      </c>
      <c r="N4" s="275"/>
      <c r="O4" s="278" t="s">
        <v>283</v>
      </c>
    </row>
    <row r="5" spans="2:24" ht="24.95" customHeight="1" x14ac:dyDescent="0.25">
      <c r="B5" s="288"/>
      <c r="C5" s="292">
        <v>2015</v>
      </c>
      <c r="D5" s="293"/>
      <c r="E5" s="276">
        <v>2016</v>
      </c>
      <c r="F5" s="293"/>
      <c r="G5" s="295">
        <v>2017</v>
      </c>
      <c r="H5" s="295"/>
      <c r="I5" s="276">
        <v>2017</v>
      </c>
      <c r="J5" s="295"/>
      <c r="K5" s="276">
        <v>2017</v>
      </c>
      <c r="L5" s="295"/>
      <c r="M5" s="276">
        <v>2017</v>
      </c>
      <c r="N5" s="277"/>
      <c r="O5" s="279"/>
      <c r="T5" s="82"/>
      <c r="U5" s="83"/>
    </row>
    <row r="6" spans="2:24" ht="24.95" customHeight="1" thickBot="1" x14ac:dyDescent="0.3">
      <c r="B6" s="289"/>
      <c r="C6" s="245" t="s">
        <v>4</v>
      </c>
      <c r="D6" s="84" t="s">
        <v>5</v>
      </c>
      <c r="E6" s="246" t="s">
        <v>4</v>
      </c>
      <c r="F6" s="84" t="s">
        <v>5</v>
      </c>
      <c r="G6" s="246" t="s">
        <v>4</v>
      </c>
      <c r="H6" s="85" t="s">
        <v>5</v>
      </c>
      <c r="I6" s="246" t="s">
        <v>4</v>
      </c>
      <c r="J6" s="85" t="s">
        <v>5</v>
      </c>
      <c r="K6" s="246" t="s">
        <v>4</v>
      </c>
      <c r="L6" s="85" t="s">
        <v>5</v>
      </c>
      <c r="M6" s="246" t="s">
        <v>4</v>
      </c>
      <c r="N6" s="85" t="s">
        <v>5</v>
      </c>
      <c r="O6" s="280"/>
      <c r="U6" s="83"/>
    </row>
    <row r="7" spans="2:24" ht="21.95" customHeight="1" thickTop="1" x14ac:dyDescent="0.25">
      <c r="B7" s="86" t="s">
        <v>6</v>
      </c>
      <c r="C7" s="87">
        <v>299</v>
      </c>
      <c r="D7" s="88">
        <v>8.2000000000000007E-3</v>
      </c>
      <c r="E7" s="89">
        <v>296</v>
      </c>
      <c r="F7" s="88">
        <v>7.9000000000000008E-3</v>
      </c>
      <c r="G7" s="89">
        <v>318</v>
      </c>
      <c r="H7" s="238">
        <v>8.6099528889370235E-3</v>
      </c>
      <c r="I7" s="89">
        <v>294</v>
      </c>
      <c r="J7" s="238">
        <v>7.9332955557354489E-3</v>
      </c>
      <c r="K7" s="89">
        <v>2005</v>
      </c>
      <c r="L7" s="238">
        <v>5.4684303831992361E-2</v>
      </c>
      <c r="M7" s="89">
        <v>246</v>
      </c>
      <c r="N7" s="238">
        <v>9.1205694794601801E-3</v>
      </c>
      <c r="O7" s="151">
        <v>-0.8773067331670823</v>
      </c>
      <c r="P7" s="270" t="s">
        <v>124</v>
      </c>
      <c r="R7" s="93"/>
      <c r="S7" s="94"/>
      <c r="T7" s="83"/>
      <c r="U7" s="83"/>
    </row>
    <row r="8" spans="2:24" ht="21.95" customHeight="1" x14ac:dyDescent="0.25">
      <c r="B8" s="86" t="s">
        <v>7</v>
      </c>
      <c r="C8" s="87">
        <v>221</v>
      </c>
      <c r="D8" s="88">
        <v>6.1000000000000004E-3</v>
      </c>
      <c r="E8" s="89">
        <v>214</v>
      </c>
      <c r="F8" s="88">
        <v>5.7000000000000002E-3</v>
      </c>
      <c r="G8" s="89">
        <v>233</v>
      </c>
      <c r="H8" s="238">
        <v>6.3085503871771267E-3</v>
      </c>
      <c r="I8" s="89">
        <v>246</v>
      </c>
      <c r="J8" s="238">
        <v>6.6380636282684369E-3</v>
      </c>
      <c r="K8" s="89">
        <v>217</v>
      </c>
      <c r="L8" s="238">
        <v>5.9184508386744853E-3</v>
      </c>
      <c r="M8" s="89">
        <v>217</v>
      </c>
      <c r="N8" s="238">
        <v>8.0453803944831679E-3</v>
      </c>
      <c r="O8" s="91">
        <v>0</v>
      </c>
      <c r="P8" s="270" t="s">
        <v>125</v>
      </c>
      <c r="R8" s="93"/>
      <c r="S8" s="94"/>
      <c r="T8" s="83"/>
      <c r="U8" s="83"/>
    </row>
    <row r="9" spans="2:24" ht="21.95" customHeight="1" x14ac:dyDescent="0.25">
      <c r="B9" s="86" t="s">
        <v>8</v>
      </c>
      <c r="C9" s="87">
        <v>227</v>
      </c>
      <c r="D9" s="88">
        <v>6.1999999999999998E-3</v>
      </c>
      <c r="E9" s="89">
        <v>194</v>
      </c>
      <c r="F9" s="88">
        <v>5.1999999999999998E-3</v>
      </c>
      <c r="G9" s="89">
        <v>180</v>
      </c>
      <c r="H9" s="238">
        <v>4.8735582390209567E-3</v>
      </c>
      <c r="I9" s="89">
        <v>196</v>
      </c>
      <c r="J9" s="238">
        <v>5.2888637038236326E-3</v>
      </c>
      <c r="K9" s="89">
        <v>214</v>
      </c>
      <c r="L9" s="238">
        <v>5.8366289376789856E-3</v>
      </c>
      <c r="M9" s="89">
        <v>154</v>
      </c>
      <c r="N9" s="238">
        <v>5.7096247960848291E-3</v>
      </c>
      <c r="O9" s="91">
        <v>-0.28037383177570091</v>
      </c>
      <c r="P9" s="270" t="s">
        <v>126</v>
      </c>
      <c r="R9" s="93"/>
      <c r="S9" s="94"/>
      <c r="T9" s="83"/>
      <c r="U9" s="83"/>
    </row>
    <row r="10" spans="2:24" ht="21.95" customHeight="1" x14ac:dyDescent="0.25">
      <c r="B10" s="86" t="s">
        <v>9</v>
      </c>
      <c r="C10" s="87">
        <v>160</v>
      </c>
      <c r="D10" s="88">
        <v>4.4000000000000003E-3</v>
      </c>
      <c r="E10" s="89">
        <v>164</v>
      </c>
      <c r="F10" s="88">
        <v>4.4000000000000003E-3</v>
      </c>
      <c r="G10" s="89">
        <v>186</v>
      </c>
      <c r="H10" s="238">
        <v>5.0360101803216548E-3</v>
      </c>
      <c r="I10" s="89">
        <v>153</v>
      </c>
      <c r="J10" s="238">
        <v>4.1285517688011012E-3</v>
      </c>
      <c r="K10" s="89">
        <v>171</v>
      </c>
      <c r="L10" s="238">
        <v>4.663848356743488E-3</v>
      </c>
      <c r="M10" s="89">
        <v>163</v>
      </c>
      <c r="N10" s="238">
        <v>6.0433041672845918E-3</v>
      </c>
      <c r="O10" s="91">
        <v>-4.6783625730994149E-2</v>
      </c>
      <c r="P10" s="270" t="s">
        <v>127</v>
      </c>
      <c r="R10" s="93"/>
      <c r="S10" s="94"/>
      <c r="T10" s="83"/>
      <c r="U10" s="83"/>
    </row>
    <row r="11" spans="2:24" ht="21.95" customHeight="1" x14ac:dyDescent="0.25">
      <c r="B11" s="86" t="s">
        <v>10</v>
      </c>
      <c r="C11" s="87">
        <v>196</v>
      </c>
      <c r="D11" s="88">
        <v>5.4000000000000003E-3</v>
      </c>
      <c r="E11" s="89">
        <v>184</v>
      </c>
      <c r="F11" s="88">
        <v>4.8999999999999998E-3</v>
      </c>
      <c r="G11" s="89">
        <v>160</v>
      </c>
      <c r="H11" s="238">
        <v>4.3320517680186278E-3</v>
      </c>
      <c r="I11" s="89">
        <v>174</v>
      </c>
      <c r="J11" s="238">
        <v>4.6952157370679188E-3</v>
      </c>
      <c r="K11" s="89">
        <v>157</v>
      </c>
      <c r="L11" s="238">
        <v>4.2820128187644893E-3</v>
      </c>
      <c r="M11" s="89">
        <v>127</v>
      </c>
      <c r="N11" s="238">
        <v>4.7085866824855402E-3</v>
      </c>
      <c r="O11" s="91">
        <v>-0.19108280254777071</v>
      </c>
      <c r="P11" s="270" t="s">
        <v>128</v>
      </c>
      <c r="R11" s="93"/>
      <c r="S11" s="94"/>
      <c r="T11" s="83"/>
      <c r="U11" s="83"/>
    </row>
    <row r="12" spans="2:24" ht="21.95" customHeight="1" x14ac:dyDescent="0.25">
      <c r="B12" s="86" t="s">
        <v>11</v>
      </c>
      <c r="C12" s="87">
        <v>245</v>
      </c>
      <c r="D12" s="88">
        <v>6.7000000000000002E-3</v>
      </c>
      <c r="E12" s="89">
        <v>273</v>
      </c>
      <c r="F12" s="88">
        <v>7.3000000000000001E-3</v>
      </c>
      <c r="G12" s="89">
        <v>269</v>
      </c>
      <c r="H12" s="238">
        <v>7.2832620349813177E-3</v>
      </c>
      <c r="I12" s="89">
        <v>251</v>
      </c>
      <c r="J12" s="238">
        <v>6.7729836207129175E-3</v>
      </c>
      <c r="K12" s="89">
        <v>206</v>
      </c>
      <c r="L12" s="238">
        <v>5.6184372016909855E-3</v>
      </c>
      <c r="M12" s="89">
        <v>213</v>
      </c>
      <c r="N12" s="238">
        <v>7.8970784517277178E-3</v>
      </c>
      <c r="O12" s="91">
        <v>3.3980582524271843E-2</v>
      </c>
      <c r="P12" s="270" t="s">
        <v>129</v>
      </c>
      <c r="R12" s="93"/>
      <c r="S12" s="94"/>
      <c r="T12" s="83"/>
      <c r="U12" s="83"/>
    </row>
    <row r="13" spans="2:24" ht="21.95" customHeight="1" x14ac:dyDescent="0.25">
      <c r="B13" s="86" t="s">
        <v>12</v>
      </c>
      <c r="C13" s="87">
        <v>505</v>
      </c>
      <c r="D13" s="88">
        <v>1.38E-2</v>
      </c>
      <c r="E13" s="89">
        <v>531</v>
      </c>
      <c r="F13" s="88">
        <v>1.41E-2</v>
      </c>
      <c r="G13" s="89">
        <v>519</v>
      </c>
      <c r="H13" s="238">
        <v>1.4052092922510424E-2</v>
      </c>
      <c r="I13" s="89">
        <v>534</v>
      </c>
      <c r="J13" s="238">
        <v>1.4409455193070509E-2</v>
      </c>
      <c r="K13" s="89">
        <v>478</v>
      </c>
      <c r="L13" s="238">
        <v>1.3036956225282968E-2</v>
      </c>
      <c r="M13" s="89">
        <v>421</v>
      </c>
      <c r="N13" s="238">
        <v>1.5608779475011122E-2</v>
      </c>
      <c r="O13" s="91">
        <v>-0.1192468619246862</v>
      </c>
      <c r="P13" s="270" t="s">
        <v>130</v>
      </c>
      <c r="R13" s="93"/>
      <c r="S13" s="94"/>
      <c r="T13" s="82"/>
      <c r="U13" s="83"/>
    </row>
    <row r="14" spans="2:24" ht="21.95" customHeight="1" x14ac:dyDescent="0.25">
      <c r="B14" s="86" t="s">
        <v>13</v>
      </c>
      <c r="C14" s="87">
        <v>1257</v>
      </c>
      <c r="D14" s="88">
        <v>3.4500000000000003E-2</v>
      </c>
      <c r="E14" s="89">
        <v>1268</v>
      </c>
      <c r="F14" s="88">
        <v>3.3799999999999997E-2</v>
      </c>
      <c r="G14" s="89">
        <v>1294</v>
      </c>
      <c r="H14" s="238">
        <v>3.5035468673850649E-2</v>
      </c>
      <c r="I14" s="89">
        <v>1273</v>
      </c>
      <c r="J14" s="238">
        <v>3.4350630076364713E-2</v>
      </c>
      <c r="K14" s="89">
        <v>1283</v>
      </c>
      <c r="L14" s="238">
        <v>3.4992499659075416E-2</v>
      </c>
      <c r="M14" s="89">
        <v>890</v>
      </c>
      <c r="N14" s="238">
        <v>3.2997182263087649E-2</v>
      </c>
      <c r="O14" s="91">
        <v>-0.30631332813717849</v>
      </c>
      <c r="P14" s="270" t="s">
        <v>131</v>
      </c>
      <c r="R14" s="93"/>
      <c r="S14" s="94"/>
      <c r="T14" s="82"/>
      <c r="U14" s="83"/>
      <c r="X14" s="82"/>
    </row>
    <row r="15" spans="2:24" ht="21.95" customHeight="1" x14ac:dyDescent="0.25">
      <c r="B15" s="86" t="s">
        <v>14</v>
      </c>
      <c r="C15" s="87">
        <v>2820</v>
      </c>
      <c r="D15" s="88">
        <v>7.7299999999999994E-2</v>
      </c>
      <c r="E15" s="89">
        <v>2919</v>
      </c>
      <c r="F15" s="88">
        <v>7.7700000000000005E-2</v>
      </c>
      <c r="G15" s="89">
        <v>2868</v>
      </c>
      <c r="H15" s="238">
        <v>7.7652027941733898E-2</v>
      </c>
      <c r="I15" s="89">
        <v>2884</v>
      </c>
      <c r="J15" s="238">
        <v>7.7821851641976303E-2</v>
      </c>
      <c r="K15" s="89">
        <v>2759</v>
      </c>
      <c r="L15" s="238">
        <v>7.5248874948861316E-2</v>
      </c>
      <c r="M15" s="89">
        <v>2065</v>
      </c>
      <c r="N15" s="238">
        <v>7.6560877947501119E-2</v>
      </c>
      <c r="O15" s="91">
        <v>-0.25154041319318593</v>
      </c>
      <c r="P15" s="270" t="s">
        <v>132</v>
      </c>
      <c r="R15" s="93"/>
      <c r="S15" s="94"/>
      <c r="T15" s="82"/>
      <c r="U15" s="83"/>
      <c r="X15" s="82"/>
    </row>
    <row r="16" spans="2:24" ht="21.95" customHeight="1" x14ac:dyDescent="0.25">
      <c r="B16" s="86" t="s">
        <v>15</v>
      </c>
      <c r="C16" s="87">
        <v>3653</v>
      </c>
      <c r="D16" s="88">
        <v>0.1002</v>
      </c>
      <c r="E16" s="89">
        <v>3642</v>
      </c>
      <c r="F16" s="88">
        <v>9.69E-2</v>
      </c>
      <c r="G16" s="89">
        <v>3738</v>
      </c>
      <c r="H16" s="238">
        <v>0.10120755943033519</v>
      </c>
      <c r="I16" s="89">
        <v>3702</v>
      </c>
      <c r="J16" s="238">
        <v>9.9894762405893303E-2</v>
      </c>
      <c r="K16" s="89">
        <v>3577</v>
      </c>
      <c r="L16" s="238">
        <v>9.7558979953634259E-2</v>
      </c>
      <c r="M16" s="89">
        <v>2616</v>
      </c>
      <c r="N16" s="238">
        <v>9.6989470562064362E-2</v>
      </c>
      <c r="O16" s="91">
        <v>-0.2686608890131395</v>
      </c>
      <c r="P16" s="270" t="s">
        <v>133</v>
      </c>
      <c r="R16" s="93"/>
      <c r="S16" s="94"/>
      <c r="T16" s="82"/>
      <c r="U16" s="83"/>
      <c r="X16" s="82"/>
    </row>
    <row r="17" spans="2:28" ht="21.95" customHeight="1" x14ac:dyDescent="0.25">
      <c r="B17" s="86" t="s">
        <v>16</v>
      </c>
      <c r="C17" s="87">
        <v>4852</v>
      </c>
      <c r="D17" s="88">
        <v>0.13300000000000001</v>
      </c>
      <c r="E17" s="89">
        <v>4849</v>
      </c>
      <c r="F17" s="88">
        <v>0.12909999999999999</v>
      </c>
      <c r="G17" s="89">
        <v>4989</v>
      </c>
      <c r="H17" s="238">
        <v>0.13507878919153085</v>
      </c>
      <c r="I17" s="89">
        <v>4932</v>
      </c>
      <c r="J17" s="238">
        <v>0.1330850805472355</v>
      </c>
      <c r="K17" s="89">
        <v>4666</v>
      </c>
      <c r="L17" s="238">
        <v>0.12726033001500067</v>
      </c>
      <c r="M17" s="89">
        <v>3639</v>
      </c>
      <c r="N17" s="238">
        <v>0.13491769242177074</v>
      </c>
      <c r="O17" s="91">
        <v>-0.22010287183883412</v>
      </c>
      <c r="P17" s="270" t="s">
        <v>134</v>
      </c>
      <c r="R17" s="93"/>
      <c r="S17" s="95"/>
      <c r="T17" s="94"/>
      <c r="X17" s="82"/>
    </row>
    <row r="18" spans="2:28" ht="21.95" customHeight="1" x14ac:dyDescent="0.25">
      <c r="B18" s="86" t="s">
        <v>17</v>
      </c>
      <c r="C18" s="87">
        <v>4315</v>
      </c>
      <c r="D18" s="88">
        <v>0.1183</v>
      </c>
      <c r="E18" s="89">
        <v>4371</v>
      </c>
      <c r="F18" s="88">
        <v>0.1163</v>
      </c>
      <c r="G18" s="89">
        <v>4400</v>
      </c>
      <c r="H18" s="238">
        <v>0.11913142362051227</v>
      </c>
      <c r="I18" s="89">
        <v>4566</v>
      </c>
      <c r="J18" s="238">
        <v>0.12320893710029952</v>
      </c>
      <c r="K18" s="89">
        <v>4244</v>
      </c>
      <c r="L18" s="238">
        <v>0.11575071594163371</v>
      </c>
      <c r="M18" s="89">
        <v>3115</v>
      </c>
      <c r="N18" s="238">
        <v>0.11549013792080676</v>
      </c>
      <c r="O18" s="91">
        <v>-0.26602262016965128</v>
      </c>
      <c r="P18" s="270" t="s">
        <v>135</v>
      </c>
      <c r="R18" s="93"/>
      <c r="S18" s="95"/>
      <c r="T18" s="94"/>
      <c r="U18" s="83"/>
      <c r="X18" s="82"/>
    </row>
    <row r="19" spans="2:28" ht="21.95" customHeight="1" x14ac:dyDescent="0.25">
      <c r="B19" s="86" t="s">
        <v>18</v>
      </c>
      <c r="C19" s="87">
        <v>2221</v>
      </c>
      <c r="D19" s="88">
        <v>6.0900000000000003E-2</v>
      </c>
      <c r="E19" s="89">
        <v>2206</v>
      </c>
      <c r="F19" s="88">
        <v>5.8700000000000002E-2</v>
      </c>
      <c r="G19" s="89">
        <v>2232</v>
      </c>
      <c r="H19" s="238">
        <v>6.0432122163859861E-2</v>
      </c>
      <c r="I19" s="89">
        <v>2408</v>
      </c>
      <c r="J19" s="238">
        <v>6.4977468361261767E-2</v>
      </c>
      <c r="K19" s="89">
        <v>2203</v>
      </c>
      <c r="L19" s="238">
        <v>6.0084549297695349E-2</v>
      </c>
      <c r="M19" s="89">
        <v>1708</v>
      </c>
      <c r="N19" s="238">
        <v>6.3324929556577189E-2</v>
      </c>
      <c r="O19" s="91">
        <v>-0.22469359963685884</v>
      </c>
      <c r="P19" s="270" t="s">
        <v>136</v>
      </c>
      <c r="R19" s="93"/>
      <c r="S19" s="95"/>
      <c r="T19" s="94"/>
      <c r="U19" s="83"/>
      <c r="X19" s="82"/>
    </row>
    <row r="20" spans="2:28" ht="21.95" customHeight="1" x14ac:dyDescent="0.25">
      <c r="B20" s="86" t="s">
        <v>19</v>
      </c>
      <c r="C20" s="87">
        <v>2764</v>
      </c>
      <c r="D20" s="88">
        <v>7.5800000000000006E-2</v>
      </c>
      <c r="E20" s="89">
        <v>2540</v>
      </c>
      <c r="F20" s="88">
        <v>6.7599999999999993E-2</v>
      </c>
      <c r="G20" s="89">
        <v>2688</v>
      </c>
      <c r="H20" s="238">
        <v>7.2778469702712942E-2</v>
      </c>
      <c r="I20" s="89">
        <v>2732</v>
      </c>
      <c r="J20" s="238">
        <v>7.37202838716641E-2</v>
      </c>
      <c r="K20" s="89">
        <v>2609</v>
      </c>
      <c r="L20" s="238">
        <v>7.1157779899086324E-2</v>
      </c>
      <c r="M20" s="89">
        <v>1971</v>
      </c>
      <c r="N20" s="238">
        <v>7.307578229274804E-2</v>
      </c>
      <c r="O20" s="91">
        <v>-0.24453813721732465</v>
      </c>
      <c r="P20" s="270" t="s">
        <v>137</v>
      </c>
      <c r="R20" s="93"/>
      <c r="S20" s="95"/>
      <c r="T20" s="94"/>
      <c r="U20" s="83"/>
      <c r="X20" s="82"/>
    </row>
    <row r="21" spans="2:28" ht="21.95" customHeight="1" x14ac:dyDescent="0.25">
      <c r="B21" s="86" t="s">
        <v>20</v>
      </c>
      <c r="C21" s="87">
        <v>3373</v>
      </c>
      <c r="D21" s="88">
        <v>9.2499999999999999E-2</v>
      </c>
      <c r="E21" s="89">
        <v>3357</v>
      </c>
      <c r="F21" s="88">
        <v>8.9399999999999993E-2</v>
      </c>
      <c r="G21" s="89">
        <v>3358</v>
      </c>
      <c r="H21" s="238">
        <v>9.0918936481290957E-2</v>
      </c>
      <c r="I21" s="89">
        <v>3235</v>
      </c>
      <c r="J21" s="238">
        <v>8.729323511157884E-2</v>
      </c>
      <c r="K21" s="89">
        <v>3209</v>
      </c>
      <c r="L21" s="238">
        <v>8.752216009818628E-2</v>
      </c>
      <c r="M21" s="89">
        <v>2462</v>
      </c>
      <c r="N21" s="238">
        <v>9.1279845765979528E-2</v>
      </c>
      <c r="O21" s="91">
        <v>-0.23278279837955748</v>
      </c>
      <c r="P21" s="270" t="s">
        <v>138</v>
      </c>
      <c r="R21" s="93"/>
      <c r="S21" s="95"/>
      <c r="T21" s="94"/>
      <c r="U21" s="83"/>
      <c r="X21" s="82"/>
    </row>
    <row r="22" spans="2:28" ht="21.95" customHeight="1" x14ac:dyDescent="0.25">
      <c r="B22" s="86" t="s">
        <v>21</v>
      </c>
      <c r="C22" s="87">
        <v>2804</v>
      </c>
      <c r="D22" s="88">
        <v>7.6899999999999996E-2</v>
      </c>
      <c r="E22" s="89">
        <v>2783</v>
      </c>
      <c r="F22" s="88">
        <v>7.4099999999999999E-2</v>
      </c>
      <c r="G22" s="89">
        <v>2862</v>
      </c>
      <c r="H22" s="238">
        <v>7.74895760004332E-2</v>
      </c>
      <c r="I22" s="89">
        <v>2922</v>
      </c>
      <c r="J22" s="238">
        <v>7.8847243584554361E-2</v>
      </c>
      <c r="K22" s="89">
        <v>2769</v>
      </c>
      <c r="L22" s="238">
        <v>7.5521614618846308E-2</v>
      </c>
      <c r="M22" s="89">
        <v>2043</v>
      </c>
      <c r="N22" s="238">
        <v>7.5745217262346135E-2</v>
      </c>
      <c r="O22" s="91">
        <v>-0.26218851570964247</v>
      </c>
      <c r="P22" s="270" t="s">
        <v>139</v>
      </c>
      <c r="R22" s="93"/>
      <c r="S22" s="95"/>
      <c r="T22" s="94"/>
      <c r="U22" s="83"/>
      <c r="X22" s="82"/>
    </row>
    <row r="23" spans="2:28" ht="21.95" customHeight="1" x14ac:dyDescent="0.25">
      <c r="B23" s="86" t="s">
        <v>22</v>
      </c>
      <c r="C23" s="87">
        <v>1618</v>
      </c>
      <c r="D23" s="88">
        <v>4.4400000000000002E-2</v>
      </c>
      <c r="E23" s="89">
        <v>1616</v>
      </c>
      <c r="F23" s="88">
        <v>4.2999999999999997E-2</v>
      </c>
      <c r="G23" s="89">
        <v>1686</v>
      </c>
      <c r="H23" s="238">
        <v>4.5648995505496288E-2</v>
      </c>
      <c r="I23" s="89">
        <v>1731</v>
      </c>
      <c r="J23" s="238">
        <v>4.6709301384279124E-2</v>
      </c>
      <c r="K23" s="89">
        <v>1570</v>
      </c>
      <c r="L23" s="238">
        <v>4.2820128187644892E-2</v>
      </c>
      <c r="M23" s="89">
        <v>1149</v>
      </c>
      <c r="N23" s="238">
        <v>4.2599733056503039E-2</v>
      </c>
      <c r="O23" s="91">
        <v>-0.26815286624203821</v>
      </c>
      <c r="P23" s="270" t="s">
        <v>140</v>
      </c>
      <c r="R23" s="93"/>
      <c r="S23" s="95"/>
      <c r="T23" s="94"/>
      <c r="U23" s="83"/>
      <c r="X23" s="82"/>
    </row>
    <row r="24" spans="2:28" ht="21.95" customHeight="1" x14ac:dyDescent="0.25">
      <c r="B24" s="86" t="s">
        <v>23</v>
      </c>
      <c r="C24" s="87">
        <v>1008</v>
      </c>
      <c r="D24" s="88">
        <v>2.76E-2</v>
      </c>
      <c r="E24" s="89">
        <v>1030</v>
      </c>
      <c r="F24" s="88">
        <v>2.7400000000000001E-2</v>
      </c>
      <c r="G24" s="89">
        <v>1084</v>
      </c>
      <c r="H24" s="238">
        <v>2.9349650728326203E-2</v>
      </c>
      <c r="I24" s="89">
        <v>1056</v>
      </c>
      <c r="J24" s="238">
        <v>2.8495102404274265E-2</v>
      </c>
      <c r="K24" s="89">
        <v>1010</v>
      </c>
      <c r="L24" s="238">
        <v>2.7546706668484931E-2</v>
      </c>
      <c r="M24" s="89">
        <v>846</v>
      </c>
      <c r="N24" s="238">
        <v>3.1365860892777694E-2</v>
      </c>
      <c r="O24" s="91">
        <v>-0.16237623762376238</v>
      </c>
      <c r="P24" s="270" t="s">
        <v>141</v>
      </c>
      <c r="R24" s="93"/>
      <c r="S24" s="95"/>
      <c r="T24" s="94"/>
      <c r="U24" s="83"/>
    </row>
    <row r="25" spans="2:28" ht="21.95" customHeight="1" x14ac:dyDescent="0.25">
      <c r="B25" s="86" t="s">
        <v>24</v>
      </c>
      <c r="C25" s="87">
        <v>768</v>
      </c>
      <c r="D25" s="88">
        <v>2.1100000000000001E-2</v>
      </c>
      <c r="E25" s="89">
        <v>728</v>
      </c>
      <c r="F25" s="88">
        <v>1.9400000000000001E-2</v>
      </c>
      <c r="G25" s="89">
        <v>774</v>
      </c>
      <c r="H25" s="238">
        <v>2.0956300427790113E-2</v>
      </c>
      <c r="I25" s="89">
        <v>766</v>
      </c>
      <c r="J25" s="238">
        <v>2.0669742842494402E-2</v>
      </c>
      <c r="K25" s="89">
        <v>726</v>
      </c>
      <c r="L25" s="238">
        <v>1.9800900040910951E-2</v>
      </c>
      <c r="M25" s="89">
        <v>672</v>
      </c>
      <c r="N25" s="238">
        <v>2.4914726382915618E-2</v>
      </c>
      <c r="O25" s="91">
        <v>-7.43801652892562E-2</v>
      </c>
      <c r="P25" s="270" t="s">
        <v>142</v>
      </c>
      <c r="R25" s="93"/>
      <c r="S25" s="95"/>
      <c r="T25" s="94"/>
      <c r="U25" s="83"/>
    </row>
    <row r="26" spans="2:28" ht="21.95" customHeight="1" x14ac:dyDescent="0.25">
      <c r="B26" s="86" t="s">
        <v>25</v>
      </c>
      <c r="C26" s="87">
        <v>632</v>
      </c>
      <c r="D26" s="88">
        <v>1.7299999999999999E-2</v>
      </c>
      <c r="E26" s="89">
        <v>622</v>
      </c>
      <c r="F26" s="88">
        <v>1.66E-2</v>
      </c>
      <c r="G26" s="89">
        <v>679</v>
      </c>
      <c r="H26" s="238">
        <v>1.8384144690529052E-2</v>
      </c>
      <c r="I26" s="89">
        <v>657</v>
      </c>
      <c r="J26" s="238">
        <v>1.7728487007204728E-2</v>
      </c>
      <c r="K26" s="89">
        <v>627</v>
      </c>
      <c r="L26" s="238">
        <v>1.7100777308059457E-2</v>
      </c>
      <c r="M26" s="89">
        <v>555</v>
      </c>
      <c r="N26" s="238">
        <v>2.05768945573187E-2</v>
      </c>
      <c r="O26" s="91">
        <v>-0.11483253588516747</v>
      </c>
      <c r="P26" s="270" t="s">
        <v>143</v>
      </c>
      <c r="R26" s="93"/>
      <c r="S26" s="95"/>
      <c r="T26" s="94"/>
      <c r="U26" s="83"/>
    </row>
    <row r="27" spans="2:28" ht="21.95" customHeight="1" x14ac:dyDescent="0.25">
      <c r="B27" s="86" t="s">
        <v>26</v>
      </c>
      <c r="C27" s="87">
        <v>590</v>
      </c>
      <c r="D27" s="88">
        <v>1.6199999999999999E-2</v>
      </c>
      <c r="E27" s="89">
        <v>551</v>
      </c>
      <c r="F27" s="88">
        <v>1.47E-2</v>
      </c>
      <c r="G27" s="89">
        <v>614</v>
      </c>
      <c r="H27" s="238">
        <v>1.6624248659771485E-2</v>
      </c>
      <c r="I27" s="89">
        <v>650</v>
      </c>
      <c r="J27" s="238">
        <v>1.7539599017782456E-2</v>
      </c>
      <c r="K27" s="89">
        <v>527</v>
      </c>
      <c r="L27" s="238">
        <v>1.4373380608209464E-2</v>
      </c>
      <c r="M27" s="89">
        <v>482</v>
      </c>
      <c r="N27" s="238">
        <v>1.7870384102031737E-2</v>
      </c>
      <c r="O27" s="91">
        <v>-8.5388994307400379E-2</v>
      </c>
      <c r="P27" s="270" t="s">
        <v>144</v>
      </c>
      <c r="R27" s="93"/>
      <c r="S27" s="95"/>
      <c r="T27" s="94"/>
      <c r="U27" s="83"/>
    </row>
    <row r="28" spans="2:28" ht="21.95" customHeight="1" x14ac:dyDescent="0.25">
      <c r="B28" s="86" t="s">
        <v>27</v>
      </c>
      <c r="C28" s="87">
        <v>465</v>
      </c>
      <c r="D28" s="88">
        <v>1.2800000000000001E-2</v>
      </c>
      <c r="E28" s="89">
        <v>490</v>
      </c>
      <c r="F28" s="88">
        <v>1.2999999999999999E-2</v>
      </c>
      <c r="G28" s="89">
        <v>499</v>
      </c>
      <c r="H28" s="238">
        <v>1.3510586451508096E-2</v>
      </c>
      <c r="I28" s="89">
        <v>479</v>
      </c>
      <c r="J28" s="238">
        <v>1.2925335276181225E-2</v>
      </c>
      <c r="K28" s="89">
        <v>350</v>
      </c>
      <c r="L28" s="238">
        <v>9.545888449474977E-3</v>
      </c>
      <c r="M28" s="89">
        <v>382</v>
      </c>
      <c r="N28" s="238">
        <v>1.4162835533145485E-2</v>
      </c>
      <c r="O28" s="91">
        <v>9.1428571428571428E-2</v>
      </c>
      <c r="P28" s="270" t="s">
        <v>145</v>
      </c>
      <c r="R28" s="93"/>
      <c r="S28" s="95"/>
      <c r="T28" s="94"/>
      <c r="U28" s="83"/>
      <c r="AB28" s="82"/>
    </row>
    <row r="29" spans="2:28" ht="21.95" customHeight="1" x14ac:dyDescent="0.25">
      <c r="B29" s="86" t="s">
        <v>28</v>
      </c>
      <c r="C29" s="87">
        <v>379</v>
      </c>
      <c r="D29" s="88">
        <v>1.04E-2</v>
      </c>
      <c r="E29" s="89">
        <v>343</v>
      </c>
      <c r="F29" s="88">
        <v>9.1000000000000004E-3</v>
      </c>
      <c r="G29" s="89">
        <v>374</v>
      </c>
      <c r="H29" s="238">
        <v>1.0126171007743542E-2</v>
      </c>
      <c r="I29" s="89">
        <v>388</v>
      </c>
      <c r="J29" s="238">
        <v>1.0469791413691681E-2</v>
      </c>
      <c r="K29" s="89">
        <v>320</v>
      </c>
      <c r="L29" s="238">
        <v>8.7276694395199781E-3</v>
      </c>
      <c r="M29" s="89">
        <v>333</v>
      </c>
      <c r="N29" s="238">
        <v>1.234613673439122E-2</v>
      </c>
      <c r="O29" s="91">
        <v>4.0625000000000001E-2</v>
      </c>
      <c r="P29" s="270" t="s">
        <v>146</v>
      </c>
      <c r="R29" s="93"/>
      <c r="S29" s="95"/>
      <c r="T29" s="94"/>
      <c r="U29" s="83"/>
    </row>
    <row r="30" spans="2:28" ht="21.95" customHeight="1" x14ac:dyDescent="0.25">
      <c r="B30" s="86" t="s">
        <v>29</v>
      </c>
      <c r="C30" s="87">
        <v>314</v>
      </c>
      <c r="D30" s="88">
        <v>8.6E-3</v>
      </c>
      <c r="E30" s="89">
        <v>337</v>
      </c>
      <c r="F30" s="88">
        <v>8.9999999999999993E-3</v>
      </c>
      <c r="G30" s="89">
        <v>334</v>
      </c>
      <c r="H30" s="238">
        <v>9.0431580657388856E-3</v>
      </c>
      <c r="I30" s="89">
        <v>363</v>
      </c>
      <c r="J30" s="238">
        <v>9.7951914514692786E-3</v>
      </c>
      <c r="K30" s="89">
        <v>278</v>
      </c>
      <c r="L30" s="238">
        <v>7.5821628255829812E-3</v>
      </c>
      <c r="M30" s="89">
        <v>307</v>
      </c>
      <c r="N30" s="238">
        <v>1.1382174106480795E-2</v>
      </c>
      <c r="O30" s="91">
        <v>0.10431654676258993</v>
      </c>
      <c r="P30" s="270" t="s">
        <v>147</v>
      </c>
      <c r="R30" s="93"/>
      <c r="S30" s="95"/>
      <c r="T30" s="96"/>
      <c r="U30" s="83"/>
    </row>
    <row r="31" spans="2:28" ht="21.95" customHeight="1" thickBot="1" x14ac:dyDescent="0.3">
      <c r="B31" s="86" t="s">
        <v>30</v>
      </c>
      <c r="C31" s="87">
        <v>782</v>
      </c>
      <c r="D31" s="88">
        <v>2.1399999999999999E-2</v>
      </c>
      <c r="E31" s="89">
        <v>2061</v>
      </c>
      <c r="F31" s="88">
        <v>5.4899999999999997E-2</v>
      </c>
      <c r="G31" s="89">
        <v>596</v>
      </c>
      <c r="H31" s="238">
        <v>1.6136892835869387E-2</v>
      </c>
      <c r="I31" s="89">
        <v>467</v>
      </c>
      <c r="J31" s="238">
        <v>1.2601527294314472E-2</v>
      </c>
      <c r="K31" s="89">
        <v>490</v>
      </c>
      <c r="L31" s="238">
        <v>1.3364243829264967E-2</v>
      </c>
      <c r="M31" s="89">
        <v>196</v>
      </c>
      <c r="N31" s="238">
        <v>7.266795195017055E-3</v>
      </c>
      <c r="O31" s="232">
        <v>-0.6</v>
      </c>
      <c r="P31" s="270" t="s">
        <v>30</v>
      </c>
      <c r="R31" s="93"/>
      <c r="T31" s="82"/>
      <c r="U31" s="83"/>
    </row>
    <row r="32" spans="2:28" ht="21.95" customHeight="1" thickTop="1" thickBot="1" x14ac:dyDescent="0.3">
      <c r="B32" s="97" t="s">
        <v>31</v>
      </c>
      <c r="C32" s="98">
        <v>36468</v>
      </c>
      <c r="D32" s="99">
        <v>0.99999999999999989</v>
      </c>
      <c r="E32" s="100">
        <v>37569</v>
      </c>
      <c r="F32" s="99">
        <v>1.0002</v>
      </c>
      <c r="G32" s="100">
        <v>36934</v>
      </c>
      <c r="H32" s="101">
        <v>0.99999999999999978</v>
      </c>
      <c r="I32" s="100">
        <v>37059</v>
      </c>
      <c r="J32" s="101">
        <v>0.99999999999999989</v>
      </c>
      <c r="K32" s="100">
        <v>36665</v>
      </c>
      <c r="L32" s="101">
        <v>1</v>
      </c>
      <c r="M32" s="100">
        <v>26972</v>
      </c>
      <c r="N32" s="101">
        <v>1</v>
      </c>
      <c r="O32" s="102">
        <v>-0.26436656211645981</v>
      </c>
      <c r="P32" s="271" t="s">
        <v>52</v>
      </c>
      <c r="R32" s="104"/>
      <c r="T32" s="83"/>
      <c r="X32" s="82"/>
      <c r="Y32" s="83"/>
    </row>
    <row r="33" spans="2:20" ht="15.75" thickTop="1" x14ac:dyDescent="0.25">
      <c r="B33" s="81"/>
      <c r="C33" s="82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S33" s="82"/>
      <c r="T33" s="83"/>
    </row>
    <row r="34" spans="2:20" x14ac:dyDescent="0.25">
      <c r="B34" s="81"/>
      <c r="C34" s="81"/>
      <c r="D34" s="81"/>
      <c r="E34" s="82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20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S35" s="105"/>
    </row>
    <row r="36" spans="2:20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20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20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20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20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2:20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20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2:20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20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20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20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2:20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2:20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2:15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2:15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2:15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5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5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2:15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5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2:15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2:15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2:15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2:15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2:15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2:15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2:15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2:15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2:15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2:15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2:15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2:15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2:15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2:15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2:15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2:15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2:15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2:15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2:15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2:15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2:15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2:15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2:15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2:15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2:15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2:15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2:15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2:15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2:15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2:15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2:15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2:15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2:15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2:15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2:15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2:15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2:15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2:15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2:15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2:15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2:15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2:15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2:15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2:15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2:15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2:15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2:15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2:15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2:15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2:15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2:15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2:15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2:15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2:15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2:15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2:15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2:15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2:15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2:15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2:15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2:15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2:15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2:15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2:15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2:15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2:15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2:15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2:15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2:15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2:15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2:15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2:15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2:15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2:15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2:15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2:15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2:15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2:15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2:15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2:15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2:15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2:15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2:15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2:15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2:15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2:15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2:15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2:15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2:15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2:15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2:15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2:15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2:15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2:15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2:15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2:15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2:15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2:15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2:15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2:15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2:15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2:15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2:15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2:15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2:15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2:15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2:15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2:15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2:15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2:15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2:15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2:15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2:15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2:15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2:15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2:15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2:15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2:15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2:15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2:15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2:15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2:15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2:15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2:15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2:15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2:15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2:15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2:15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2:15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2:15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2:15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2:15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2:15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2:15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2:15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2:15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2:15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2:15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2:15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2:15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2:15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2:15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2:15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2:15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2:15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2:15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2:15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2:15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2:15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2:15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2:15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2:15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2:15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2:15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2:15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2:15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2:15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2:15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2:15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2:15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2:15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2:15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2:15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2:15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2:15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2:15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2:15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2:15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2:15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2:15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2:15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2:15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2:15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2:15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2:15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2:15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2:15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2:15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2:15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2:15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2:15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2:15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2:15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2:15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2:15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2:15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2:15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2:15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2:15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2:15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2:15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2:15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2:15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2:15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2:15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2:15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15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</row>
    <row r="525" spans="2:15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</row>
    <row r="526" spans="2:15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</row>
    <row r="527" spans="2:15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</row>
    <row r="528" spans="2:15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</row>
    <row r="529" spans="2:15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</row>
    <row r="530" spans="2:15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</row>
    <row r="531" spans="2:15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</row>
    <row r="532" spans="2:15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</row>
    <row r="533" spans="2:15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</row>
    <row r="534" spans="2:15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</row>
    <row r="535" spans="2:15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</row>
    <row r="536" spans="2:15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</row>
    <row r="537" spans="2:15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</row>
    <row r="538" spans="2:15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</row>
    <row r="539" spans="2:15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</row>
    <row r="540" spans="2:15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</row>
    <row r="541" spans="2:15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</row>
    <row r="542" spans="2:15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</row>
    <row r="543" spans="2:15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</row>
    <row r="544" spans="2:15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</row>
    <row r="545" spans="2:15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</row>
    <row r="546" spans="2:15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</row>
    <row r="547" spans="2:15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</row>
    <row r="548" spans="2:15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</row>
    <row r="549" spans="2:15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</row>
    <row r="550" spans="2:15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</row>
    <row r="551" spans="2:15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</row>
    <row r="552" spans="2:15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</row>
    <row r="553" spans="2:15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</row>
    <row r="554" spans="2:15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</row>
    <row r="555" spans="2:15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</row>
    <row r="556" spans="2:15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</row>
    <row r="557" spans="2:15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</row>
    <row r="558" spans="2:15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</row>
    <row r="559" spans="2:15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</row>
    <row r="560" spans="2:15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</row>
    <row r="561" spans="2:15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</row>
    <row r="562" spans="2:15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</row>
    <row r="563" spans="2:15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</row>
    <row r="564" spans="2:15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</row>
    <row r="565" spans="2:15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</row>
    <row r="566" spans="2:15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</row>
    <row r="567" spans="2:15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</row>
    <row r="568" spans="2:15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</row>
    <row r="569" spans="2:15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</row>
    <row r="570" spans="2:15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</row>
    <row r="571" spans="2:15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</row>
    <row r="572" spans="2:15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</row>
    <row r="573" spans="2:15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</row>
    <row r="574" spans="2:15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</row>
    <row r="575" spans="2:15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</row>
    <row r="576" spans="2:15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</row>
    <row r="577" spans="2:15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</row>
    <row r="578" spans="2:15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</row>
    <row r="579" spans="2:15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</row>
    <row r="580" spans="2:15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</row>
    <row r="581" spans="2:15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</row>
    <row r="582" spans="2:15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</row>
    <row r="583" spans="2:15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</row>
    <row r="584" spans="2:15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</row>
    <row r="585" spans="2:15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</row>
    <row r="586" spans="2:15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</row>
    <row r="587" spans="2:15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</row>
    <row r="588" spans="2:15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</row>
    <row r="589" spans="2:15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</row>
    <row r="590" spans="2:15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</row>
    <row r="591" spans="2:15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</row>
    <row r="592" spans="2:15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</row>
    <row r="593" spans="2:15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</row>
    <row r="594" spans="2:15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</row>
    <row r="595" spans="2:15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</row>
    <row r="596" spans="2:15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</row>
    <row r="597" spans="2:15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</row>
    <row r="598" spans="2:15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</row>
    <row r="599" spans="2:15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</row>
    <row r="600" spans="2:15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</row>
    <row r="601" spans="2:15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</row>
    <row r="602" spans="2:15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</row>
    <row r="603" spans="2:15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</row>
    <row r="604" spans="2:15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</row>
    <row r="605" spans="2:15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</row>
    <row r="606" spans="2:15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</row>
    <row r="607" spans="2:15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</row>
    <row r="608" spans="2:15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</row>
    <row r="609" spans="2:15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</row>
    <row r="610" spans="2:15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</row>
    <row r="611" spans="2:15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</row>
    <row r="612" spans="2:15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</row>
    <row r="613" spans="2:15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</row>
    <row r="614" spans="2:15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</row>
    <row r="615" spans="2:15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</row>
    <row r="616" spans="2:15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</row>
    <row r="617" spans="2:15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</row>
    <row r="618" spans="2:15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</row>
    <row r="619" spans="2:15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</row>
    <row r="620" spans="2:15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</row>
    <row r="621" spans="2:15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</row>
    <row r="622" spans="2:15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</row>
    <row r="623" spans="2:15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</row>
    <row r="624" spans="2:15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</row>
    <row r="625" spans="2:15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</row>
    <row r="626" spans="2:15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</row>
    <row r="627" spans="2:15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</row>
    <row r="628" spans="2:15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</row>
    <row r="629" spans="2:15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</row>
    <row r="630" spans="2:15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</row>
    <row r="631" spans="2:15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</row>
    <row r="632" spans="2:15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</row>
    <row r="633" spans="2:15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</row>
    <row r="634" spans="2:15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</row>
    <row r="635" spans="2:15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</row>
    <row r="636" spans="2:15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</row>
    <row r="637" spans="2:15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</row>
    <row r="638" spans="2:15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</row>
    <row r="639" spans="2:15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</row>
    <row r="640" spans="2:15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</row>
    <row r="641" spans="2:15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</row>
    <row r="642" spans="2:15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</row>
    <row r="643" spans="2:15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</row>
    <row r="644" spans="2:15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</row>
    <row r="645" spans="2:15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</row>
    <row r="646" spans="2:15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</row>
    <row r="647" spans="2:15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</row>
    <row r="648" spans="2:15" x14ac:dyDescent="0.25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</row>
    <row r="649" spans="2:15" x14ac:dyDescent="0.25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</row>
    <row r="650" spans="2:15" x14ac:dyDescent="0.25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</row>
    <row r="651" spans="2:15" x14ac:dyDescent="0.25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</row>
    <row r="652" spans="2:15" x14ac:dyDescent="0.25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</row>
    <row r="653" spans="2:15" x14ac:dyDescent="0.25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</row>
    <row r="654" spans="2:15" x14ac:dyDescent="0.25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</row>
    <row r="655" spans="2:15" x14ac:dyDescent="0.25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</row>
    <row r="656" spans="2:15" x14ac:dyDescent="0.25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</row>
    <row r="657" spans="2:15" x14ac:dyDescent="0.25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</row>
    <row r="658" spans="2:15" x14ac:dyDescent="0.25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</row>
    <row r="659" spans="2:15" x14ac:dyDescent="0.25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</row>
    <row r="660" spans="2:15" x14ac:dyDescent="0.25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</row>
    <row r="661" spans="2:15" x14ac:dyDescent="0.25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</row>
    <row r="662" spans="2:15" x14ac:dyDescent="0.25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</row>
    <row r="663" spans="2:15" x14ac:dyDescent="0.25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</row>
    <row r="664" spans="2:15" x14ac:dyDescent="0.25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</row>
    <row r="665" spans="2:15" x14ac:dyDescent="0.25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</row>
    <row r="666" spans="2:15" x14ac:dyDescent="0.25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</row>
    <row r="667" spans="2:15" x14ac:dyDescent="0.25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</row>
    <row r="668" spans="2:15" x14ac:dyDescent="0.25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</row>
    <row r="669" spans="2:15" x14ac:dyDescent="0.25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</row>
    <row r="670" spans="2:15" x14ac:dyDescent="0.25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</row>
    <row r="671" spans="2:15" x14ac:dyDescent="0.25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</row>
    <row r="672" spans="2:15" x14ac:dyDescent="0.25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</row>
    <row r="673" spans="2:15" x14ac:dyDescent="0.25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</row>
    <row r="674" spans="2:15" x14ac:dyDescent="0.25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</row>
    <row r="675" spans="2:15" x14ac:dyDescent="0.25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</row>
    <row r="676" spans="2:15" x14ac:dyDescent="0.25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</row>
    <row r="677" spans="2:15" x14ac:dyDescent="0.25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</row>
    <row r="678" spans="2:15" x14ac:dyDescent="0.25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</row>
    <row r="679" spans="2:15" x14ac:dyDescent="0.25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</row>
    <row r="680" spans="2:15" x14ac:dyDescent="0.25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</row>
    <row r="681" spans="2:15" x14ac:dyDescent="0.25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</row>
    <row r="682" spans="2:15" x14ac:dyDescent="0.25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</row>
    <row r="683" spans="2:15" x14ac:dyDescent="0.25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</row>
    <row r="684" spans="2:15" x14ac:dyDescent="0.25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</row>
    <row r="685" spans="2:15" x14ac:dyDescent="0.25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</row>
    <row r="686" spans="2:15" x14ac:dyDescent="0.25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</row>
    <row r="687" spans="2:15" x14ac:dyDescent="0.25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</row>
    <row r="688" spans="2:15" x14ac:dyDescent="0.25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</row>
    <row r="689" spans="2:15" x14ac:dyDescent="0.25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</row>
    <row r="690" spans="2:15" x14ac:dyDescent="0.25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</row>
    <row r="691" spans="2:15" x14ac:dyDescent="0.25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</row>
    <row r="692" spans="2:15" x14ac:dyDescent="0.25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</row>
    <row r="693" spans="2:15" x14ac:dyDescent="0.25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</row>
    <row r="694" spans="2:15" x14ac:dyDescent="0.25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</row>
    <row r="695" spans="2:15" x14ac:dyDescent="0.25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</row>
    <row r="696" spans="2:15" x14ac:dyDescent="0.25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</row>
    <row r="697" spans="2:15" x14ac:dyDescent="0.25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</row>
    <row r="698" spans="2:15" x14ac:dyDescent="0.25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</row>
    <row r="699" spans="2:15" x14ac:dyDescent="0.25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</row>
    <row r="700" spans="2:15" x14ac:dyDescent="0.25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</row>
    <row r="701" spans="2:15" x14ac:dyDescent="0.25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</row>
    <row r="702" spans="2:15" x14ac:dyDescent="0.25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</row>
    <row r="703" spans="2:15" x14ac:dyDescent="0.25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</row>
    <row r="704" spans="2:15" x14ac:dyDescent="0.25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</row>
    <row r="705" spans="2:15" x14ac:dyDescent="0.25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</row>
    <row r="706" spans="2:15" x14ac:dyDescent="0.25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</row>
    <row r="707" spans="2:15" x14ac:dyDescent="0.25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</row>
    <row r="708" spans="2:15" x14ac:dyDescent="0.25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</row>
    <row r="709" spans="2:15" x14ac:dyDescent="0.25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</row>
    <row r="710" spans="2:15" x14ac:dyDescent="0.25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</row>
    <row r="711" spans="2:15" x14ac:dyDescent="0.25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</row>
    <row r="712" spans="2:15" x14ac:dyDescent="0.25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</row>
    <row r="713" spans="2:15" x14ac:dyDescent="0.25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</row>
    <row r="714" spans="2:15" x14ac:dyDescent="0.25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</row>
    <row r="715" spans="2:15" x14ac:dyDescent="0.25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</row>
    <row r="716" spans="2:15" x14ac:dyDescent="0.25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</row>
    <row r="717" spans="2:15" x14ac:dyDescent="0.25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</row>
    <row r="718" spans="2:15" x14ac:dyDescent="0.25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</row>
    <row r="719" spans="2:15" x14ac:dyDescent="0.25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</row>
    <row r="720" spans="2:15" x14ac:dyDescent="0.25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</row>
    <row r="721" spans="2:15" x14ac:dyDescent="0.25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</row>
    <row r="722" spans="2:15" x14ac:dyDescent="0.25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</row>
    <row r="723" spans="2:15" x14ac:dyDescent="0.25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</row>
    <row r="724" spans="2:15" x14ac:dyDescent="0.25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</row>
    <row r="725" spans="2:15" x14ac:dyDescent="0.25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</row>
    <row r="726" spans="2:15" x14ac:dyDescent="0.25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</row>
    <row r="727" spans="2:15" x14ac:dyDescent="0.25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</row>
    <row r="728" spans="2:15" x14ac:dyDescent="0.25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</row>
    <row r="729" spans="2:15" x14ac:dyDescent="0.25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</row>
    <row r="730" spans="2:15" x14ac:dyDescent="0.25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</row>
    <row r="731" spans="2:15" x14ac:dyDescent="0.25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</row>
    <row r="732" spans="2:15" x14ac:dyDescent="0.25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</row>
    <row r="733" spans="2:15" x14ac:dyDescent="0.25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</row>
    <row r="734" spans="2:15" x14ac:dyDescent="0.25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</row>
    <row r="735" spans="2:15" x14ac:dyDescent="0.25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</row>
    <row r="736" spans="2:15" x14ac:dyDescent="0.25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</row>
    <row r="737" spans="2:15" x14ac:dyDescent="0.25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</row>
    <row r="738" spans="2:15" x14ac:dyDescent="0.25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</row>
    <row r="739" spans="2:15" x14ac:dyDescent="0.25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</row>
    <row r="740" spans="2:15" x14ac:dyDescent="0.25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</row>
    <row r="741" spans="2:15" x14ac:dyDescent="0.25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</row>
    <row r="742" spans="2:15" x14ac:dyDescent="0.25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</row>
    <row r="743" spans="2:15" x14ac:dyDescent="0.25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</row>
    <row r="744" spans="2:15" x14ac:dyDescent="0.25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</row>
    <row r="745" spans="2:15" x14ac:dyDescent="0.25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</row>
    <row r="746" spans="2:15" x14ac:dyDescent="0.25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</row>
    <row r="747" spans="2:15" x14ac:dyDescent="0.25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</row>
    <row r="748" spans="2:15" x14ac:dyDescent="0.25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</row>
    <row r="749" spans="2:15" x14ac:dyDescent="0.25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</row>
    <row r="750" spans="2:15" x14ac:dyDescent="0.25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</row>
    <row r="751" spans="2:15" x14ac:dyDescent="0.25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</row>
    <row r="752" spans="2:15" x14ac:dyDescent="0.25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</row>
    <row r="753" spans="2:15" x14ac:dyDescent="0.25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</row>
    <row r="754" spans="2:15" x14ac:dyDescent="0.25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</row>
    <row r="755" spans="2:15" x14ac:dyDescent="0.25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</row>
    <row r="756" spans="2:15" x14ac:dyDescent="0.25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</row>
    <row r="757" spans="2:15" x14ac:dyDescent="0.25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</row>
    <row r="758" spans="2:15" x14ac:dyDescent="0.25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</row>
    <row r="759" spans="2:15" x14ac:dyDescent="0.25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</row>
    <row r="760" spans="2:15" x14ac:dyDescent="0.25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</row>
    <row r="761" spans="2:15" x14ac:dyDescent="0.25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</row>
    <row r="762" spans="2:15" x14ac:dyDescent="0.25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</row>
    <row r="763" spans="2:15" x14ac:dyDescent="0.25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</row>
    <row r="764" spans="2:15" x14ac:dyDescent="0.25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</row>
    <row r="765" spans="2:15" x14ac:dyDescent="0.25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</row>
    <row r="766" spans="2:15" x14ac:dyDescent="0.25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</row>
    <row r="767" spans="2:15" x14ac:dyDescent="0.25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</row>
    <row r="768" spans="2:15" x14ac:dyDescent="0.25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</row>
    <row r="769" spans="2:15" x14ac:dyDescent="0.25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</row>
    <row r="770" spans="2:15" x14ac:dyDescent="0.25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</row>
    <row r="771" spans="2:15" x14ac:dyDescent="0.25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</row>
    <row r="772" spans="2:15" x14ac:dyDescent="0.25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</row>
    <row r="773" spans="2:15" x14ac:dyDescent="0.25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</row>
    <row r="774" spans="2:15" x14ac:dyDescent="0.25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</row>
    <row r="775" spans="2:15" x14ac:dyDescent="0.25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</row>
    <row r="776" spans="2:15" x14ac:dyDescent="0.25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</row>
    <row r="777" spans="2:15" x14ac:dyDescent="0.25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</row>
    <row r="778" spans="2:15" x14ac:dyDescent="0.25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</row>
    <row r="779" spans="2:15" x14ac:dyDescent="0.25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</row>
    <row r="780" spans="2:15" x14ac:dyDescent="0.25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</row>
    <row r="781" spans="2:15" x14ac:dyDescent="0.25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</row>
    <row r="782" spans="2:15" x14ac:dyDescent="0.25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</row>
    <row r="783" spans="2:15" x14ac:dyDescent="0.25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</row>
    <row r="784" spans="2:15" x14ac:dyDescent="0.25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</row>
    <row r="785" spans="2:15" x14ac:dyDescent="0.25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</row>
    <row r="786" spans="2:15" x14ac:dyDescent="0.25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</row>
    <row r="787" spans="2:15" x14ac:dyDescent="0.25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</row>
    <row r="788" spans="2:15" x14ac:dyDescent="0.25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</row>
    <row r="789" spans="2:15" x14ac:dyDescent="0.25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</row>
    <row r="790" spans="2:15" x14ac:dyDescent="0.25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</row>
    <row r="791" spans="2:15" x14ac:dyDescent="0.25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</row>
    <row r="792" spans="2:15" x14ac:dyDescent="0.25"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</row>
    <row r="793" spans="2:15" x14ac:dyDescent="0.25"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</row>
    <row r="794" spans="2:15" x14ac:dyDescent="0.25"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</row>
    <row r="795" spans="2:15" x14ac:dyDescent="0.25"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</row>
    <row r="796" spans="2:15" x14ac:dyDescent="0.25"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</row>
    <row r="797" spans="2:15" x14ac:dyDescent="0.25"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</row>
    <row r="798" spans="2:15" x14ac:dyDescent="0.25"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</row>
    <row r="799" spans="2:15" x14ac:dyDescent="0.25"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</row>
    <row r="800" spans="2:15" x14ac:dyDescent="0.25"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</row>
    <row r="801" spans="2:15" x14ac:dyDescent="0.25"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</row>
    <row r="802" spans="2:15" x14ac:dyDescent="0.25"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</row>
    <row r="803" spans="2:15" x14ac:dyDescent="0.25"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</row>
    <row r="804" spans="2:15" x14ac:dyDescent="0.25"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</row>
    <row r="805" spans="2:15" x14ac:dyDescent="0.25"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</row>
    <row r="806" spans="2:15" x14ac:dyDescent="0.25"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</row>
    <row r="807" spans="2:15" x14ac:dyDescent="0.25"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</row>
    <row r="808" spans="2:15" x14ac:dyDescent="0.25"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</row>
    <row r="809" spans="2:15" x14ac:dyDescent="0.25"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</row>
    <row r="810" spans="2:15" x14ac:dyDescent="0.25"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</row>
    <row r="811" spans="2:15" x14ac:dyDescent="0.25"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</row>
    <row r="812" spans="2:15" x14ac:dyDescent="0.25"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</row>
    <row r="813" spans="2:15" x14ac:dyDescent="0.25"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</row>
    <row r="814" spans="2:15" x14ac:dyDescent="0.25"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</row>
    <row r="815" spans="2:15" x14ac:dyDescent="0.25"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</row>
    <row r="816" spans="2:15" x14ac:dyDescent="0.25"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</row>
    <row r="817" spans="2:15" x14ac:dyDescent="0.25"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</row>
    <row r="818" spans="2:15" x14ac:dyDescent="0.25"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</row>
    <row r="819" spans="2:15" x14ac:dyDescent="0.25"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</row>
    <row r="820" spans="2:15" x14ac:dyDescent="0.25"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</row>
    <row r="821" spans="2:15" x14ac:dyDescent="0.25"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</row>
    <row r="822" spans="2:15" x14ac:dyDescent="0.25"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</row>
    <row r="823" spans="2:15" x14ac:dyDescent="0.25"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</row>
    <row r="824" spans="2:15" x14ac:dyDescent="0.25"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</row>
    <row r="825" spans="2:15" x14ac:dyDescent="0.25"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</row>
    <row r="826" spans="2:15" x14ac:dyDescent="0.25"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</row>
    <row r="827" spans="2:15" x14ac:dyDescent="0.25"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</row>
    <row r="828" spans="2:15" x14ac:dyDescent="0.25"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</row>
    <row r="829" spans="2:15" x14ac:dyDescent="0.25"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</row>
    <row r="830" spans="2:15" x14ac:dyDescent="0.25"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</row>
    <row r="831" spans="2:15" x14ac:dyDescent="0.25"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</row>
    <row r="832" spans="2:15" x14ac:dyDescent="0.25"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</row>
    <row r="833" spans="2:15" x14ac:dyDescent="0.25"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</row>
    <row r="834" spans="2:15" x14ac:dyDescent="0.25"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</row>
    <row r="835" spans="2:15" x14ac:dyDescent="0.25"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</row>
    <row r="836" spans="2:15" x14ac:dyDescent="0.25"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</row>
    <row r="837" spans="2:15" x14ac:dyDescent="0.25"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</row>
    <row r="838" spans="2:15" x14ac:dyDescent="0.25"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</row>
    <row r="839" spans="2:15" x14ac:dyDescent="0.25"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</row>
    <row r="840" spans="2:15" x14ac:dyDescent="0.25"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</row>
    <row r="841" spans="2:15" x14ac:dyDescent="0.25"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</row>
    <row r="842" spans="2:15" x14ac:dyDescent="0.25"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</row>
    <row r="843" spans="2:15" x14ac:dyDescent="0.25"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</row>
    <row r="844" spans="2:15" x14ac:dyDescent="0.25"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</row>
    <row r="845" spans="2:15" x14ac:dyDescent="0.25"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</row>
    <row r="846" spans="2:15" x14ac:dyDescent="0.25"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</row>
    <row r="847" spans="2:15" x14ac:dyDescent="0.25"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</row>
    <row r="848" spans="2:15" x14ac:dyDescent="0.25"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</row>
    <row r="849" spans="2:15" x14ac:dyDescent="0.25"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</row>
    <row r="850" spans="2:15" x14ac:dyDescent="0.25"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</row>
    <row r="851" spans="2:15" x14ac:dyDescent="0.25"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</row>
    <row r="852" spans="2:15" x14ac:dyDescent="0.25"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</row>
    <row r="853" spans="2:15" x14ac:dyDescent="0.25"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</row>
    <row r="854" spans="2:15" x14ac:dyDescent="0.25"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</row>
    <row r="855" spans="2:15" x14ac:dyDescent="0.25"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</row>
    <row r="856" spans="2:15" x14ac:dyDescent="0.25"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</row>
    <row r="857" spans="2:15" x14ac:dyDescent="0.25"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</row>
    <row r="858" spans="2:15" x14ac:dyDescent="0.25"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</row>
    <row r="859" spans="2:15" x14ac:dyDescent="0.25"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</row>
    <row r="860" spans="2:15" x14ac:dyDescent="0.25"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</row>
    <row r="861" spans="2:15" x14ac:dyDescent="0.25"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</row>
    <row r="862" spans="2:15" x14ac:dyDescent="0.25"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</row>
    <row r="863" spans="2:15" x14ac:dyDescent="0.25"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</row>
    <row r="864" spans="2:15" x14ac:dyDescent="0.25"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</row>
    <row r="865" spans="2:15" x14ac:dyDescent="0.25"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</row>
    <row r="866" spans="2:15" x14ac:dyDescent="0.25"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</row>
    <row r="867" spans="2:15" x14ac:dyDescent="0.25"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</row>
    <row r="868" spans="2:15" x14ac:dyDescent="0.25"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</row>
    <row r="869" spans="2:15" x14ac:dyDescent="0.25"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</row>
    <row r="870" spans="2:15" x14ac:dyDescent="0.25"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</row>
    <row r="871" spans="2:15" x14ac:dyDescent="0.25"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</row>
    <row r="872" spans="2:15" x14ac:dyDescent="0.25"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</row>
    <row r="873" spans="2:15" x14ac:dyDescent="0.25"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</row>
    <row r="874" spans="2:15" x14ac:dyDescent="0.25"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</row>
    <row r="875" spans="2:15" x14ac:dyDescent="0.25"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</row>
    <row r="876" spans="2:15" x14ac:dyDescent="0.25"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</row>
    <row r="877" spans="2:15" x14ac:dyDescent="0.25"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</row>
    <row r="878" spans="2:15" x14ac:dyDescent="0.25"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</row>
    <row r="879" spans="2:15" x14ac:dyDescent="0.25"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</row>
    <row r="880" spans="2:15" x14ac:dyDescent="0.25"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</row>
    <row r="881" spans="2:15" x14ac:dyDescent="0.25"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</row>
    <row r="882" spans="2:15" x14ac:dyDescent="0.25"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</row>
    <row r="883" spans="2:15" x14ac:dyDescent="0.25"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</row>
    <row r="884" spans="2:15" x14ac:dyDescent="0.25"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</row>
    <row r="885" spans="2:15" x14ac:dyDescent="0.25"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</row>
    <row r="886" spans="2:15" x14ac:dyDescent="0.25"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</row>
    <row r="887" spans="2:15" x14ac:dyDescent="0.25"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</row>
    <row r="888" spans="2:15" x14ac:dyDescent="0.25"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</row>
    <row r="889" spans="2:15" x14ac:dyDescent="0.25"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</row>
    <row r="890" spans="2:15" x14ac:dyDescent="0.25"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</row>
    <row r="891" spans="2:15" x14ac:dyDescent="0.25"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</row>
    <row r="892" spans="2:15" x14ac:dyDescent="0.25"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</row>
    <row r="893" spans="2:15" x14ac:dyDescent="0.25"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</row>
    <row r="894" spans="2:15" x14ac:dyDescent="0.25"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</row>
    <row r="895" spans="2:15" x14ac:dyDescent="0.25"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</row>
    <row r="896" spans="2:15" x14ac:dyDescent="0.25"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</row>
    <row r="897" spans="2:15" x14ac:dyDescent="0.25"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</row>
    <row r="898" spans="2:15" x14ac:dyDescent="0.25"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</row>
    <row r="899" spans="2:15" x14ac:dyDescent="0.25"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</row>
    <row r="900" spans="2:15" x14ac:dyDescent="0.25"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</row>
    <row r="901" spans="2:15" x14ac:dyDescent="0.25"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</row>
    <row r="902" spans="2:15" x14ac:dyDescent="0.25"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</row>
    <row r="903" spans="2:15" x14ac:dyDescent="0.25"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</row>
    <row r="904" spans="2:15" x14ac:dyDescent="0.25"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</row>
    <row r="905" spans="2:15" x14ac:dyDescent="0.25"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</row>
    <row r="906" spans="2:15" x14ac:dyDescent="0.25"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</row>
    <row r="907" spans="2:15" x14ac:dyDescent="0.25"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</row>
    <row r="908" spans="2:15" x14ac:dyDescent="0.25"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</row>
    <row r="909" spans="2:15" x14ac:dyDescent="0.25"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</row>
    <row r="910" spans="2:15" x14ac:dyDescent="0.25"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</row>
    <row r="911" spans="2:15" x14ac:dyDescent="0.25"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</row>
    <row r="912" spans="2:15" x14ac:dyDescent="0.25"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</row>
    <row r="913" spans="2:15" x14ac:dyDescent="0.25"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</row>
    <row r="914" spans="2:15" x14ac:dyDescent="0.25"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</row>
    <row r="915" spans="2:15" x14ac:dyDescent="0.25"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</row>
    <row r="916" spans="2:15" x14ac:dyDescent="0.25"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</row>
    <row r="917" spans="2:15" x14ac:dyDescent="0.25"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</row>
    <row r="918" spans="2:15" x14ac:dyDescent="0.25"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</row>
    <row r="919" spans="2:15" x14ac:dyDescent="0.25"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</row>
    <row r="920" spans="2:15" x14ac:dyDescent="0.25"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</row>
    <row r="921" spans="2:15" x14ac:dyDescent="0.25"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</row>
    <row r="922" spans="2:15" x14ac:dyDescent="0.25"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</row>
    <row r="923" spans="2:15" x14ac:dyDescent="0.25"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</row>
    <row r="924" spans="2:15" x14ac:dyDescent="0.25"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</row>
    <row r="925" spans="2:15" x14ac:dyDescent="0.25"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</row>
    <row r="926" spans="2:15" x14ac:dyDescent="0.25"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</row>
    <row r="927" spans="2:15" x14ac:dyDescent="0.25"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</row>
    <row r="928" spans="2:15" x14ac:dyDescent="0.25"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</row>
    <row r="929" spans="2:15" x14ac:dyDescent="0.25"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</row>
    <row r="930" spans="2:15" x14ac:dyDescent="0.25"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</row>
    <row r="931" spans="2:15" x14ac:dyDescent="0.25"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</row>
    <row r="932" spans="2:15" x14ac:dyDescent="0.25"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</row>
    <row r="933" spans="2:15" x14ac:dyDescent="0.25"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</row>
    <row r="934" spans="2:15" x14ac:dyDescent="0.25"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</row>
    <row r="935" spans="2:15" x14ac:dyDescent="0.25"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</row>
    <row r="936" spans="2:15" x14ac:dyDescent="0.25"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</row>
    <row r="937" spans="2:15" x14ac:dyDescent="0.25"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</row>
    <row r="938" spans="2:15" x14ac:dyDescent="0.25"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</row>
    <row r="939" spans="2:15" x14ac:dyDescent="0.25"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</row>
    <row r="940" spans="2:15" x14ac:dyDescent="0.25"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</row>
    <row r="941" spans="2:15" x14ac:dyDescent="0.25"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</row>
    <row r="942" spans="2:15" x14ac:dyDescent="0.25"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</row>
    <row r="943" spans="2:15" x14ac:dyDescent="0.25"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</row>
    <row r="944" spans="2:15" x14ac:dyDescent="0.25"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</row>
    <row r="945" spans="2:15" x14ac:dyDescent="0.25"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</row>
    <row r="946" spans="2:15" x14ac:dyDescent="0.25"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</row>
    <row r="947" spans="2:15" x14ac:dyDescent="0.25"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</row>
    <row r="948" spans="2:15" x14ac:dyDescent="0.25"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</row>
    <row r="949" spans="2:15" x14ac:dyDescent="0.25"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</row>
    <row r="950" spans="2:15" x14ac:dyDescent="0.25"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</row>
    <row r="951" spans="2:15" x14ac:dyDescent="0.25"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</row>
    <row r="952" spans="2:15" x14ac:dyDescent="0.25"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</row>
    <row r="953" spans="2:15" x14ac:dyDescent="0.25"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</row>
    <row r="954" spans="2:15" x14ac:dyDescent="0.25"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</row>
    <row r="955" spans="2:15" x14ac:dyDescent="0.25"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</row>
    <row r="956" spans="2:15" x14ac:dyDescent="0.25"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</row>
    <row r="957" spans="2:15" x14ac:dyDescent="0.25"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</row>
    <row r="958" spans="2:15" x14ac:dyDescent="0.25"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</row>
    <row r="959" spans="2:15" x14ac:dyDescent="0.25"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</row>
    <row r="960" spans="2:15" x14ac:dyDescent="0.25"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</row>
    <row r="961" spans="2:15" x14ac:dyDescent="0.25"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</row>
    <row r="962" spans="2:15" x14ac:dyDescent="0.25"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</row>
    <row r="963" spans="2:15" x14ac:dyDescent="0.25"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</row>
    <row r="964" spans="2:15" x14ac:dyDescent="0.25"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</row>
    <row r="965" spans="2:15" x14ac:dyDescent="0.25"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</row>
    <row r="966" spans="2:15" x14ac:dyDescent="0.25"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</row>
    <row r="967" spans="2:15" x14ac:dyDescent="0.25"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</row>
    <row r="968" spans="2:15" x14ac:dyDescent="0.25"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</row>
    <row r="969" spans="2:15" x14ac:dyDescent="0.25"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</row>
    <row r="970" spans="2:15" x14ac:dyDescent="0.25"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</row>
    <row r="971" spans="2:15" x14ac:dyDescent="0.25"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</row>
    <row r="972" spans="2:15" x14ac:dyDescent="0.25"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</row>
    <row r="973" spans="2:15" x14ac:dyDescent="0.25"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</row>
    <row r="974" spans="2:15" x14ac:dyDescent="0.25"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</row>
    <row r="975" spans="2:15" x14ac:dyDescent="0.25"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</row>
    <row r="976" spans="2:15" x14ac:dyDescent="0.25"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</row>
    <row r="977" spans="2:15" x14ac:dyDescent="0.25"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</row>
    <row r="978" spans="2:15" x14ac:dyDescent="0.25"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</row>
    <row r="979" spans="2:15" x14ac:dyDescent="0.25"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</row>
    <row r="980" spans="2:15" x14ac:dyDescent="0.25"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</row>
    <row r="981" spans="2:15" x14ac:dyDescent="0.25"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</row>
    <row r="982" spans="2:15" x14ac:dyDescent="0.25"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</row>
    <row r="983" spans="2:15" x14ac:dyDescent="0.25"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</row>
    <row r="984" spans="2:15" x14ac:dyDescent="0.25"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</row>
    <row r="985" spans="2:15" x14ac:dyDescent="0.25"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</row>
    <row r="986" spans="2:15" x14ac:dyDescent="0.25"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</row>
    <row r="987" spans="2:15" x14ac:dyDescent="0.25"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</row>
    <row r="988" spans="2:15" x14ac:dyDescent="0.25"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</row>
    <row r="989" spans="2:15" x14ac:dyDescent="0.25"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</row>
    <row r="990" spans="2:15" x14ac:dyDescent="0.25"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</row>
    <row r="991" spans="2:15" x14ac:dyDescent="0.25"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</row>
    <row r="992" spans="2:15" x14ac:dyDescent="0.25"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</row>
    <row r="993" spans="2:15" x14ac:dyDescent="0.25"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</row>
    <row r="994" spans="2:15" x14ac:dyDescent="0.25"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</row>
    <row r="995" spans="2:15" x14ac:dyDescent="0.25"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</row>
    <row r="996" spans="2:15" x14ac:dyDescent="0.25"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</row>
    <row r="997" spans="2:15" x14ac:dyDescent="0.25"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</row>
    <row r="998" spans="2:15" x14ac:dyDescent="0.25"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</row>
    <row r="999" spans="2:15" x14ac:dyDescent="0.25"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</row>
    <row r="1000" spans="2:15" x14ac:dyDescent="0.25"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</row>
    <row r="1001" spans="2:15" x14ac:dyDescent="0.25"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</row>
    <row r="1002" spans="2:15" x14ac:dyDescent="0.25"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</row>
    <row r="1003" spans="2:15" x14ac:dyDescent="0.25"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</row>
    <row r="1004" spans="2:15" x14ac:dyDescent="0.25"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</row>
    <row r="1005" spans="2:15" x14ac:dyDescent="0.25"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</row>
    <row r="1006" spans="2:15" x14ac:dyDescent="0.25"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</row>
    <row r="1007" spans="2:15" x14ac:dyDescent="0.25"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</row>
    <row r="1008" spans="2:15" x14ac:dyDescent="0.25"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</row>
    <row r="1009" spans="2:15" x14ac:dyDescent="0.25"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</row>
    <row r="1010" spans="2:15" x14ac:dyDescent="0.25"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</row>
    <row r="1011" spans="2:15" x14ac:dyDescent="0.25"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</row>
    <row r="1012" spans="2:15" x14ac:dyDescent="0.25"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</row>
    <row r="1013" spans="2:15" x14ac:dyDescent="0.25"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</row>
    <row r="1014" spans="2:15" x14ac:dyDescent="0.25"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</row>
    <row r="1015" spans="2:15" x14ac:dyDescent="0.25"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</row>
    <row r="1016" spans="2:15" x14ac:dyDescent="0.25"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</row>
    <row r="1017" spans="2:15" x14ac:dyDescent="0.25"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</row>
    <row r="1018" spans="2:15" x14ac:dyDescent="0.25"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</row>
    <row r="1019" spans="2:15" x14ac:dyDescent="0.25"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</row>
    <row r="1020" spans="2:15" x14ac:dyDescent="0.25"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</row>
    <row r="1021" spans="2:15" x14ac:dyDescent="0.25"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</row>
    <row r="1022" spans="2:15" x14ac:dyDescent="0.25"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</row>
    <row r="1023" spans="2:15" x14ac:dyDescent="0.25"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</row>
    <row r="1024" spans="2:15" x14ac:dyDescent="0.25"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</row>
    <row r="1025" spans="2:15" x14ac:dyDescent="0.25"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</row>
    <row r="1026" spans="2:15" x14ac:dyDescent="0.25"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</row>
    <row r="1027" spans="2:15" x14ac:dyDescent="0.25"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</row>
    <row r="1028" spans="2:15" x14ac:dyDescent="0.25"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</row>
    <row r="1029" spans="2:15" x14ac:dyDescent="0.25"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</row>
    <row r="1030" spans="2:15" x14ac:dyDescent="0.25"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</row>
    <row r="1031" spans="2:15" x14ac:dyDescent="0.25"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</row>
    <row r="1032" spans="2:15" x14ac:dyDescent="0.25"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</row>
    <row r="1033" spans="2:15" x14ac:dyDescent="0.25"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</row>
    <row r="1034" spans="2:15" x14ac:dyDescent="0.25"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</row>
    <row r="1035" spans="2:15" x14ac:dyDescent="0.25"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</row>
    <row r="1036" spans="2:15" x14ac:dyDescent="0.25"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</row>
    <row r="1037" spans="2:15" x14ac:dyDescent="0.25"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</row>
    <row r="1038" spans="2:15" x14ac:dyDescent="0.25"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</row>
    <row r="1039" spans="2:15" x14ac:dyDescent="0.25"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</row>
    <row r="1040" spans="2:15" x14ac:dyDescent="0.25"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</row>
    <row r="1041" spans="2:15" x14ac:dyDescent="0.25"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</row>
    <row r="1042" spans="2:15" x14ac:dyDescent="0.25"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</row>
    <row r="1043" spans="2:15" x14ac:dyDescent="0.25"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</row>
    <row r="1044" spans="2:15" x14ac:dyDescent="0.25"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</row>
    <row r="1045" spans="2:15" x14ac:dyDescent="0.25"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</row>
    <row r="1046" spans="2:15" x14ac:dyDescent="0.25"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</row>
    <row r="1047" spans="2:15" x14ac:dyDescent="0.25"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</row>
    <row r="1048" spans="2:15" x14ac:dyDescent="0.25"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</row>
    <row r="1049" spans="2:15" x14ac:dyDescent="0.25"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</row>
    <row r="1050" spans="2:15" x14ac:dyDescent="0.25"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</row>
    <row r="1051" spans="2:15" x14ac:dyDescent="0.25"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</row>
    <row r="1052" spans="2:15" x14ac:dyDescent="0.25"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</row>
    <row r="1053" spans="2:15" x14ac:dyDescent="0.25"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</row>
    <row r="1054" spans="2:15" x14ac:dyDescent="0.25"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</row>
    <row r="1055" spans="2:15" x14ac:dyDescent="0.25"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</row>
    <row r="1056" spans="2:15" x14ac:dyDescent="0.25"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</row>
    <row r="1057" spans="2:15" x14ac:dyDescent="0.25"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</row>
    <row r="1058" spans="2:15" x14ac:dyDescent="0.25"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</row>
    <row r="1059" spans="2:15" x14ac:dyDescent="0.25"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</row>
    <row r="1060" spans="2:15" x14ac:dyDescent="0.25"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</row>
    <row r="1061" spans="2:15" x14ac:dyDescent="0.25"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</row>
    <row r="1062" spans="2:15" x14ac:dyDescent="0.25"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</row>
    <row r="1063" spans="2:15" x14ac:dyDescent="0.25"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</row>
    <row r="1064" spans="2:15" x14ac:dyDescent="0.25"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</row>
    <row r="1065" spans="2:15" x14ac:dyDescent="0.25"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</row>
    <row r="1066" spans="2:15" x14ac:dyDescent="0.25"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</row>
    <row r="1067" spans="2:15" x14ac:dyDescent="0.25"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</row>
    <row r="1068" spans="2:15" x14ac:dyDescent="0.25"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</row>
    <row r="1069" spans="2:15" x14ac:dyDescent="0.25"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</row>
    <row r="1070" spans="2:15" x14ac:dyDescent="0.25"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</row>
    <row r="1071" spans="2:15" x14ac:dyDescent="0.25">
      <c r="B1071" s="81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</row>
    <row r="1072" spans="2:15" x14ac:dyDescent="0.25">
      <c r="B1072" s="81"/>
      <c r="C1072" s="81"/>
      <c r="D1072" s="81"/>
      <c r="E1072" s="81"/>
      <c r="F1072" s="81"/>
      <c r="G1072" s="81"/>
      <c r="H1072" s="81"/>
      <c r="I1072" s="81"/>
      <c r="J1072" s="81"/>
      <c r="K1072" s="81"/>
      <c r="L1072" s="81"/>
      <c r="M1072" s="81"/>
      <c r="N1072" s="81"/>
      <c r="O1072" s="81"/>
    </row>
    <row r="1073" spans="2:15" x14ac:dyDescent="0.25">
      <c r="B1073" s="81"/>
      <c r="C1073" s="81"/>
      <c r="D1073" s="81"/>
      <c r="E1073" s="81"/>
      <c r="F1073" s="81"/>
      <c r="G1073" s="81"/>
      <c r="H1073" s="81"/>
      <c r="I1073" s="81"/>
      <c r="J1073" s="81"/>
      <c r="K1073" s="81"/>
      <c r="L1073" s="81"/>
      <c r="M1073" s="81"/>
      <c r="N1073" s="81"/>
      <c r="O1073" s="81"/>
    </row>
    <row r="1074" spans="2:15" x14ac:dyDescent="0.25">
      <c r="B1074" s="81"/>
      <c r="C1074" s="81"/>
      <c r="D1074" s="81"/>
      <c r="E1074" s="81"/>
      <c r="F1074" s="81"/>
      <c r="G1074" s="81"/>
      <c r="H1074" s="81"/>
      <c r="I1074" s="81"/>
      <c r="J1074" s="81"/>
      <c r="K1074" s="81"/>
      <c r="L1074" s="81"/>
      <c r="M1074" s="81"/>
      <c r="N1074" s="81"/>
      <c r="O1074" s="81"/>
    </row>
    <row r="1075" spans="2:15" x14ac:dyDescent="0.25">
      <c r="B1075" s="81"/>
      <c r="C1075" s="81"/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  <c r="N1075" s="81"/>
      <c r="O1075" s="81"/>
    </row>
    <row r="1076" spans="2:15" x14ac:dyDescent="0.25">
      <c r="B1076" s="81"/>
      <c r="C1076" s="81"/>
      <c r="D1076" s="81"/>
      <c r="E1076" s="81"/>
      <c r="F1076" s="81"/>
      <c r="G1076" s="81"/>
      <c r="H1076" s="81"/>
      <c r="I1076" s="81"/>
      <c r="J1076" s="81"/>
      <c r="K1076" s="81"/>
      <c r="L1076" s="81"/>
      <c r="M1076" s="81"/>
      <c r="N1076" s="81"/>
      <c r="O1076" s="81"/>
    </row>
    <row r="1077" spans="2:15" x14ac:dyDescent="0.25">
      <c r="B1077" s="81"/>
      <c r="C1077" s="81"/>
      <c r="D1077" s="81"/>
      <c r="E1077" s="81"/>
      <c r="F1077" s="81"/>
      <c r="G1077" s="81"/>
      <c r="H1077" s="81"/>
      <c r="I1077" s="81"/>
      <c r="J1077" s="81"/>
      <c r="K1077" s="81"/>
      <c r="L1077" s="81"/>
      <c r="M1077" s="81"/>
      <c r="N1077" s="81"/>
      <c r="O1077" s="81"/>
    </row>
    <row r="1078" spans="2:15" x14ac:dyDescent="0.25">
      <c r="B1078" s="81"/>
      <c r="C1078" s="81"/>
      <c r="D1078" s="81"/>
      <c r="E1078" s="81"/>
      <c r="F1078" s="81"/>
      <c r="G1078" s="81"/>
      <c r="H1078" s="81"/>
      <c r="I1078" s="81"/>
      <c r="J1078" s="81"/>
      <c r="K1078" s="81"/>
      <c r="L1078" s="81"/>
      <c r="M1078" s="81"/>
      <c r="N1078" s="81"/>
      <c r="O1078" s="81"/>
    </row>
    <row r="1079" spans="2:15" x14ac:dyDescent="0.25">
      <c r="B1079" s="81"/>
      <c r="C1079" s="81"/>
      <c r="D1079" s="81"/>
      <c r="E1079" s="81"/>
      <c r="F1079" s="81"/>
      <c r="G1079" s="81"/>
      <c r="H1079" s="81"/>
      <c r="I1079" s="81"/>
      <c r="J1079" s="81"/>
      <c r="K1079" s="81"/>
      <c r="L1079" s="81"/>
      <c r="M1079" s="81"/>
      <c r="N1079" s="81"/>
      <c r="O1079" s="81"/>
    </row>
    <row r="1080" spans="2:15" x14ac:dyDescent="0.25">
      <c r="B1080" s="81"/>
      <c r="C1080" s="81"/>
      <c r="D1080" s="81"/>
      <c r="E1080" s="81"/>
      <c r="F1080" s="81"/>
      <c r="G1080" s="81"/>
      <c r="H1080" s="81"/>
      <c r="I1080" s="81"/>
      <c r="J1080" s="81"/>
      <c r="K1080" s="81"/>
      <c r="L1080" s="81"/>
      <c r="M1080" s="81"/>
      <c r="N1080" s="81"/>
      <c r="O1080" s="81"/>
    </row>
    <row r="1081" spans="2:15" x14ac:dyDescent="0.25">
      <c r="B1081" s="81"/>
      <c r="C1081" s="81"/>
      <c r="D1081" s="81"/>
      <c r="E1081" s="81"/>
      <c r="F1081" s="81"/>
      <c r="G1081" s="81"/>
      <c r="H1081" s="81"/>
      <c r="I1081" s="81"/>
      <c r="J1081" s="81"/>
      <c r="K1081" s="81"/>
      <c r="L1081" s="81"/>
      <c r="M1081" s="81"/>
      <c r="N1081" s="81"/>
      <c r="O1081" s="81"/>
    </row>
    <row r="1082" spans="2:15" x14ac:dyDescent="0.25">
      <c r="B1082" s="81"/>
      <c r="C1082" s="81"/>
      <c r="D1082" s="81"/>
      <c r="E1082" s="81"/>
      <c r="F1082" s="81"/>
      <c r="G1082" s="81"/>
      <c r="H1082" s="81"/>
      <c r="I1082" s="81"/>
      <c r="J1082" s="81"/>
      <c r="K1082" s="81"/>
      <c r="L1082" s="81"/>
      <c r="M1082" s="81"/>
      <c r="N1082" s="81"/>
      <c r="O1082" s="81"/>
    </row>
    <row r="1083" spans="2:15" x14ac:dyDescent="0.25">
      <c r="B1083" s="81"/>
      <c r="C1083" s="81"/>
      <c r="D1083" s="81"/>
      <c r="E1083" s="81"/>
      <c r="F1083" s="81"/>
      <c r="G1083" s="81"/>
      <c r="H1083" s="81"/>
      <c r="I1083" s="81"/>
      <c r="J1083" s="81"/>
      <c r="K1083" s="81"/>
      <c r="L1083" s="81"/>
      <c r="M1083" s="81"/>
      <c r="N1083" s="81"/>
      <c r="O1083" s="81"/>
    </row>
    <row r="1084" spans="2:15" x14ac:dyDescent="0.25">
      <c r="B1084" s="81"/>
      <c r="C1084" s="81"/>
      <c r="D1084" s="81"/>
      <c r="E1084" s="81"/>
      <c r="F1084" s="81"/>
      <c r="G1084" s="81"/>
      <c r="H1084" s="81"/>
      <c r="I1084" s="81"/>
      <c r="J1084" s="81"/>
      <c r="K1084" s="81"/>
      <c r="L1084" s="81"/>
      <c r="M1084" s="81"/>
      <c r="N1084" s="81"/>
      <c r="O1084" s="81"/>
    </row>
    <row r="1085" spans="2:15" x14ac:dyDescent="0.25">
      <c r="B1085" s="81"/>
      <c r="C1085" s="81"/>
      <c r="D1085" s="81"/>
      <c r="E1085" s="81"/>
      <c r="F1085" s="81"/>
      <c r="G1085" s="81"/>
      <c r="H1085" s="81"/>
      <c r="I1085" s="81"/>
      <c r="J1085" s="81"/>
      <c r="K1085" s="81"/>
      <c r="L1085" s="81"/>
      <c r="M1085" s="81"/>
      <c r="N1085" s="81"/>
      <c r="O1085" s="81"/>
    </row>
    <row r="1086" spans="2:15" x14ac:dyDescent="0.25">
      <c r="B1086" s="81"/>
      <c r="C1086" s="81"/>
      <c r="D1086" s="81"/>
      <c r="E1086" s="81"/>
      <c r="F1086" s="81"/>
      <c r="G1086" s="81"/>
      <c r="H1086" s="81"/>
      <c r="I1086" s="81"/>
      <c r="J1086" s="81"/>
      <c r="K1086" s="81"/>
      <c r="L1086" s="81"/>
      <c r="M1086" s="81"/>
      <c r="N1086" s="81"/>
      <c r="O1086" s="81"/>
    </row>
    <row r="1087" spans="2:15" x14ac:dyDescent="0.25">
      <c r="B1087" s="81"/>
      <c r="C1087" s="81"/>
      <c r="D1087" s="81"/>
      <c r="E1087" s="81"/>
      <c r="F1087" s="81"/>
      <c r="G1087" s="81"/>
      <c r="H1087" s="81"/>
      <c r="I1087" s="81"/>
      <c r="J1087" s="81"/>
      <c r="K1087" s="81"/>
      <c r="L1087" s="81"/>
      <c r="M1087" s="81"/>
      <c r="N1087" s="81"/>
      <c r="O1087" s="81"/>
    </row>
    <row r="1088" spans="2:15" x14ac:dyDescent="0.25">
      <c r="B1088" s="81"/>
      <c r="C1088" s="81"/>
      <c r="D1088" s="81"/>
      <c r="E1088" s="81"/>
      <c r="F1088" s="81"/>
      <c r="G1088" s="81"/>
      <c r="H1088" s="81"/>
      <c r="I1088" s="81"/>
      <c r="J1088" s="81"/>
      <c r="K1088" s="81"/>
      <c r="L1088" s="81"/>
      <c r="M1088" s="81"/>
      <c r="N1088" s="81"/>
      <c r="O1088" s="81"/>
    </row>
    <row r="1089" spans="2:15" x14ac:dyDescent="0.25">
      <c r="B1089" s="81"/>
      <c r="C1089" s="81"/>
      <c r="D1089" s="81"/>
      <c r="E1089" s="81"/>
      <c r="F1089" s="81"/>
      <c r="G1089" s="81"/>
      <c r="H1089" s="81"/>
      <c r="I1089" s="81"/>
      <c r="J1089" s="81"/>
      <c r="K1089" s="81"/>
      <c r="L1089" s="81"/>
      <c r="M1089" s="81"/>
      <c r="N1089" s="81"/>
      <c r="O1089" s="81"/>
    </row>
    <row r="1090" spans="2:15" x14ac:dyDescent="0.25">
      <c r="B1090" s="81"/>
      <c r="C1090" s="81"/>
      <c r="D1090" s="81"/>
      <c r="E1090" s="81"/>
      <c r="F1090" s="81"/>
      <c r="G1090" s="81"/>
      <c r="H1090" s="81"/>
      <c r="I1090" s="81"/>
      <c r="J1090" s="81"/>
      <c r="K1090" s="81"/>
      <c r="L1090" s="81"/>
      <c r="M1090" s="81"/>
      <c r="N1090" s="81"/>
      <c r="O1090" s="81"/>
    </row>
    <row r="1091" spans="2:15" x14ac:dyDescent="0.25">
      <c r="B1091" s="81"/>
      <c r="C1091" s="81"/>
      <c r="D1091" s="81"/>
      <c r="E1091" s="81"/>
      <c r="F1091" s="81"/>
      <c r="G1091" s="81"/>
      <c r="H1091" s="81"/>
      <c r="I1091" s="81"/>
      <c r="J1091" s="81"/>
      <c r="K1091" s="81"/>
      <c r="L1091" s="81"/>
      <c r="M1091" s="81"/>
      <c r="N1091" s="81"/>
      <c r="O1091" s="81"/>
    </row>
    <row r="1092" spans="2:15" x14ac:dyDescent="0.25">
      <c r="B1092" s="81"/>
      <c r="C1092" s="81"/>
      <c r="D1092" s="81"/>
      <c r="E1092" s="81"/>
      <c r="F1092" s="81"/>
      <c r="G1092" s="81"/>
      <c r="H1092" s="81"/>
      <c r="I1092" s="81"/>
      <c r="J1092" s="81"/>
      <c r="K1092" s="81"/>
      <c r="L1092" s="81"/>
      <c r="M1092" s="81"/>
      <c r="N1092" s="81"/>
      <c r="O1092" s="81"/>
    </row>
    <row r="1093" spans="2:15" x14ac:dyDescent="0.25">
      <c r="B1093" s="81"/>
      <c r="C1093" s="81"/>
      <c r="D1093" s="81"/>
      <c r="E1093" s="81"/>
      <c r="F1093" s="81"/>
      <c r="G1093" s="81"/>
      <c r="H1093" s="81"/>
      <c r="I1093" s="81"/>
      <c r="J1093" s="81"/>
      <c r="K1093" s="81"/>
      <c r="L1093" s="81"/>
      <c r="M1093" s="81"/>
      <c r="N1093" s="81"/>
      <c r="O1093" s="81"/>
    </row>
    <row r="1094" spans="2:15" x14ac:dyDescent="0.25">
      <c r="B1094" s="81"/>
      <c r="C1094" s="81"/>
      <c r="D1094" s="81"/>
      <c r="E1094" s="81"/>
      <c r="F1094" s="81"/>
      <c r="G1094" s="81"/>
      <c r="H1094" s="81"/>
      <c r="I1094" s="81"/>
      <c r="J1094" s="81"/>
      <c r="K1094" s="81"/>
      <c r="L1094" s="81"/>
      <c r="M1094" s="81"/>
      <c r="N1094" s="81"/>
      <c r="O1094" s="81"/>
    </row>
    <row r="1095" spans="2:15" x14ac:dyDescent="0.25">
      <c r="B1095" s="81"/>
      <c r="C1095" s="81"/>
      <c r="D1095" s="81"/>
      <c r="E1095" s="81"/>
      <c r="F1095" s="81"/>
      <c r="G1095" s="81"/>
      <c r="H1095" s="81"/>
      <c r="I1095" s="81"/>
      <c r="J1095" s="81"/>
      <c r="K1095" s="81"/>
      <c r="L1095" s="81"/>
      <c r="M1095" s="81"/>
      <c r="N1095" s="81"/>
      <c r="O1095" s="81"/>
    </row>
    <row r="1096" spans="2:15" x14ac:dyDescent="0.25">
      <c r="B1096" s="81"/>
      <c r="C1096" s="81"/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1"/>
      <c r="O1096" s="81"/>
    </row>
    <row r="1097" spans="2:15" x14ac:dyDescent="0.25">
      <c r="B1097" s="81"/>
      <c r="C1097" s="81"/>
      <c r="D1097" s="81"/>
      <c r="E1097" s="81"/>
      <c r="F1097" s="81"/>
      <c r="G1097" s="81"/>
      <c r="H1097" s="81"/>
      <c r="I1097" s="81"/>
      <c r="J1097" s="81"/>
      <c r="K1097" s="81"/>
      <c r="L1097" s="81"/>
      <c r="M1097" s="81"/>
      <c r="N1097" s="81"/>
      <c r="O1097" s="81"/>
    </row>
    <row r="1098" spans="2:15" x14ac:dyDescent="0.25">
      <c r="B1098" s="81"/>
      <c r="C1098" s="81"/>
      <c r="D1098" s="81"/>
      <c r="E1098" s="81"/>
      <c r="F1098" s="81"/>
      <c r="G1098" s="81"/>
      <c r="H1098" s="81"/>
      <c r="I1098" s="81"/>
      <c r="J1098" s="81"/>
      <c r="K1098" s="81"/>
      <c r="L1098" s="81"/>
      <c r="M1098" s="81"/>
      <c r="N1098" s="81"/>
      <c r="O1098" s="81"/>
    </row>
    <row r="1099" spans="2:15" x14ac:dyDescent="0.25">
      <c r="B1099" s="81"/>
      <c r="C1099" s="81"/>
      <c r="D1099" s="81"/>
      <c r="E1099" s="81"/>
      <c r="F1099" s="81"/>
      <c r="G1099" s="81"/>
      <c r="H1099" s="81"/>
      <c r="I1099" s="81"/>
      <c r="J1099" s="81"/>
      <c r="K1099" s="81"/>
      <c r="L1099" s="81"/>
      <c r="M1099" s="81"/>
      <c r="N1099" s="81"/>
      <c r="O1099" s="81"/>
    </row>
    <row r="1100" spans="2:15" x14ac:dyDescent="0.25">
      <c r="B1100" s="81"/>
      <c r="C1100" s="81"/>
      <c r="D1100" s="81"/>
      <c r="E1100" s="81"/>
      <c r="F1100" s="81"/>
      <c r="G1100" s="81"/>
      <c r="H1100" s="81"/>
      <c r="I1100" s="81"/>
      <c r="J1100" s="81"/>
      <c r="K1100" s="81"/>
      <c r="L1100" s="81"/>
      <c r="M1100" s="81"/>
      <c r="N1100" s="81"/>
      <c r="O1100" s="81"/>
    </row>
    <row r="1101" spans="2:15" x14ac:dyDescent="0.25">
      <c r="B1101" s="81"/>
      <c r="C1101" s="81"/>
      <c r="D1101" s="81"/>
      <c r="E1101" s="81"/>
      <c r="F1101" s="81"/>
      <c r="G1101" s="81"/>
      <c r="H1101" s="81"/>
      <c r="I1101" s="81"/>
      <c r="J1101" s="81"/>
      <c r="K1101" s="81"/>
      <c r="L1101" s="81"/>
      <c r="M1101" s="81"/>
      <c r="N1101" s="81"/>
      <c r="O1101" s="81"/>
    </row>
    <row r="1102" spans="2:15" x14ac:dyDescent="0.25">
      <c r="B1102" s="81"/>
      <c r="C1102" s="81"/>
      <c r="D1102" s="81"/>
      <c r="E1102" s="81"/>
      <c r="F1102" s="81"/>
      <c r="G1102" s="81"/>
      <c r="H1102" s="81"/>
      <c r="I1102" s="81"/>
      <c r="J1102" s="81"/>
      <c r="K1102" s="81"/>
      <c r="L1102" s="81"/>
      <c r="M1102" s="81"/>
      <c r="N1102" s="81"/>
      <c r="O1102" s="81"/>
    </row>
    <row r="1103" spans="2:15" x14ac:dyDescent="0.25">
      <c r="B1103" s="81"/>
      <c r="C1103" s="81"/>
      <c r="D1103" s="81"/>
      <c r="E1103" s="81"/>
      <c r="F1103" s="81"/>
      <c r="G1103" s="81"/>
      <c r="H1103" s="81"/>
      <c r="I1103" s="81"/>
      <c r="J1103" s="81"/>
      <c r="K1103" s="81"/>
      <c r="L1103" s="81"/>
      <c r="M1103" s="81"/>
      <c r="N1103" s="81"/>
      <c r="O1103" s="81"/>
    </row>
    <row r="1104" spans="2:15" x14ac:dyDescent="0.25">
      <c r="B1104" s="81"/>
      <c r="C1104" s="81"/>
      <c r="D1104" s="81"/>
      <c r="E1104" s="81"/>
      <c r="F1104" s="81"/>
      <c r="G1104" s="81"/>
      <c r="H1104" s="81"/>
      <c r="I1104" s="81"/>
      <c r="J1104" s="81"/>
      <c r="K1104" s="81"/>
      <c r="L1104" s="81"/>
      <c r="M1104" s="81"/>
      <c r="N1104" s="81"/>
      <c r="O1104" s="81"/>
    </row>
    <row r="1105" spans="2:15" x14ac:dyDescent="0.25">
      <c r="B1105" s="81"/>
      <c r="C1105" s="81"/>
      <c r="D1105" s="81"/>
      <c r="E1105" s="81"/>
      <c r="F1105" s="81"/>
      <c r="G1105" s="81"/>
      <c r="H1105" s="81"/>
      <c r="I1105" s="81"/>
      <c r="J1105" s="81"/>
      <c r="K1105" s="81"/>
      <c r="L1105" s="81"/>
      <c r="M1105" s="81"/>
      <c r="N1105" s="81"/>
      <c r="O1105" s="81"/>
    </row>
    <row r="1106" spans="2:15" x14ac:dyDescent="0.25">
      <c r="B1106" s="81"/>
      <c r="C1106" s="81"/>
      <c r="D1106" s="81"/>
      <c r="E1106" s="81"/>
      <c r="F1106" s="81"/>
      <c r="G1106" s="81"/>
      <c r="H1106" s="81"/>
      <c r="I1106" s="81"/>
      <c r="J1106" s="81"/>
      <c r="K1106" s="81"/>
      <c r="L1106" s="81"/>
      <c r="M1106" s="81"/>
      <c r="N1106" s="81"/>
      <c r="O1106" s="81"/>
    </row>
    <row r="1107" spans="2:15" x14ac:dyDescent="0.25">
      <c r="B1107" s="81"/>
      <c r="C1107" s="81"/>
      <c r="D1107" s="81"/>
      <c r="E1107" s="81"/>
      <c r="F1107" s="81"/>
      <c r="G1107" s="81"/>
      <c r="H1107" s="81"/>
      <c r="I1107" s="81"/>
      <c r="J1107" s="81"/>
      <c r="K1107" s="81"/>
      <c r="L1107" s="81"/>
      <c r="M1107" s="81"/>
      <c r="N1107" s="81"/>
      <c r="O1107" s="81"/>
    </row>
    <row r="1108" spans="2:15" x14ac:dyDescent="0.25">
      <c r="B1108" s="81"/>
      <c r="C1108" s="81"/>
      <c r="D1108" s="81"/>
      <c r="E1108" s="81"/>
      <c r="F1108" s="81"/>
      <c r="G1108" s="81"/>
      <c r="H1108" s="81"/>
      <c r="I1108" s="81"/>
      <c r="J1108" s="81"/>
      <c r="K1108" s="81"/>
      <c r="L1108" s="81"/>
      <c r="M1108" s="81"/>
      <c r="N1108" s="81"/>
      <c r="O1108" s="81"/>
    </row>
    <row r="1109" spans="2:15" x14ac:dyDescent="0.25">
      <c r="B1109" s="81"/>
      <c r="C1109" s="81"/>
      <c r="D1109" s="81"/>
      <c r="E1109" s="81"/>
      <c r="F1109" s="81"/>
      <c r="G1109" s="81"/>
      <c r="H1109" s="81"/>
      <c r="I1109" s="81"/>
      <c r="J1109" s="81"/>
      <c r="K1109" s="81"/>
      <c r="L1109" s="81"/>
      <c r="M1109" s="81"/>
      <c r="N1109" s="81"/>
      <c r="O1109" s="81"/>
    </row>
    <row r="1110" spans="2:15" x14ac:dyDescent="0.25">
      <c r="B1110" s="81"/>
      <c r="C1110" s="81"/>
      <c r="D1110" s="81"/>
      <c r="E1110" s="81"/>
      <c r="F1110" s="81"/>
      <c r="G1110" s="81"/>
      <c r="H1110" s="81"/>
      <c r="I1110" s="81"/>
      <c r="J1110" s="81"/>
      <c r="K1110" s="81"/>
      <c r="L1110" s="81"/>
      <c r="M1110" s="81"/>
      <c r="N1110" s="81"/>
      <c r="O1110" s="81"/>
    </row>
    <row r="1111" spans="2:15" x14ac:dyDescent="0.25">
      <c r="B1111" s="81"/>
      <c r="C1111" s="81"/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1"/>
      <c r="O1111" s="81"/>
    </row>
    <row r="1112" spans="2:15" x14ac:dyDescent="0.25">
      <c r="B1112" s="81"/>
      <c r="C1112" s="81"/>
      <c r="D1112" s="81"/>
      <c r="E1112" s="81"/>
      <c r="F1112" s="81"/>
      <c r="G1112" s="81"/>
      <c r="H1112" s="81"/>
      <c r="I1112" s="81"/>
      <c r="J1112" s="81"/>
      <c r="K1112" s="81"/>
      <c r="L1112" s="81"/>
      <c r="M1112" s="81"/>
      <c r="N1112" s="81"/>
      <c r="O1112" s="81"/>
    </row>
    <row r="1113" spans="2:15" x14ac:dyDescent="0.25">
      <c r="B1113" s="81"/>
      <c r="C1113" s="81"/>
      <c r="D1113" s="81"/>
      <c r="E1113" s="81"/>
      <c r="F1113" s="81"/>
      <c r="G1113" s="81"/>
      <c r="H1113" s="81"/>
      <c r="I1113" s="81"/>
      <c r="J1113" s="81"/>
      <c r="K1113" s="81"/>
      <c r="L1113" s="81"/>
      <c r="M1113" s="81"/>
      <c r="N1113" s="81"/>
      <c r="O1113" s="81"/>
    </row>
    <row r="1114" spans="2:15" x14ac:dyDescent="0.25">
      <c r="B1114" s="81"/>
      <c r="C1114" s="81"/>
      <c r="D1114" s="81"/>
      <c r="E1114" s="81"/>
      <c r="F1114" s="81"/>
      <c r="G1114" s="81"/>
      <c r="H1114" s="81"/>
      <c r="I1114" s="81"/>
      <c r="J1114" s="81"/>
      <c r="K1114" s="81"/>
      <c r="L1114" s="81"/>
      <c r="M1114" s="81"/>
      <c r="N1114" s="81"/>
      <c r="O1114" s="81"/>
    </row>
    <row r="1115" spans="2:15" x14ac:dyDescent="0.25">
      <c r="B1115" s="81"/>
      <c r="C1115" s="81"/>
      <c r="D1115" s="81"/>
      <c r="E1115" s="81"/>
      <c r="F1115" s="81"/>
      <c r="G1115" s="81"/>
      <c r="H1115" s="81"/>
      <c r="I1115" s="81"/>
      <c r="J1115" s="81"/>
      <c r="K1115" s="81"/>
      <c r="L1115" s="81"/>
      <c r="M1115" s="81"/>
      <c r="N1115" s="81"/>
      <c r="O1115" s="81"/>
    </row>
    <row r="1116" spans="2:15" x14ac:dyDescent="0.25">
      <c r="B1116" s="81"/>
      <c r="C1116" s="81"/>
      <c r="D1116" s="81"/>
      <c r="E1116" s="81"/>
      <c r="F1116" s="81"/>
      <c r="G1116" s="81"/>
      <c r="H1116" s="81"/>
      <c r="I1116" s="81"/>
      <c r="J1116" s="81"/>
      <c r="K1116" s="81"/>
      <c r="L1116" s="81"/>
      <c r="M1116" s="81"/>
      <c r="N1116" s="81"/>
      <c r="O1116" s="81"/>
    </row>
    <row r="1117" spans="2:15" x14ac:dyDescent="0.25">
      <c r="B1117" s="81"/>
      <c r="C1117" s="81"/>
      <c r="D1117" s="81"/>
      <c r="E1117" s="81"/>
      <c r="F1117" s="81"/>
      <c r="G1117" s="81"/>
      <c r="H1117" s="81"/>
      <c r="I1117" s="81"/>
      <c r="J1117" s="81"/>
      <c r="K1117" s="81"/>
      <c r="L1117" s="81"/>
      <c r="M1117" s="81"/>
      <c r="N1117" s="81"/>
      <c r="O1117" s="81"/>
    </row>
    <row r="1118" spans="2:15" x14ac:dyDescent="0.25">
      <c r="B1118" s="81"/>
      <c r="C1118" s="81"/>
      <c r="D1118" s="81"/>
      <c r="E1118" s="81"/>
      <c r="F1118" s="81"/>
      <c r="G1118" s="81"/>
      <c r="H1118" s="81"/>
      <c r="I1118" s="81"/>
      <c r="J1118" s="81"/>
      <c r="K1118" s="81"/>
      <c r="L1118" s="81"/>
      <c r="M1118" s="81"/>
      <c r="N1118" s="81"/>
      <c r="O1118" s="81"/>
    </row>
    <row r="1119" spans="2:15" x14ac:dyDescent="0.25">
      <c r="B1119" s="81"/>
      <c r="C1119" s="81"/>
      <c r="D1119" s="81"/>
      <c r="E1119" s="81"/>
      <c r="F1119" s="81"/>
      <c r="G1119" s="81"/>
      <c r="H1119" s="81"/>
      <c r="I1119" s="81"/>
      <c r="J1119" s="81"/>
      <c r="K1119" s="81"/>
      <c r="L1119" s="81"/>
      <c r="M1119" s="81"/>
      <c r="N1119" s="81"/>
      <c r="O1119" s="81"/>
    </row>
    <row r="1120" spans="2:15" x14ac:dyDescent="0.25">
      <c r="B1120" s="81"/>
      <c r="C1120" s="81"/>
      <c r="D1120" s="81"/>
      <c r="E1120" s="81"/>
      <c r="F1120" s="81"/>
      <c r="G1120" s="81"/>
      <c r="H1120" s="81"/>
      <c r="I1120" s="81"/>
      <c r="J1120" s="81"/>
      <c r="K1120" s="81"/>
      <c r="L1120" s="81"/>
      <c r="M1120" s="81"/>
      <c r="N1120" s="81"/>
      <c r="O1120" s="81"/>
    </row>
    <row r="1121" spans="2:15" x14ac:dyDescent="0.25">
      <c r="B1121" s="81"/>
      <c r="C1121" s="81"/>
      <c r="D1121" s="81"/>
      <c r="E1121" s="81"/>
      <c r="F1121" s="81"/>
      <c r="G1121" s="81"/>
      <c r="H1121" s="81"/>
      <c r="I1121" s="81"/>
      <c r="J1121" s="81"/>
      <c r="K1121" s="81"/>
      <c r="L1121" s="81"/>
      <c r="M1121" s="81"/>
      <c r="N1121" s="81"/>
      <c r="O1121" s="81"/>
    </row>
    <row r="1122" spans="2:15" x14ac:dyDescent="0.25">
      <c r="B1122" s="81"/>
      <c r="C1122" s="81"/>
      <c r="D1122" s="81"/>
      <c r="E1122" s="81"/>
      <c r="F1122" s="81"/>
      <c r="G1122" s="81"/>
      <c r="H1122" s="81"/>
      <c r="I1122" s="81"/>
      <c r="J1122" s="81"/>
      <c r="K1122" s="81"/>
      <c r="L1122" s="81"/>
      <c r="M1122" s="81"/>
      <c r="N1122" s="81"/>
      <c r="O1122" s="81"/>
    </row>
    <row r="1123" spans="2:15" x14ac:dyDescent="0.25">
      <c r="B1123" s="81"/>
      <c r="C1123" s="81"/>
      <c r="D1123" s="81"/>
      <c r="E1123" s="81"/>
      <c r="F1123" s="81"/>
      <c r="G1123" s="81"/>
      <c r="H1123" s="81"/>
      <c r="I1123" s="81"/>
      <c r="J1123" s="81"/>
      <c r="K1123" s="81"/>
      <c r="L1123" s="81"/>
      <c r="M1123" s="81"/>
      <c r="N1123" s="81"/>
      <c r="O1123" s="81"/>
    </row>
    <row r="1124" spans="2:15" x14ac:dyDescent="0.25">
      <c r="B1124" s="81"/>
      <c r="C1124" s="81"/>
      <c r="D1124" s="81"/>
      <c r="E1124" s="81"/>
      <c r="F1124" s="81"/>
      <c r="G1124" s="81"/>
      <c r="H1124" s="81"/>
      <c r="I1124" s="81"/>
      <c r="J1124" s="81"/>
      <c r="K1124" s="81"/>
      <c r="L1124" s="81"/>
      <c r="M1124" s="81"/>
      <c r="N1124" s="81"/>
      <c r="O1124" s="81"/>
    </row>
    <row r="1125" spans="2:15" x14ac:dyDescent="0.25">
      <c r="B1125" s="81"/>
      <c r="C1125" s="81"/>
      <c r="D1125" s="81"/>
      <c r="E1125" s="81"/>
      <c r="F1125" s="81"/>
      <c r="G1125" s="81"/>
      <c r="H1125" s="81"/>
      <c r="I1125" s="81"/>
      <c r="J1125" s="81"/>
      <c r="K1125" s="81"/>
      <c r="L1125" s="81"/>
      <c r="M1125" s="81"/>
      <c r="N1125" s="81"/>
      <c r="O1125" s="81"/>
    </row>
    <row r="1126" spans="2:15" x14ac:dyDescent="0.25">
      <c r="B1126" s="81"/>
      <c r="C1126" s="81"/>
      <c r="D1126" s="81"/>
      <c r="E1126" s="81"/>
      <c r="F1126" s="81"/>
      <c r="G1126" s="81"/>
      <c r="H1126" s="81"/>
      <c r="I1126" s="81"/>
      <c r="J1126" s="81"/>
      <c r="K1126" s="81"/>
      <c r="L1126" s="81"/>
      <c r="M1126" s="81"/>
      <c r="N1126" s="81"/>
      <c r="O1126" s="81"/>
    </row>
    <row r="1127" spans="2:15" x14ac:dyDescent="0.25">
      <c r="B1127" s="81"/>
      <c r="C1127" s="81"/>
      <c r="D1127" s="81"/>
      <c r="E1127" s="81"/>
      <c r="F1127" s="81"/>
      <c r="G1127" s="81"/>
      <c r="H1127" s="81"/>
      <c r="I1127" s="81"/>
      <c r="J1127" s="81"/>
      <c r="K1127" s="81"/>
      <c r="L1127" s="81"/>
      <c r="M1127" s="81"/>
      <c r="N1127" s="81"/>
      <c r="O1127" s="81"/>
    </row>
    <row r="1128" spans="2:15" x14ac:dyDescent="0.25">
      <c r="B1128" s="81"/>
      <c r="C1128" s="81"/>
      <c r="D1128" s="81"/>
      <c r="E1128" s="81"/>
      <c r="F1128" s="81"/>
      <c r="G1128" s="81"/>
      <c r="H1128" s="81"/>
      <c r="I1128" s="81"/>
      <c r="J1128" s="81"/>
      <c r="K1128" s="81"/>
      <c r="L1128" s="81"/>
      <c r="M1128" s="81"/>
      <c r="N1128" s="81"/>
      <c r="O1128" s="81"/>
    </row>
    <row r="1129" spans="2:15" x14ac:dyDescent="0.25">
      <c r="B1129" s="81"/>
      <c r="C1129" s="81"/>
      <c r="D1129" s="81"/>
      <c r="E1129" s="81"/>
      <c r="F1129" s="81"/>
      <c r="G1129" s="81"/>
      <c r="H1129" s="81"/>
      <c r="I1129" s="81"/>
      <c r="J1129" s="81"/>
      <c r="K1129" s="81"/>
      <c r="L1129" s="81"/>
      <c r="M1129" s="81"/>
      <c r="N1129" s="81"/>
      <c r="O1129" s="81"/>
    </row>
    <row r="1130" spans="2:15" x14ac:dyDescent="0.25">
      <c r="B1130" s="81"/>
      <c r="C1130" s="81"/>
      <c r="D1130" s="81"/>
      <c r="E1130" s="81"/>
      <c r="F1130" s="81"/>
      <c r="G1130" s="81"/>
      <c r="H1130" s="81"/>
      <c r="I1130" s="81"/>
      <c r="J1130" s="81"/>
      <c r="K1130" s="81"/>
      <c r="L1130" s="81"/>
      <c r="M1130" s="81"/>
      <c r="N1130" s="81"/>
      <c r="O1130" s="81"/>
    </row>
    <row r="1131" spans="2:15" x14ac:dyDescent="0.25">
      <c r="B1131" s="81"/>
      <c r="C1131" s="81"/>
      <c r="D1131" s="81"/>
      <c r="E1131" s="81"/>
      <c r="F1131" s="81"/>
      <c r="G1131" s="81"/>
      <c r="H1131" s="81"/>
      <c r="I1131" s="81"/>
      <c r="J1131" s="81"/>
      <c r="K1131" s="81"/>
      <c r="L1131" s="81"/>
      <c r="M1131" s="81"/>
      <c r="N1131" s="81"/>
      <c r="O1131" s="81"/>
    </row>
    <row r="1132" spans="2:15" x14ac:dyDescent="0.25">
      <c r="B1132" s="81"/>
      <c r="C1132" s="81"/>
      <c r="D1132" s="81"/>
      <c r="E1132" s="81"/>
      <c r="F1132" s="81"/>
      <c r="G1132" s="81"/>
      <c r="H1132" s="81"/>
      <c r="I1132" s="81"/>
      <c r="J1132" s="81"/>
      <c r="K1132" s="81"/>
      <c r="L1132" s="81"/>
      <c r="M1132" s="81"/>
      <c r="N1132" s="81"/>
      <c r="O1132" s="81"/>
    </row>
    <row r="1133" spans="2:15" x14ac:dyDescent="0.25">
      <c r="B1133" s="81"/>
      <c r="C1133" s="81"/>
      <c r="D1133" s="81"/>
      <c r="E1133" s="81"/>
      <c r="F1133" s="81"/>
      <c r="G1133" s="81"/>
      <c r="H1133" s="81"/>
      <c r="I1133" s="81"/>
      <c r="J1133" s="81"/>
      <c r="K1133" s="81"/>
      <c r="L1133" s="81"/>
      <c r="M1133" s="81"/>
      <c r="N1133" s="81"/>
      <c r="O1133" s="81"/>
    </row>
    <row r="1134" spans="2:15" x14ac:dyDescent="0.25">
      <c r="B1134" s="81"/>
      <c r="C1134" s="81"/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1"/>
      <c r="O1134" s="81"/>
    </row>
    <row r="1135" spans="2:15" x14ac:dyDescent="0.25">
      <c r="B1135" s="81"/>
      <c r="C1135" s="81"/>
      <c r="D1135" s="81"/>
      <c r="E1135" s="81"/>
      <c r="F1135" s="81"/>
      <c r="G1135" s="81"/>
      <c r="H1135" s="81"/>
      <c r="I1135" s="81"/>
      <c r="J1135" s="81"/>
      <c r="K1135" s="81"/>
      <c r="L1135" s="81"/>
      <c r="M1135" s="81"/>
      <c r="N1135" s="81"/>
      <c r="O1135" s="81"/>
    </row>
    <row r="1136" spans="2:15" x14ac:dyDescent="0.25">
      <c r="B1136" s="81"/>
      <c r="C1136" s="81"/>
      <c r="D1136" s="81"/>
      <c r="E1136" s="81"/>
      <c r="F1136" s="81"/>
      <c r="G1136" s="81"/>
      <c r="H1136" s="81"/>
      <c r="I1136" s="81"/>
      <c r="J1136" s="81"/>
      <c r="K1136" s="81"/>
      <c r="L1136" s="81"/>
      <c r="M1136" s="81"/>
      <c r="N1136" s="81"/>
      <c r="O1136" s="81"/>
    </row>
    <row r="1137" spans="2:15" x14ac:dyDescent="0.25">
      <c r="B1137" s="81"/>
      <c r="C1137" s="81"/>
      <c r="D1137" s="81"/>
      <c r="E1137" s="81"/>
      <c r="F1137" s="81"/>
      <c r="G1137" s="81"/>
      <c r="H1137" s="81"/>
      <c r="I1137" s="81"/>
      <c r="J1137" s="81"/>
      <c r="K1137" s="81"/>
      <c r="L1137" s="81"/>
      <c r="M1137" s="81"/>
      <c r="N1137" s="81"/>
      <c r="O1137" s="81"/>
    </row>
    <row r="1138" spans="2:15" x14ac:dyDescent="0.25">
      <c r="B1138" s="81"/>
      <c r="C1138" s="81"/>
      <c r="D1138" s="81"/>
      <c r="E1138" s="81"/>
      <c r="F1138" s="81"/>
      <c r="G1138" s="81"/>
      <c r="H1138" s="81"/>
      <c r="I1138" s="81"/>
      <c r="J1138" s="81"/>
      <c r="K1138" s="81"/>
      <c r="L1138" s="81"/>
      <c r="M1138" s="81"/>
      <c r="N1138" s="81"/>
      <c r="O1138" s="81"/>
    </row>
    <row r="1139" spans="2:15" x14ac:dyDescent="0.25">
      <c r="B1139" s="81"/>
      <c r="C1139" s="81"/>
      <c r="D1139" s="81"/>
      <c r="E1139" s="81"/>
      <c r="F1139" s="81"/>
      <c r="G1139" s="81"/>
      <c r="H1139" s="81"/>
      <c r="I1139" s="81"/>
      <c r="J1139" s="81"/>
      <c r="K1139" s="81"/>
      <c r="L1139" s="81"/>
      <c r="M1139" s="81"/>
      <c r="N1139" s="81"/>
      <c r="O1139" s="81"/>
    </row>
    <row r="1140" spans="2:15" x14ac:dyDescent="0.25">
      <c r="B1140" s="81"/>
      <c r="C1140" s="81"/>
      <c r="D1140" s="81"/>
      <c r="E1140" s="81"/>
      <c r="F1140" s="81"/>
      <c r="G1140" s="81"/>
      <c r="H1140" s="81"/>
      <c r="I1140" s="81"/>
      <c r="J1140" s="81"/>
      <c r="K1140" s="81"/>
      <c r="L1140" s="81"/>
      <c r="M1140" s="81"/>
      <c r="N1140" s="81"/>
      <c r="O1140" s="81"/>
    </row>
    <row r="1141" spans="2:15" x14ac:dyDescent="0.25">
      <c r="B1141" s="81"/>
      <c r="C1141" s="81"/>
      <c r="D1141" s="81"/>
      <c r="E1141" s="81"/>
      <c r="F1141" s="81"/>
      <c r="G1141" s="81"/>
      <c r="H1141" s="81"/>
      <c r="I1141" s="81"/>
      <c r="J1141" s="81"/>
      <c r="K1141" s="81"/>
      <c r="L1141" s="81"/>
      <c r="M1141" s="81"/>
      <c r="N1141" s="81"/>
      <c r="O1141" s="81"/>
    </row>
    <row r="1142" spans="2:15" x14ac:dyDescent="0.25">
      <c r="B1142" s="81"/>
      <c r="C1142" s="81"/>
      <c r="D1142" s="81"/>
      <c r="E1142" s="81"/>
      <c r="F1142" s="81"/>
      <c r="G1142" s="81"/>
      <c r="H1142" s="81"/>
      <c r="I1142" s="81"/>
      <c r="J1142" s="81"/>
      <c r="K1142" s="81"/>
      <c r="L1142" s="81"/>
      <c r="M1142" s="81"/>
      <c r="N1142" s="81"/>
      <c r="O1142" s="81"/>
    </row>
    <row r="1143" spans="2:15" x14ac:dyDescent="0.25">
      <c r="B1143" s="81"/>
      <c r="C1143" s="81"/>
      <c r="D1143" s="81"/>
      <c r="E1143" s="81"/>
      <c r="F1143" s="81"/>
      <c r="G1143" s="81"/>
      <c r="H1143" s="81"/>
      <c r="I1143" s="81"/>
      <c r="J1143" s="81"/>
      <c r="K1143" s="81"/>
      <c r="L1143" s="81"/>
      <c r="M1143" s="81"/>
      <c r="N1143" s="81"/>
      <c r="O1143" s="81"/>
    </row>
    <row r="1144" spans="2:15" x14ac:dyDescent="0.25">
      <c r="B1144" s="81"/>
      <c r="C1144" s="81"/>
      <c r="D1144" s="81"/>
      <c r="E1144" s="81"/>
      <c r="F1144" s="81"/>
      <c r="G1144" s="81"/>
      <c r="H1144" s="81"/>
      <c r="I1144" s="81"/>
      <c r="J1144" s="81"/>
      <c r="K1144" s="81"/>
      <c r="L1144" s="81"/>
      <c r="M1144" s="81"/>
      <c r="N1144" s="81"/>
      <c r="O1144" s="81"/>
    </row>
    <row r="1145" spans="2:15" x14ac:dyDescent="0.25">
      <c r="B1145" s="81"/>
      <c r="C1145" s="81"/>
      <c r="D1145" s="81"/>
      <c r="E1145" s="81"/>
      <c r="F1145" s="81"/>
      <c r="G1145" s="81"/>
      <c r="H1145" s="81"/>
      <c r="I1145" s="81"/>
      <c r="J1145" s="81"/>
      <c r="K1145" s="81"/>
      <c r="L1145" s="81"/>
      <c r="M1145" s="81"/>
      <c r="N1145" s="81"/>
      <c r="O1145" s="81"/>
    </row>
    <row r="1146" spans="2:15" x14ac:dyDescent="0.25">
      <c r="B1146" s="81"/>
      <c r="C1146" s="81"/>
      <c r="D1146" s="81"/>
      <c r="E1146" s="81"/>
      <c r="F1146" s="81"/>
      <c r="G1146" s="81"/>
      <c r="H1146" s="81"/>
      <c r="I1146" s="81"/>
      <c r="J1146" s="81"/>
      <c r="K1146" s="81"/>
      <c r="L1146" s="81"/>
      <c r="M1146" s="81"/>
      <c r="N1146" s="81"/>
      <c r="O1146" s="81"/>
    </row>
    <row r="1147" spans="2:15" x14ac:dyDescent="0.25">
      <c r="B1147" s="81"/>
      <c r="C1147" s="81"/>
      <c r="D1147" s="81"/>
      <c r="E1147" s="81"/>
      <c r="F1147" s="81"/>
      <c r="G1147" s="81"/>
      <c r="H1147" s="81"/>
      <c r="I1147" s="81"/>
      <c r="J1147" s="81"/>
      <c r="K1147" s="81"/>
      <c r="L1147" s="81"/>
      <c r="M1147" s="81"/>
      <c r="N1147" s="81"/>
      <c r="O1147" s="81"/>
    </row>
    <row r="1148" spans="2:15" x14ac:dyDescent="0.25">
      <c r="B1148" s="81"/>
      <c r="C1148" s="81"/>
      <c r="D1148" s="81"/>
      <c r="E1148" s="81"/>
      <c r="F1148" s="81"/>
      <c r="G1148" s="81"/>
      <c r="H1148" s="81"/>
      <c r="I1148" s="81"/>
      <c r="J1148" s="81"/>
      <c r="K1148" s="81"/>
      <c r="L1148" s="81"/>
      <c r="M1148" s="81"/>
      <c r="N1148" s="81"/>
      <c r="O1148" s="81"/>
    </row>
    <row r="1149" spans="2:15" x14ac:dyDescent="0.25">
      <c r="B1149" s="81"/>
      <c r="C1149" s="81"/>
      <c r="D1149" s="81"/>
      <c r="E1149" s="81"/>
      <c r="F1149" s="81"/>
      <c r="G1149" s="81"/>
      <c r="H1149" s="81"/>
      <c r="I1149" s="81"/>
      <c r="J1149" s="81"/>
      <c r="K1149" s="81"/>
      <c r="L1149" s="81"/>
      <c r="M1149" s="81"/>
      <c r="N1149" s="81"/>
      <c r="O1149" s="81"/>
    </row>
    <row r="1150" spans="2:15" x14ac:dyDescent="0.25">
      <c r="B1150" s="81"/>
      <c r="C1150" s="81"/>
      <c r="D1150" s="81"/>
      <c r="E1150" s="81"/>
      <c r="F1150" s="81"/>
      <c r="G1150" s="81"/>
      <c r="H1150" s="81"/>
      <c r="I1150" s="81"/>
      <c r="J1150" s="81"/>
      <c r="K1150" s="81"/>
      <c r="L1150" s="81"/>
      <c r="M1150" s="81"/>
      <c r="N1150" s="81"/>
      <c r="O1150" s="81"/>
    </row>
    <row r="1151" spans="2:15" x14ac:dyDescent="0.25">
      <c r="B1151" s="81"/>
      <c r="C1151" s="81"/>
      <c r="D1151" s="81"/>
      <c r="E1151" s="81"/>
      <c r="F1151" s="81"/>
      <c r="G1151" s="81"/>
      <c r="H1151" s="81"/>
      <c r="I1151" s="81"/>
      <c r="J1151" s="81"/>
      <c r="K1151" s="81"/>
      <c r="L1151" s="81"/>
      <c r="M1151" s="81"/>
      <c r="N1151" s="81"/>
      <c r="O1151" s="81"/>
    </row>
    <row r="1152" spans="2:15" x14ac:dyDescent="0.25">
      <c r="B1152" s="81"/>
      <c r="C1152" s="81"/>
      <c r="D1152" s="81"/>
      <c r="E1152" s="81"/>
      <c r="F1152" s="81"/>
      <c r="G1152" s="81"/>
      <c r="H1152" s="81"/>
      <c r="I1152" s="81"/>
      <c r="J1152" s="81"/>
      <c r="K1152" s="81"/>
      <c r="L1152" s="81"/>
      <c r="M1152" s="81"/>
      <c r="N1152" s="81"/>
      <c r="O1152" s="81"/>
    </row>
    <row r="1153" spans="2:15" x14ac:dyDescent="0.25">
      <c r="B1153" s="81"/>
      <c r="C1153" s="81"/>
      <c r="D1153" s="81"/>
      <c r="E1153" s="81"/>
      <c r="F1153" s="81"/>
      <c r="G1153" s="81"/>
      <c r="H1153" s="81"/>
      <c r="I1153" s="81"/>
      <c r="J1153" s="81"/>
      <c r="K1153" s="81"/>
      <c r="L1153" s="81"/>
      <c r="M1153" s="81"/>
      <c r="N1153" s="81"/>
      <c r="O1153" s="81"/>
    </row>
    <row r="1154" spans="2:15" x14ac:dyDescent="0.25">
      <c r="B1154" s="81"/>
      <c r="C1154" s="81"/>
      <c r="D1154" s="81"/>
      <c r="E1154" s="81"/>
      <c r="F1154" s="81"/>
      <c r="G1154" s="81"/>
      <c r="H1154" s="81"/>
      <c r="I1154" s="81"/>
      <c r="J1154" s="81"/>
      <c r="K1154" s="81"/>
      <c r="L1154" s="81"/>
      <c r="M1154" s="81"/>
      <c r="N1154" s="81"/>
      <c r="O1154" s="81"/>
    </row>
    <row r="1155" spans="2:15" x14ac:dyDescent="0.25">
      <c r="B1155" s="81"/>
      <c r="C1155" s="81"/>
      <c r="D1155" s="81"/>
      <c r="E1155" s="81"/>
      <c r="F1155" s="81"/>
      <c r="G1155" s="81"/>
      <c r="H1155" s="81"/>
      <c r="I1155" s="81"/>
      <c r="J1155" s="81"/>
      <c r="K1155" s="81"/>
      <c r="L1155" s="81"/>
      <c r="M1155" s="81"/>
      <c r="N1155" s="81"/>
      <c r="O1155" s="81"/>
    </row>
    <row r="1156" spans="2:15" x14ac:dyDescent="0.25">
      <c r="B1156" s="81"/>
      <c r="C1156" s="81"/>
      <c r="D1156" s="81"/>
      <c r="E1156" s="81"/>
      <c r="F1156" s="81"/>
      <c r="G1156" s="81"/>
      <c r="H1156" s="81"/>
      <c r="I1156" s="81"/>
      <c r="J1156" s="81"/>
      <c r="K1156" s="81"/>
      <c r="L1156" s="81"/>
      <c r="M1156" s="81"/>
      <c r="N1156" s="81"/>
      <c r="O1156" s="81"/>
    </row>
    <row r="1157" spans="2:15" x14ac:dyDescent="0.25">
      <c r="B1157" s="81"/>
      <c r="C1157" s="81"/>
      <c r="D1157" s="81"/>
      <c r="E1157" s="81"/>
      <c r="F1157" s="81"/>
      <c r="G1157" s="81"/>
      <c r="H1157" s="81"/>
      <c r="I1157" s="81"/>
      <c r="J1157" s="81"/>
      <c r="K1157" s="81"/>
      <c r="L1157" s="81"/>
      <c r="M1157" s="81"/>
      <c r="N1157" s="81"/>
      <c r="O1157" s="81"/>
    </row>
    <row r="1158" spans="2:15" x14ac:dyDescent="0.25">
      <c r="B1158" s="81"/>
      <c r="C1158" s="81"/>
      <c r="D1158" s="81"/>
      <c r="E1158" s="81"/>
      <c r="F1158" s="81"/>
      <c r="G1158" s="81"/>
      <c r="H1158" s="81"/>
      <c r="I1158" s="81"/>
      <c r="J1158" s="81"/>
      <c r="K1158" s="81"/>
      <c r="L1158" s="81"/>
      <c r="M1158" s="81"/>
      <c r="N1158" s="81"/>
      <c r="O1158" s="81"/>
    </row>
    <row r="1159" spans="2:15" x14ac:dyDescent="0.25">
      <c r="B1159" s="81"/>
      <c r="C1159" s="81"/>
      <c r="D1159" s="81"/>
      <c r="E1159" s="81"/>
      <c r="F1159" s="81"/>
      <c r="G1159" s="81"/>
      <c r="H1159" s="81"/>
      <c r="I1159" s="81"/>
      <c r="J1159" s="81"/>
      <c r="K1159" s="81"/>
      <c r="L1159" s="81"/>
      <c r="M1159" s="81"/>
      <c r="N1159" s="81"/>
      <c r="O1159" s="81"/>
    </row>
    <row r="1160" spans="2:15" x14ac:dyDescent="0.25">
      <c r="B1160" s="81"/>
      <c r="C1160" s="81"/>
      <c r="D1160" s="81"/>
      <c r="E1160" s="81"/>
      <c r="F1160" s="81"/>
      <c r="G1160" s="81"/>
      <c r="H1160" s="81"/>
      <c r="I1160" s="81"/>
      <c r="J1160" s="81"/>
      <c r="K1160" s="81"/>
      <c r="L1160" s="81"/>
      <c r="M1160" s="81"/>
      <c r="N1160" s="81"/>
      <c r="O1160" s="81"/>
    </row>
    <row r="1161" spans="2:15" x14ac:dyDescent="0.25">
      <c r="B1161" s="81"/>
      <c r="C1161" s="81"/>
      <c r="D1161" s="81"/>
      <c r="E1161" s="81"/>
      <c r="F1161" s="81"/>
      <c r="G1161" s="81"/>
      <c r="H1161" s="81"/>
      <c r="I1161" s="81"/>
      <c r="J1161" s="81"/>
      <c r="K1161" s="81"/>
      <c r="L1161" s="81"/>
      <c r="M1161" s="81"/>
      <c r="N1161" s="81"/>
      <c r="O1161" s="81"/>
    </row>
    <row r="1162" spans="2:15" x14ac:dyDescent="0.25">
      <c r="B1162" s="81"/>
      <c r="C1162" s="81"/>
      <c r="D1162" s="81"/>
      <c r="E1162" s="81"/>
      <c r="F1162" s="81"/>
      <c r="G1162" s="81"/>
      <c r="H1162" s="81"/>
      <c r="I1162" s="81"/>
      <c r="J1162" s="81"/>
      <c r="K1162" s="81"/>
      <c r="L1162" s="81"/>
      <c r="M1162" s="81"/>
      <c r="N1162" s="81"/>
      <c r="O1162" s="81"/>
    </row>
    <row r="1163" spans="2:15" x14ac:dyDescent="0.25">
      <c r="B1163" s="81"/>
      <c r="C1163" s="81"/>
      <c r="D1163" s="81"/>
      <c r="E1163" s="81"/>
      <c r="F1163" s="81"/>
      <c r="G1163" s="81"/>
      <c r="H1163" s="81"/>
      <c r="I1163" s="81"/>
      <c r="J1163" s="81"/>
      <c r="K1163" s="81"/>
      <c r="L1163" s="81"/>
      <c r="M1163" s="81"/>
      <c r="N1163" s="81"/>
      <c r="O1163" s="81"/>
    </row>
    <row r="1164" spans="2:15" x14ac:dyDescent="0.25">
      <c r="B1164" s="81"/>
      <c r="C1164" s="81"/>
      <c r="D1164" s="81"/>
      <c r="E1164" s="81"/>
      <c r="F1164" s="81"/>
      <c r="G1164" s="81"/>
      <c r="H1164" s="81"/>
      <c r="I1164" s="81"/>
      <c r="J1164" s="81"/>
      <c r="K1164" s="81"/>
      <c r="L1164" s="81"/>
      <c r="M1164" s="81"/>
      <c r="N1164" s="81"/>
      <c r="O1164" s="81"/>
    </row>
    <row r="1165" spans="2:15" x14ac:dyDescent="0.25">
      <c r="B1165" s="81"/>
      <c r="C1165" s="81"/>
      <c r="D1165" s="81"/>
      <c r="E1165" s="81"/>
      <c r="F1165" s="81"/>
      <c r="G1165" s="81"/>
      <c r="H1165" s="81"/>
      <c r="I1165" s="81"/>
      <c r="J1165" s="81"/>
      <c r="K1165" s="81"/>
      <c r="L1165" s="81"/>
      <c r="M1165" s="81"/>
      <c r="N1165" s="81"/>
      <c r="O1165" s="81"/>
    </row>
    <row r="1166" spans="2:15" x14ac:dyDescent="0.25">
      <c r="B1166" s="81"/>
      <c r="C1166" s="81"/>
      <c r="D1166" s="81"/>
      <c r="E1166" s="81"/>
      <c r="F1166" s="81"/>
      <c r="G1166" s="81"/>
      <c r="H1166" s="81"/>
      <c r="I1166" s="81"/>
      <c r="J1166" s="81"/>
      <c r="K1166" s="81"/>
      <c r="L1166" s="81"/>
      <c r="M1166" s="81"/>
      <c r="N1166" s="81"/>
      <c r="O1166" s="81"/>
    </row>
    <row r="1167" spans="2:15" x14ac:dyDescent="0.25">
      <c r="B1167" s="81"/>
      <c r="C1167" s="81"/>
      <c r="D1167" s="81"/>
      <c r="E1167" s="81"/>
      <c r="F1167" s="81"/>
      <c r="G1167" s="81"/>
      <c r="H1167" s="81"/>
      <c r="I1167" s="81"/>
      <c r="J1167" s="81"/>
      <c r="K1167" s="81"/>
      <c r="L1167" s="81"/>
      <c r="M1167" s="81"/>
      <c r="N1167" s="81"/>
      <c r="O1167" s="81"/>
    </row>
    <row r="1168" spans="2:15" x14ac:dyDescent="0.25">
      <c r="B1168" s="81"/>
      <c r="C1168" s="81"/>
      <c r="D1168" s="81"/>
      <c r="E1168" s="81"/>
      <c r="F1168" s="81"/>
      <c r="G1168" s="81"/>
      <c r="H1168" s="81"/>
      <c r="I1168" s="81"/>
      <c r="J1168" s="81"/>
      <c r="K1168" s="81"/>
      <c r="L1168" s="81"/>
      <c r="M1168" s="81"/>
      <c r="N1168" s="81"/>
      <c r="O1168" s="81"/>
    </row>
    <row r="1169" spans="2:15" x14ac:dyDescent="0.25">
      <c r="B1169" s="81"/>
      <c r="C1169" s="81"/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  <c r="N1169" s="81"/>
      <c r="O1169" s="81"/>
    </row>
    <row r="1170" spans="2:15" x14ac:dyDescent="0.25">
      <c r="B1170" s="81"/>
      <c r="C1170" s="81"/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1"/>
      <c r="O1170" s="81"/>
    </row>
    <row r="1171" spans="2:15" x14ac:dyDescent="0.25">
      <c r="B1171" s="81"/>
      <c r="C1171" s="81"/>
      <c r="D1171" s="81"/>
      <c r="E1171" s="81"/>
      <c r="F1171" s="81"/>
      <c r="G1171" s="81"/>
      <c r="H1171" s="81"/>
      <c r="I1171" s="81"/>
      <c r="J1171" s="81"/>
      <c r="K1171" s="81"/>
      <c r="L1171" s="81"/>
      <c r="M1171" s="81"/>
      <c r="N1171" s="81"/>
      <c r="O1171" s="81"/>
    </row>
    <row r="1172" spans="2:15" x14ac:dyDescent="0.25">
      <c r="B1172" s="81"/>
      <c r="C1172" s="81"/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1"/>
      <c r="O1172" s="81"/>
    </row>
    <row r="1173" spans="2:15" x14ac:dyDescent="0.25">
      <c r="B1173" s="81"/>
      <c r="C1173" s="81"/>
      <c r="D1173" s="81"/>
      <c r="E1173" s="81"/>
      <c r="F1173" s="81"/>
      <c r="G1173" s="81"/>
      <c r="H1173" s="81"/>
      <c r="I1173" s="81"/>
      <c r="J1173" s="81"/>
      <c r="K1173" s="81"/>
      <c r="L1173" s="81"/>
      <c r="M1173" s="81"/>
      <c r="N1173" s="81"/>
      <c r="O1173" s="81"/>
    </row>
    <row r="1174" spans="2:15" x14ac:dyDescent="0.25">
      <c r="B1174" s="81"/>
      <c r="C1174" s="81"/>
      <c r="D1174" s="81"/>
      <c r="E1174" s="81"/>
      <c r="F1174" s="81"/>
      <c r="G1174" s="81"/>
      <c r="H1174" s="81"/>
      <c r="I1174" s="81"/>
      <c r="J1174" s="81"/>
      <c r="K1174" s="81"/>
      <c r="L1174" s="81"/>
      <c r="M1174" s="81"/>
      <c r="N1174" s="81"/>
      <c r="O1174" s="81"/>
    </row>
    <row r="1175" spans="2:15" x14ac:dyDescent="0.25">
      <c r="B1175" s="81"/>
      <c r="C1175" s="81"/>
      <c r="D1175" s="81"/>
      <c r="E1175" s="81"/>
      <c r="F1175" s="81"/>
      <c r="G1175" s="81"/>
      <c r="H1175" s="81"/>
      <c r="I1175" s="81"/>
      <c r="J1175" s="81"/>
      <c r="K1175" s="81"/>
      <c r="L1175" s="81"/>
      <c r="M1175" s="81"/>
      <c r="N1175" s="81"/>
      <c r="O1175" s="81"/>
    </row>
    <row r="1176" spans="2:15" x14ac:dyDescent="0.25">
      <c r="B1176" s="81"/>
      <c r="C1176" s="81"/>
      <c r="D1176" s="81"/>
      <c r="E1176" s="81"/>
      <c r="F1176" s="81"/>
      <c r="G1176" s="81"/>
      <c r="H1176" s="81"/>
      <c r="I1176" s="81"/>
      <c r="J1176" s="81"/>
      <c r="K1176" s="81"/>
      <c r="L1176" s="81"/>
      <c r="M1176" s="81"/>
      <c r="N1176" s="81"/>
      <c r="O1176" s="81"/>
    </row>
    <row r="1177" spans="2:15" x14ac:dyDescent="0.25">
      <c r="B1177" s="81"/>
      <c r="C1177" s="81"/>
      <c r="D1177" s="81"/>
      <c r="E1177" s="81"/>
      <c r="F1177" s="81"/>
      <c r="G1177" s="81"/>
      <c r="H1177" s="81"/>
      <c r="I1177" s="81"/>
      <c r="J1177" s="81"/>
      <c r="K1177" s="81"/>
      <c r="L1177" s="81"/>
      <c r="M1177" s="81"/>
      <c r="N1177" s="81"/>
      <c r="O1177" s="81"/>
    </row>
    <row r="1178" spans="2:15" x14ac:dyDescent="0.25">
      <c r="B1178" s="81"/>
      <c r="C1178" s="81"/>
      <c r="D1178" s="81"/>
      <c r="E1178" s="81"/>
      <c r="F1178" s="81"/>
      <c r="G1178" s="81"/>
      <c r="H1178" s="81"/>
      <c r="I1178" s="81"/>
      <c r="J1178" s="81"/>
      <c r="K1178" s="81"/>
      <c r="L1178" s="81"/>
      <c r="M1178" s="81"/>
      <c r="N1178" s="81"/>
      <c r="O1178" s="81"/>
    </row>
    <row r="1179" spans="2:15" x14ac:dyDescent="0.25">
      <c r="B1179" s="81"/>
      <c r="C1179" s="81"/>
      <c r="D1179" s="81"/>
      <c r="E1179" s="81"/>
      <c r="F1179" s="81"/>
      <c r="G1179" s="81"/>
      <c r="H1179" s="81"/>
      <c r="I1179" s="81"/>
      <c r="J1179" s="81"/>
      <c r="K1179" s="81"/>
      <c r="L1179" s="81"/>
      <c r="M1179" s="81"/>
      <c r="N1179" s="81"/>
      <c r="O1179" s="81"/>
    </row>
    <row r="1180" spans="2:15" x14ac:dyDescent="0.25">
      <c r="B1180" s="81"/>
      <c r="C1180" s="81"/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  <c r="N1180" s="81"/>
      <c r="O1180" s="81"/>
    </row>
    <row r="1181" spans="2:15" x14ac:dyDescent="0.25">
      <c r="B1181" s="81"/>
      <c r="C1181" s="81"/>
      <c r="D1181" s="81"/>
      <c r="E1181" s="81"/>
      <c r="F1181" s="81"/>
      <c r="G1181" s="81"/>
      <c r="H1181" s="81"/>
      <c r="I1181" s="81"/>
      <c r="J1181" s="81"/>
      <c r="K1181" s="81"/>
      <c r="L1181" s="81"/>
      <c r="M1181" s="81"/>
      <c r="N1181" s="81"/>
      <c r="O1181" s="81"/>
    </row>
    <row r="1182" spans="2:15" x14ac:dyDescent="0.25">
      <c r="B1182" s="81"/>
      <c r="C1182" s="81"/>
      <c r="D1182" s="81"/>
      <c r="E1182" s="81"/>
      <c r="F1182" s="81"/>
      <c r="G1182" s="81"/>
      <c r="H1182" s="81"/>
      <c r="I1182" s="81"/>
      <c r="J1182" s="81"/>
      <c r="K1182" s="81"/>
      <c r="L1182" s="81"/>
      <c r="M1182" s="81"/>
      <c r="N1182" s="81"/>
      <c r="O1182" s="81"/>
    </row>
    <row r="1183" spans="2:15" x14ac:dyDescent="0.25">
      <c r="B1183" s="81"/>
      <c r="C1183" s="81"/>
      <c r="D1183" s="81"/>
      <c r="E1183" s="81"/>
      <c r="F1183" s="81"/>
      <c r="G1183" s="81"/>
      <c r="H1183" s="81"/>
      <c r="I1183" s="81"/>
      <c r="J1183" s="81"/>
      <c r="K1183" s="81"/>
      <c r="L1183" s="81"/>
      <c r="M1183" s="81"/>
      <c r="N1183" s="81"/>
      <c r="O1183" s="81"/>
    </row>
    <row r="1184" spans="2:15" x14ac:dyDescent="0.25">
      <c r="B1184" s="81"/>
      <c r="C1184" s="81"/>
      <c r="D1184" s="81"/>
      <c r="E1184" s="81"/>
      <c r="F1184" s="81"/>
      <c r="G1184" s="81"/>
      <c r="H1184" s="81"/>
      <c r="I1184" s="81"/>
      <c r="J1184" s="81"/>
      <c r="K1184" s="81"/>
      <c r="L1184" s="81"/>
      <c r="M1184" s="81"/>
      <c r="N1184" s="81"/>
      <c r="O1184" s="81"/>
    </row>
    <row r="1185" spans="2:15" x14ac:dyDescent="0.25">
      <c r="B1185" s="81"/>
      <c r="C1185" s="81"/>
      <c r="D1185" s="81"/>
      <c r="E1185" s="81"/>
      <c r="F1185" s="81"/>
      <c r="G1185" s="81"/>
      <c r="H1185" s="81"/>
      <c r="I1185" s="81"/>
      <c r="J1185" s="81"/>
      <c r="K1185" s="81"/>
      <c r="L1185" s="81"/>
      <c r="M1185" s="81"/>
      <c r="N1185" s="81"/>
      <c r="O1185" s="81"/>
    </row>
    <row r="1186" spans="2:15" x14ac:dyDescent="0.25">
      <c r="B1186" s="81"/>
      <c r="C1186" s="81"/>
      <c r="D1186" s="81"/>
      <c r="E1186" s="81"/>
      <c r="F1186" s="81"/>
      <c r="G1186" s="81"/>
      <c r="H1186" s="81"/>
      <c r="I1186" s="81"/>
      <c r="J1186" s="81"/>
      <c r="K1186" s="81"/>
      <c r="L1186" s="81"/>
      <c r="M1186" s="81"/>
      <c r="N1186" s="81"/>
      <c r="O1186" s="81"/>
    </row>
    <row r="1187" spans="2:15" x14ac:dyDescent="0.25">
      <c r="B1187" s="81"/>
      <c r="C1187" s="81"/>
      <c r="D1187" s="81"/>
      <c r="E1187" s="81"/>
      <c r="F1187" s="81"/>
      <c r="G1187" s="81"/>
      <c r="H1187" s="81"/>
      <c r="I1187" s="81"/>
      <c r="J1187" s="81"/>
      <c r="K1187" s="81"/>
      <c r="L1187" s="81"/>
      <c r="M1187" s="81"/>
      <c r="N1187" s="81"/>
      <c r="O1187" s="81"/>
    </row>
    <row r="1188" spans="2:15" x14ac:dyDescent="0.25">
      <c r="B1188" s="81"/>
      <c r="C1188" s="81"/>
      <c r="D1188" s="81"/>
      <c r="E1188" s="81"/>
      <c r="F1188" s="81"/>
      <c r="G1188" s="81"/>
      <c r="H1188" s="81"/>
      <c r="I1188" s="81"/>
      <c r="J1188" s="81"/>
      <c r="K1188" s="81"/>
      <c r="L1188" s="81"/>
      <c r="M1188" s="81"/>
      <c r="N1188" s="81"/>
      <c r="O1188" s="81"/>
    </row>
    <row r="1189" spans="2:15" x14ac:dyDescent="0.25">
      <c r="B1189" s="81"/>
      <c r="C1189" s="81"/>
      <c r="D1189" s="81"/>
      <c r="E1189" s="81"/>
      <c r="F1189" s="81"/>
      <c r="G1189" s="81"/>
      <c r="H1189" s="81"/>
      <c r="I1189" s="81"/>
      <c r="J1189" s="81"/>
      <c r="K1189" s="81"/>
      <c r="L1189" s="81"/>
      <c r="M1189" s="81"/>
      <c r="N1189" s="81"/>
      <c r="O1189" s="81"/>
    </row>
    <row r="1190" spans="2:15" x14ac:dyDescent="0.25">
      <c r="B1190" s="81"/>
      <c r="C1190" s="81"/>
      <c r="D1190" s="81"/>
      <c r="E1190" s="81"/>
      <c r="F1190" s="81"/>
      <c r="G1190" s="81"/>
      <c r="H1190" s="81"/>
      <c r="I1190" s="81"/>
      <c r="J1190" s="81"/>
      <c r="K1190" s="81"/>
      <c r="L1190" s="81"/>
      <c r="M1190" s="81"/>
      <c r="N1190" s="81"/>
      <c r="O1190" s="81"/>
    </row>
    <row r="1191" spans="2:15" x14ac:dyDescent="0.25">
      <c r="B1191" s="81"/>
      <c r="C1191" s="81"/>
      <c r="D1191" s="81"/>
      <c r="E1191" s="81"/>
      <c r="F1191" s="81"/>
      <c r="G1191" s="81"/>
      <c r="H1191" s="81"/>
      <c r="I1191" s="81"/>
      <c r="J1191" s="81"/>
      <c r="K1191" s="81"/>
      <c r="L1191" s="81"/>
      <c r="M1191" s="81"/>
      <c r="N1191" s="81"/>
      <c r="O1191" s="81"/>
    </row>
    <row r="1192" spans="2:15" x14ac:dyDescent="0.25">
      <c r="B1192" s="81"/>
      <c r="C1192" s="81"/>
      <c r="D1192" s="81"/>
      <c r="E1192" s="81"/>
      <c r="F1192" s="81"/>
      <c r="G1192" s="81"/>
      <c r="H1192" s="81"/>
      <c r="I1192" s="81"/>
      <c r="J1192" s="81"/>
      <c r="K1192" s="81"/>
      <c r="L1192" s="81"/>
      <c r="M1192" s="81"/>
      <c r="N1192" s="81"/>
      <c r="O1192" s="81"/>
    </row>
    <row r="1193" spans="2:15" x14ac:dyDescent="0.25">
      <c r="B1193" s="81"/>
      <c r="C1193" s="81"/>
      <c r="D1193" s="81"/>
      <c r="E1193" s="81"/>
      <c r="F1193" s="81"/>
      <c r="G1193" s="81"/>
      <c r="H1193" s="81"/>
      <c r="I1193" s="81"/>
      <c r="J1193" s="81"/>
      <c r="K1193" s="81"/>
      <c r="L1193" s="81"/>
      <c r="M1193" s="81"/>
      <c r="N1193" s="81"/>
      <c r="O1193" s="81"/>
    </row>
    <row r="1194" spans="2:15" x14ac:dyDescent="0.25">
      <c r="B1194" s="81"/>
      <c r="C1194" s="81"/>
      <c r="D1194" s="81"/>
      <c r="E1194" s="81"/>
      <c r="F1194" s="81"/>
      <c r="G1194" s="81"/>
      <c r="H1194" s="81"/>
      <c r="I1194" s="81"/>
      <c r="J1194" s="81"/>
      <c r="K1194" s="81"/>
      <c r="L1194" s="81"/>
      <c r="M1194" s="81"/>
      <c r="N1194" s="81"/>
      <c r="O1194" s="81"/>
    </row>
    <row r="1195" spans="2:15" x14ac:dyDescent="0.25">
      <c r="B1195" s="81"/>
      <c r="C1195" s="81"/>
      <c r="D1195" s="81"/>
      <c r="E1195" s="81"/>
      <c r="F1195" s="81"/>
      <c r="G1195" s="81"/>
      <c r="H1195" s="81"/>
      <c r="I1195" s="81"/>
      <c r="J1195" s="81"/>
      <c r="K1195" s="81"/>
      <c r="L1195" s="81"/>
      <c r="M1195" s="81"/>
      <c r="N1195" s="81"/>
      <c r="O1195" s="81"/>
    </row>
    <row r="1196" spans="2:15" x14ac:dyDescent="0.25">
      <c r="B1196" s="81"/>
      <c r="C1196" s="81"/>
      <c r="D1196" s="81"/>
      <c r="E1196" s="81"/>
      <c r="F1196" s="81"/>
      <c r="G1196" s="81"/>
      <c r="H1196" s="81"/>
      <c r="I1196" s="81"/>
      <c r="J1196" s="81"/>
      <c r="K1196" s="81"/>
      <c r="L1196" s="81"/>
      <c r="M1196" s="81"/>
      <c r="N1196" s="81"/>
      <c r="O1196" s="81"/>
    </row>
    <row r="1197" spans="2:15" x14ac:dyDescent="0.25">
      <c r="B1197" s="81"/>
      <c r="C1197" s="81"/>
      <c r="D1197" s="81"/>
      <c r="E1197" s="81"/>
      <c r="F1197" s="81"/>
      <c r="G1197" s="81"/>
      <c r="H1197" s="81"/>
      <c r="I1197" s="81"/>
      <c r="J1197" s="81"/>
      <c r="K1197" s="81"/>
      <c r="L1197" s="81"/>
      <c r="M1197" s="81"/>
      <c r="N1197" s="81"/>
      <c r="O1197" s="81"/>
    </row>
    <row r="1198" spans="2:15" x14ac:dyDescent="0.25">
      <c r="B1198" s="81"/>
      <c r="C1198" s="81"/>
      <c r="D1198" s="81"/>
      <c r="E1198" s="81"/>
      <c r="F1198" s="81"/>
      <c r="G1198" s="81"/>
      <c r="H1198" s="81"/>
      <c r="I1198" s="81"/>
      <c r="J1198" s="81"/>
      <c r="K1198" s="81"/>
      <c r="L1198" s="81"/>
      <c r="M1198" s="81"/>
      <c r="N1198" s="81"/>
      <c r="O1198" s="81"/>
    </row>
    <row r="1199" spans="2:15" x14ac:dyDescent="0.25">
      <c r="B1199" s="81"/>
      <c r="C1199" s="81"/>
      <c r="D1199" s="81"/>
      <c r="E1199" s="81"/>
      <c r="F1199" s="81"/>
      <c r="G1199" s="81"/>
      <c r="H1199" s="81"/>
      <c r="I1199" s="81"/>
      <c r="J1199" s="81"/>
      <c r="K1199" s="81"/>
      <c r="L1199" s="81"/>
      <c r="M1199" s="81"/>
      <c r="N1199" s="81"/>
      <c r="O1199" s="81"/>
    </row>
    <row r="1200" spans="2:15" x14ac:dyDescent="0.25">
      <c r="B1200" s="81"/>
      <c r="C1200" s="81"/>
      <c r="D1200" s="81"/>
      <c r="E1200" s="81"/>
      <c r="F1200" s="81"/>
      <c r="G1200" s="81"/>
      <c r="H1200" s="81"/>
      <c r="I1200" s="81"/>
      <c r="J1200" s="81"/>
      <c r="K1200" s="81"/>
      <c r="L1200" s="81"/>
      <c r="M1200" s="81"/>
      <c r="N1200" s="81"/>
      <c r="O1200" s="81"/>
    </row>
    <row r="1201" spans="2:15" x14ac:dyDescent="0.25">
      <c r="B1201" s="81"/>
      <c r="C1201" s="81"/>
      <c r="D1201" s="81"/>
      <c r="E1201" s="81"/>
      <c r="F1201" s="81"/>
      <c r="G1201" s="81"/>
      <c r="H1201" s="81"/>
      <c r="I1201" s="81"/>
      <c r="J1201" s="81"/>
      <c r="K1201" s="81"/>
      <c r="L1201" s="81"/>
      <c r="M1201" s="81"/>
      <c r="N1201" s="81"/>
      <c r="O1201" s="81"/>
    </row>
    <row r="1202" spans="2:15" x14ac:dyDescent="0.25">
      <c r="B1202" s="81"/>
      <c r="C1202" s="81"/>
      <c r="D1202" s="81"/>
      <c r="E1202" s="81"/>
      <c r="F1202" s="81"/>
      <c r="G1202" s="81"/>
      <c r="H1202" s="81"/>
      <c r="I1202" s="81"/>
      <c r="J1202" s="81"/>
      <c r="K1202" s="81"/>
      <c r="L1202" s="81"/>
      <c r="M1202" s="81"/>
      <c r="N1202" s="81"/>
      <c r="O1202" s="81"/>
    </row>
    <row r="1203" spans="2:15" x14ac:dyDescent="0.25">
      <c r="B1203" s="81"/>
      <c r="C1203" s="81"/>
      <c r="D1203" s="81"/>
      <c r="E1203" s="81"/>
      <c r="F1203" s="81"/>
      <c r="G1203" s="81"/>
      <c r="H1203" s="81"/>
      <c r="I1203" s="81"/>
      <c r="J1203" s="81"/>
      <c r="K1203" s="81"/>
      <c r="L1203" s="81"/>
      <c r="M1203" s="81"/>
      <c r="N1203" s="81"/>
      <c r="O1203" s="81"/>
    </row>
    <row r="1204" spans="2:15" x14ac:dyDescent="0.25">
      <c r="B1204" s="81"/>
      <c r="C1204" s="81"/>
      <c r="D1204" s="81"/>
      <c r="E1204" s="81"/>
      <c r="F1204" s="81"/>
      <c r="G1204" s="81"/>
      <c r="H1204" s="81"/>
      <c r="I1204" s="81"/>
      <c r="J1204" s="81"/>
      <c r="K1204" s="81"/>
      <c r="L1204" s="81"/>
      <c r="M1204" s="81"/>
      <c r="N1204" s="81"/>
      <c r="O1204" s="81"/>
    </row>
    <row r="1205" spans="2:15" x14ac:dyDescent="0.25">
      <c r="B1205" s="81"/>
      <c r="C1205" s="81"/>
      <c r="D1205" s="81"/>
      <c r="E1205" s="81"/>
      <c r="F1205" s="81"/>
      <c r="G1205" s="81"/>
      <c r="H1205" s="81"/>
      <c r="I1205" s="81"/>
      <c r="J1205" s="81"/>
      <c r="K1205" s="81"/>
      <c r="L1205" s="81"/>
      <c r="M1205" s="81"/>
      <c r="N1205" s="81"/>
      <c r="O1205" s="81"/>
    </row>
    <row r="1206" spans="2:15" x14ac:dyDescent="0.25">
      <c r="B1206" s="81"/>
      <c r="C1206" s="81"/>
      <c r="D1206" s="81"/>
      <c r="E1206" s="81"/>
      <c r="F1206" s="81"/>
      <c r="G1206" s="81"/>
      <c r="H1206" s="81"/>
      <c r="I1206" s="81"/>
      <c r="J1206" s="81"/>
      <c r="K1206" s="81"/>
      <c r="L1206" s="81"/>
      <c r="M1206" s="81"/>
      <c r="N1206" s="81"/>
      <c r="O1206" s="81"/>
    </row>
    <row r="1207" spans="2:15" x14ac:dyDescent="0.25">
      <c r="B1207" s="81"/>
      <c r="C1207" s="81"/>
      <c r="D1207" s="81"/>
      <c r="E1207" s="81"/>
      <c r="F1207" s="81"/>
      <c r="G1207" s="81"/>
      <c r="H1207" s="81"/>
      <c r="I1207" s="81"/>
      <c r="J1207" s="81"/>
      <c r="K1207" s="81"/>
      <c r="L1207" s="81"/>
      <c r="M1207" s="81"/>
      <c r="N1207" s="81"/>
      <c r="O1207" s="81"/>
    </row>
    <row r="1208" spans="2:15" x14ac:dyDescent="0.25">
      <c r="B1208" s="81"/>
      <c r="C1208" s="81"/>
      <c r="D1208" s="81"/>
      <c r="E1208" s="81"/>
      <c r="F1208" s="81"/>
      <c r="G1208" s="81"/>
      <c r="H1208" s="81"/>
      <c r="I1208" s="81"/>
      <c r="J1208" s="81"/>
      <c r="K1208" s="81"/>
      <c r="L1208" s="81"/>
      <c r="M1208" s="81"/>
      <c r="N1208" s="81"/>
      <c r="O1208" s="81"/>
    </row>
    <row r="1209" spans="2:15" x14ac:dyDescent="0.25">
      <c r="B1209" s="81"/>
      <c r="C1209" s="81"/>
      <c r="D1209" s="81"/>
      <c r="E1209" s="81"/>
      <c r="F1209" s="81"/>
      <c r="G1209" s="81"/>
      <c r="H1209" s="81"/>
      <c r="I1209" s="81"/>
      <c r="J1209" s="81"/>
      <c r="K1209" s="81"/>
      <c r="L1209" s="81"/>
      <c r="M1209" s="81"/>
      <c r="N1209" s="81"/>
      <c r="O1209" s="81"/>
    </row>
    <row r="1210" spans="2:15" x14ac:dyDescent="0.25">
      <c r="B1210" s="81"/>
      <c r="C1210" s="81"/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1"/>
      <c r="O1210" s="81"/>
    </row>
    <row r="1211" spans="2:15" x14ac:dyDescent="0.25">
      <c r="B1211" s="81"/>
      <c r="C1211" s="81"/>
      <c r="D1211" s="81"/>
      <c r="E1211" s="81"/>
      <c r="F1211" s="81"/>
      <c r="G1211" s="81"/>
      <c r="H1211" s="81"/>
      <c r="I1211" s="81"/>
      <c r="J1211" s="81"/>
      <c r="K1211" s="81"/>
      <c r="L1211" s="81"/>
      <c r="M1211" s="81"/>
      <c r="N1211" s="81"/>
      <c r="O1211" s="81"/>
    </row>
    <row r="1212" spans="2:15" x14ac:dyDescent="0.25">
      <c r="B1212" s="81"/>
      <c r="C1212" s="81"/>
      <c r="D1212" s="81"/>
      <c r="E1212" s="81"/>
      <c r="F1212" s="81"/>
      <c r="G1212" s="81"/>
      <c r="H1212" s="81"/>
      <c r="I1212" s="81"/>
      <c r="J1212" s="81"/>
      <c r="K1212" s="81"/>
      <c r="L1212" s="81"/>
      <c r="M1212" s="81"/>
      <c r="N1212" s="81"/>
      <c r="O1212" s="81"/>
    </row>
    <row r="1213" spans="2:15" x14ac:dyDescent="0.25">
      <c r="B1213" s="81"/>
      <c r="C1213" s="81"/>
      <c r="D1213" s="81"/>
      <c r="E1213" s="81"/>
      <c r="F1213" s="81"/>
      <c r="G1213" s="81"/>
      <c r="H1213" s="81"/>
      <c r="I1213" s="81"/>
      <c r="J1213" s="81"/>
      <c r="K1213" s="81"/>
      <c r="L1213" s="81"/>
      <c r="M1213" s="81"/>
      <c r="N1213" s="81"/>
      <c r="O1213" s="81"/>
    </row>
    <row r="1214" spans="2:15" x14ac:dyDescent="0.25">
      <c r="B1214" s="81"/>
      <c r="C1214" s="81"/>
      <c r="D1214" s="81"/>
      <c r="E1214" s="81"/>
      <c r="F1214" s="81"/>
      <c r="G1214" s="81"/>
      <c r="H1214" s="81"/>
      <c r="I1214" s="81"/>
      <c r="J1214" s="81"/>
      <c r="K1214" s="81"/>
      <c r="L1214" s="81"/>
      <c r="M1214" s="81"/>
      <c r="N1214" s="81"/>
      <c r="O1214" s="81"/>
    </row>
    <row r="1215" spans="2:15" x14ac:dyDescent="0.25">
      <c r="B1215" s="81"/>
      <c r="C1215" s="81"/>
      <c r="D1215" s="81"/>
      <c r="E1215" s="81"/>
      <c r="F1215" s="81"/>
      <c r="G1215" s="81"/>
      <c r="H1215" s="81"/>
      <c r="I1215" s="81"/>
      <c r="J1215" s="81"/>
      <c r="K1215" s="81"/>
      <c r="L1215" s="81"/>
      <c r="M1215" s="81"/>
      <c r="N1215" s="81"/>
      <c r="O1215" s="81"/>
    </row>
    <row r="1216" spans="2:15" x14ac:dyDescent="0.25">
      <c r="B1216" s="81"/>
      <c r="C1216" s="81"/>
      <c r="D1216" s="81"/>
      <c r="E1216" s="81"/>
      <c r="F1216" s="81"/>
      <c r="G1216" s="81"/>
      <c r="H1216" s="81"/>
      <c r="I1216" s="81"/>
      <c r="J1216" s="81"/>
      <c r="K1216" s="81"/>
      <c r="L1216" s="81"/>
      <c r="M1216" s="81"/>
      <c r="N1216" s="81"/>
      <c r="O1216" s="81"/>
    </row>
    <row r="1217" spans="2:15" x14ac:dyDescent="0.25">
      <c r="B1217" s="81"/>
      <c r="C1217" s="81"/>
      <c r="D1217" s="81"/>
      <c r="E1217" s="81"/>
      <c r="F1217" s="81"/>
      <c r="G1217" s="81"/>
      <c r="H1217" s="81"/>
      <c r="I1217" s="81"/>
      <c r="J1217" s="81"/>
      <c r="K1217" s="81"/>
      <c r="L1217" s="81"/>
      <c r="M1217" s="81"/>
      <c r="N1217" s="81"/>
      <c r="O1217" s="81"/>
    </row>
    <row r="1218" spans="2:15" x14ac:dyDescent="0.25">
      <c r="B1218" s="81"/>
      <c r="C1218" s="81"/>
      <c r="D1218" s="81"/>
      <c r="E1218" s="81"/>
      <c r="F1218" s="81"/>
      <c r="G1218" s="81"/>
      <c r="H1218" s="81"/>
      <c r="I1218" s="81"/>
      <c r="J1218" s="81"/>
      <c r="K1218" s="81"/>
      <c r="L1218" s="81"/>
      <c r="M1218" s="81"/>
      <c r="N1218" s="81"/>
      <c r="O1218" s="81"/>
    </row>
    <row r="1219" spans="2:15" x14ac:dyDescent="0.25">
      <c r="B1219" s="81"/>
      <c r="C1219" s="81"/>
      <c r="D1219" s="81"/>
      <c r="E1219" s="81"/>
      <c r="F1219" s="81"/>
      <c r="G1219" s="81"/>
      <c r="H1219" s="81"/>
      <c r="I1219" s="81"/>
      <c r="J1219" s="81"/>
      <c r="K1219" s="81"/>
      <c r="L1219" s="81"/>
      <c r="M1219" s="81"/>
      <c r="N1219" s="81"/>
      <c r="O1219" s="81"/>
    </row>
    <row r="1220" spans="2:15" x14ac:dyDescent="0.25">
      <c r="B1220" s="81"/>
      <c r="C1220" s="81"/>
      <c r="D1220" s="81"/>
      <c r="E1220" s="81"/>
      <c r="F1220" s="81"/>
      <c r="G1220" s="81"/>
      <c r="H1220" s="81"/>
      <c r="I1220" s="81"/>
      <c r="J1220" s="81"/>
      <c r="K1220" s="81"/>
      <c r="L1220" s="81"/>
      <c r="M1220" s="81"/>
      <c r="N1220" s="81"/>
      <c r="O1220" s="81"/>
    </row>
  </sheetData>
  <mergeCells count="10">
    <mergeCell ref="M4:N5"/>
    <mergeCell ref="O4:O6"/>
    <mergeCell ref="B2:O2"/>
    <mergeCell ref="B3:O3"/>
    <mergeCell ref="B4:B6"/>
    <mergeCell ref="C4:D5"/>
    <mergeCell ref="E4:F5"/>
    <mergeCell ref="G4:H5"/>
    <mergeCell ref="I4:J5"/>
    <mergeCell ref="K4:L5"/>
  </mergeCells>
  <printOptions horizontalCentered="1"/>
  <pageMargins left="0.7" right="0.7" top="0.75" bottom="0.75" header="0.3" footer="0.3"/>
  <pageSetup paperSize="9" scale="8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BO658"/>
  <sheetViews>
    <sheetView zoomScale="80" zoomScaleNormal="80" workbookViewId="0">
      <selection activeCell="C6" sqref="C6:J18"/>
    </sheetView>
  </sheetViews>
  <sheetFormatPr defaultColWidth="11.42578125" defaultRowHeight="15" x14ac:dyDescent="0.25"/>
  <cols>
    <col min="1" max="1" width="2.7109375" style="81" customWidth="1"/>
    <col min="2" max="12" width="15.7109375" style="63" customWidth="1"/>
    <col min="13" max="13" width="11.42578125" style="269" customWidth="1"/>
    <col min="14" max="67" width="11.42578125" style="81" customWidth="1"/>
    <col min="68" max="16384" width="11.42578125" style="63"/>
  </cols>
  <sheetData>
    <row r="1" spans="2:13" s="81" customFormat="1" ht="15.75" thickBot="1" x14ac:dyDescent="0.3">
      <c r="M1" s="269"/>
    </row>
    <row r="2" spans="2:13" ht="24.95" customHeight="1" thickTop="1" thickBot="1" x14ac:dyDescent="0.3">
      <c r="B2" s="284" t="s">
        <v>297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</row>
    <row r="3" spans="2:13" ht="24.95" customHeight="1" thickTop="1" thickBot="1" x14ac:dyDescent="0.3">
      <c r="B3" s="287" t="s">
        <v>248</v>
      </c>
      <c r="C3" s="298" t="s">
        <v>81</v>
      </c>
      <c r="D3" s="298"/>
      <c r="E3" s="298"/>
      <c r="F3" s="298"/>
      <c r="G3" s="298"/>
      <c r="H3" s="298"/>
      <c r="I3" s="298"/>
      <c r="J3" s="298"/>
      <c r="K3" s="299" t="s">
        <v>31</v>
      </c>
      <c r="L3" s="300"/>
    </row>
    <row r="4" spans="2:13" ht="24.95" customHeight="1" thickTop="1" x14ac:dyDescent="0.25">
      <c r="B4" s="288"/>
      <c r="C4" s="290" t="s">
        <v>33</v>
      </c>
      <c r="D4" s="291"/>
      <c r="E4" s="274" t="s">
        <v>193</v>
      </c>
      <c r="F4" s="291"/>
      <c r="G4" s="274" t="s">
        <v>51</v>
      </c>
      <c r="H4" s="291"/>
      <c r="I4" s="294" t="s">
        <v>34</v>
      </c>
      <c r="J4" s="275"/>
      <c r="K4" s="315"/>
      <c r="L4" s="316"/>
    </row>
    <row r="5" spans="2:13" ht="24.95" customHeight="1" thickBot="1" x14ac:dyDescent="0.3">
      <c r="B5" s="289"/>
      <c r="C5" s="256" t="s">
        <v>4</v>
      </c>
      <c r="D5" s="257" t="s">
        <v>5</v>
      </c>
      <c r="E5" s="258" t="s">
        <v>4</v>
      </c>
      <c r="F5" s="257" t="s">
        <v>5</v>
      </c>
      <c r="G5" s="258" t="s">
        <v>4</v>
      </c>
      <c r="H5" s="257" t="s">
        <v>5</v>
      </c>
      <c r="I5" s="258" t="s">
        <v>4</v>
      </c>
      <c r="J5" s="259" t="s">
        <v>5</v>
      </c>
      <c r="K5" s="256" t="s">
        <v>4</v>
      </c>
      <c r="L5" s="260" t="s">
        <v>5</v>
      </c>
    </row>
    <row r="6" spans="2:13" ht="21.95" customHeight="1" thickTop="1" x14ac:dyDescent="0.25">
      <c r="B6" s="160" t="s">
        <v>86</v>
      </c>
      <c r="C6" s="87">
        <v>1109</v>
      </c>
      <c r="D6" s="88">
        <v>0.12109630923782486</v>
      </c>
      <c r="E6" s="89">
        <v>2052</v>
      </c>
      <c r="F6" s="88">
        <v>0.12200487543849219</v>
      </c>
      <c r="G6" s="89">
        <v>140</v>
      </c>
      <c r="H6" s="88">
        <v>0.14084507042253522</v>
      </c>
      <c r="I6" s="89">
        <v>0</v>
      </c>
      <c r="J6" s="90">
        <v>0</v>
      </c>
      <c r="K6" s="108">
        <v>3301</v>
      </c>
      <c r="L6" s="109">
        <v>0.12238617825893519</v>
      </c>
      <c r="M6" s="269" t="s">
        <v>167</v>
      </c>
    </row>
    <row r="7" spans="2:13" ht="21.95" customHeight="1" x14ac:dyDescent="0.25">
      <c r="B7" s="160" t="s">
        <v>87</v>
      </c>
      <c r="C7" s="87">
        <v>960</v>
      </c>
      <c r="D7" s="88">
        <v>0.104826381305962</v>
      </c>
      <c r="E7" s="89">
        <v>1866</v>
      </c>
      <c r="F7" s="88">
        <v>0.11094595398061716</v>
      </c>
      <c r="G7" s="89">
        <v>124</v>
      </c>
      <c r="H7" s="88">
        <v>0.12474849094567404</v>
      </c>
      <c r="I7" s="89">
        <v>0</v>
      </c>
      <c r="J7" s="90">
        <v>0</v>
      </c>
      <c r="K7" s="108">
        <v>2950</v>
      </c>
      <c r="L7" s="109">
        <v>0.10937268278214445</v>
      </c>
      <c r="M7" s="269" t="s">
        <v>168</v>
      </c>
    </row>
    <row r="8" spans="2:13" ht="21.95" customHeight="1" x14ac:dyDescent="0.25">
      <c r="B8" s="160" t="s">
        <v>88</v>
      </c>
      <c r="C8" s="87">
        <v>673</v>
      </c>
      <c r="D8" s="88">
        <v>7.3487661061367116E-2</v>
      </c>
      <c r="E8" s="89">
        <v>1321</v>
      </c>
      <c r="F8" s="88">
        <v>7.8542124977703784E-2</v>
      </c>
      <c r="G8" s="89">
        <v>82</v>
      </c>
      <c r="H8" s="88">
        <v>8.249496981891348E-2</v>
      </c>
      <c r="I8" s="89">
        <v>0</v>
      </c>
      <c r="J8" s="90">
        <v>0</v>
      </c>
      <c r="K8" s="108">
        <v>2076</v>
      </c>
      <c r="L8" s="109">
        <v>7.6968708290078597E-2</v>
      </c>
      <c r="M8" s="269" t="s">
        <v>169</v>
      </c>
    </row>
    <row r="9" spans="2:13" ht="21.95" customHeight="1" x14ac:dyDescent="0.25">
      <c r="B9" s="160" t="s">
        <v>89</v>
      </c>
      <c r="C9" s="87">
        <v>445</v>
      </c>
      <c r="D9" s="88">
        <v>4.8591395501201139E-2</v>
      </c>
      <c r="E9" s="89">
        <v>723</v>
      </c>
      <c r="F9" s="88">
        <v>4.2987097924965814E-2</v>
      </c>
      <c r="G9" s="89">
        <v>37</v>
      </c>
      <c r="H9" s="88">
        <v>3.722334004024145E-2</v>
      </c>
      <c r="I9" s="89">
        <v>0</v>
      </c>
      <c r="J9" s="90">
        <v>0</v>
      </c>
      <c r="K9" s="108">
        <v>1205</v>
      </c>
      <c r="L9" s="109">
        <v>4.467596025507934E-2</v>
      </c>
      <c r="M9" s="269" t="s">
        <v>170</v>
      </c>
    </row>
    <row r="10" spans="2:13" ht="21.95" customHeight="1" x14ac:dyDescent="0.25">
      <c r="B10" s="160" t="s">
        <v>90</v>
      </c>
      <c r="C10" s="87">
        <v>589</v>
      </c>
      <c r="D10" s="88">
        <v>6.4315352697095429E-2</v>
      </c>
      <c r="E10" s="89">
        <v>998</v>
      </c>
      <c r="F10" s="88">
        <v>5.9337653843867057E-2</v>
      </c>
      <c r="G10" s="89">
        <v>65</v>
      </c>
      <c r="H10" s="88">
        <v>6.5392354124748489E-2</v>
      </c>
      <c r="I10" s="89">
        <v>0</v>
      </c>
      <c r="J10" s="90">
        <v>0</v>
      </c>
      <c r="K10" s="108">
        <v>1652</v>
      </c>
      <c r="L10" s="109">
        <v>6.1248702358000888E-2</v>
      </c>
      <c r="M10" s="269" t="s">
        <v>171</v>
      </c>
    </row>
    <row r="11" spans="2:13" ht="21.95" customHeight="1" x14ac:dyDescent="0.25">
      <c r="B11" s="160" t="s">
        <v>91</v>
      </c>
      <c r="C11" s="87">
        <v>867</v>
      </c>
      <c r="D11" s="88">
        <v>9.4671325616946925E-2</v>
      </c>
      <c r="E11" s="89">
        <v>1500</v>
      </c>
      <c r="F11" s="88">
        <v>8.918485046673405E-2</v>
      </c>
      <c r="G11" s="89">
        <v>87</v>
      </c>
      <c r="H11" s="88">
        <v>8.75251509054326E-2</v>
      </c>
      <c r="I11" s="89">
        <v>0</v>
      </c>
      <c r="J11" s="90">
        <v>0</v>
      </c>
      <c r="K11" s="108">
        <v>2454</v>
      </c>
      <c r="L11" s="109">
        <v>9.0983241880468635E-2</v>
      </c>
      <c r="M11" s="269" t="s">
        <v>172</v>
      </c>
    </row>
    <row r="12" spans="2:13" ht="21.95" customHeight="1" x14ac:dyDescent="0.25">
      <c r="B12" s="160" t="s">
        <v>92</v>
      </c>
      <c r="C12" s="87">
        <v>647</v>
      </c>
      <c r="D12" s="88">
        <v>7.0648613234330637E-2</v>
      </c>
      <c r="E12" s="89">
        <v>1233</v>
      </c>
      <c r="F12" s="88">
        <v>7.3309947083655388E-2</v>
      </c>
      <c r="G12" s="89">
        <v>59</v>
      </c>
      <c r="H12" s="88">
        <v>5.9356136820925554E-2</v>
      </c>
      <c r="I12" s="89">
        <v>0</v>
      </c>
      <c r="J12" s="90">
        <v>0</v>
      </c>
      <c r="K12" s="108">
        <v>1939</v>
      </c>
      <c r="L12" s="109">
        <v>7.1889366750704439E-2</v>
      </c>
      <c r="M12" s="269" t="s">
        <v>173</v>
      </c>
    </row>
    <row r="13" spans="2:13" ht="21.95" customHeight="1" x14ac:dyDescent="0.25">
      <c r="B13" s="160" t="s">
        <v>93</v>
      </c>
      <c r="C13" s="87">
        <v>648</v>
      </c>
      <c r="D13" s="88">
        <v>7.0757807381524346E-2</v>
      </c>
      <c r="E13" s="89">
        <v>1321</v>
      </c>
      <c r="F13" s="88">
        <v>7.8542124977703784E-2</v>
      </c>
      <c r="G13" s="89">
        <v>57</v>
      </c>
      <c r="H13" s="88">
        <v>5.7344064386317908E-2</v>
      </c>
      <c r="I13" s="89">
        <v>0</v>
      </c>
      <c r="J13" s="90">
        <v>0</v>
      </c>
      <c r="K13" s="108">
        <v>2026</v>
      </c>
      <c r="L13" s="109">
        <v>7.5114934005635473E-2</v>
      </c>
      <c r="M13" s="269" t="s">
        <v>174</v>
      </c>
    </row>
    <row r="14" spans="2:13" ht="21.95" customHeight="1" x14ac:dyDescent="0.25">
      <c r="B14" s="160" t="s">
        <v>94</v>
      </c>
      <c r="C14" s="87">
        <v>962</v>
      </c>
      <c r="D14" s="88">
        <v>0.10504476960034942</v>
      </c>
      <c r="E14" s="89">
        <v>1783</v>
      </c>
      <c r="F14" s="88">
        <v>0.10601105892145787</v>
      </c>
      <c r="G14" s="89">
        <v>122</v>
      </c>
      <c r="H14" s="88">
        <v>0.1227364185110664</v>
      </c>
      <c r="I14" s="89">
        <v>1</v>
      </c>
      <c r="J14" s="90">
        <v>1</v>
      </c>
      <c r="K14" s="108">
        <v>2868</v>
      </c>
      <c r="L14" s="109">
        <v>0.10633249295565772</v>
      </c>
      <c r="M14" s="269" t="s">
        <v>175</v>
      </c>
    </row>
    <row r="15" spans="2:13" ht="21.95" customHeight="1" x14ac:dyDescent="0.25">
      <c r="B15" s="160" t="s">
        <v>95</v>
      </c>
      <c r="C15" s="87">
        <v>861</v>
      </c>
      <c r="D15" s="88">
        <v>9.4016160733784673E-2</v>
      </c>
      <c r="E15" s="89">
        <v>1572</v>
      </c>
      <c r="F15" s="88">
        <v>9.3465723289137284E-2</v>
      </c>
      <c r="G15" s="89">
        <v>83</v>
      </c>
      <c r="H15" s="88">
        <v>8.350100603621731E-2</v>
      </c>
      <c r="I15" s="89">
        <v>0</v>
      </c>
      <c r="J15" s="90">
        <v>0</v>
      </c>
      <c r="K15" s="108">
        <v>2516</v>
      </c>
      <c r="L15" s="109">
        <v>9.3281921993178113E-2</v>
      </c>
      <c r="M15" s="269" t="s">
        <v>176</v>
      </c>
    </row>
    <row r="16" spans="2:13" ht="21.95" customHeight="1" x14ac:dyDescent="0.25">
      <c r="B16" s="160" t="s">
        <v>96</v>
      </c>
      <c r="C16" s="87">
        <v>672</v>
      </c>
      <c r="D16" s="88">
        <v>7.3378466914173407E-2</v>
      </c>
      <c r="E16" s="89">
        <v>1237</v>
      </c>
      <c r="F16" s="88">
        <v>7.3547773351566675E-2</v>
      </c>
      <c r="G16" s="89">
        <v>71</v>
      </c>
      <c r="H16" s="88">
        <v>7.1428571428571425E-2</v>
      </c>
      <c r="I16" s="89">
        <v>0</v>
      </c>
      <c r="J16" s="90">
        <v>0</v>
      </c>
      <c r="K16" s="108">
        <v>1980</v>
      </c>
      <c r="L16" s="109">
        <v>7.3409461663947795E-2</v>
      </c>
      <c r="M16" s="269" t="s">
        <v>177</v>
      </c>
    </row>
    <row r="17" spans="2:13" ht="21.95" customHeight="1" thickBot="1" x14ac:dyDescent="0.3">
      <c r="B17" s="160" t="s">
        <v>97</v>
      </c>
      <c r="C17" s="87">
        <v>725</v>
      </c>
      <c r="D17" s="88">
        <v>7.9165756715440058E-2</v>
      </c>
      <c r="E17" s="89">
        <v>1213</v>
      </c>
      <c r="F17" s="88">
        <v>7.212081574409894E-2</v>
      </c>
      <c r="G17" s="89">
        <v>67</v>
      </c>
      <c r="H17" s="88">
        <v>6.7404426559356134E-2</v>
      </c>
      <c r="I17" s="89">
        <v>0</v>
      </c>
      <c r="J17" s="90">
        <v>0</v>
      </c>
      <c r="K17" s="108">
        <v>2005</v>
      </c>
      <c r="L17" s="109">
        <v>7.4336348806169364E-2</v>
      </c>
      <c r="M17" s="269" t="s">
        <v>178</v>
      </c>
    </row>
    <row r="18" spans="2:13" ht="21.95" customHeight="1" thickTop="1" thickBot="1" x14ac:dyDescent="0.3">
      <c r="B18" s="97" t="s">
        <v>31</v>
      </c>
      <c r="C18" s="98">
        <v>9158</v>
      </c>
      <c r="D18" s="99">
        <v>1</v>
      </c>
      <c r="E18" s="100">
        <v>16819</v>
      </c>
      <c r="F18" s="99">
        <v>0.99999999999999989</v>
      </c>
      <c r="G18" s="100">
        <v>994</v>
      </c>
      <c r="H18" s="99">
        <v>1</v>
      </c>
      <c r="I18" s="100">
        <v>1</v>
      </c>
      <c r="J18" s="101">
        <v>1</v>
      </c>
      <c r="K18" s="98">
        <v>26972</v>
      </c>
      <c r="L18" s="110">
        <v>1</v>
      </c>
      <c r="M18" s="269" t="s">
        <v>52</v>
      </c>
    </row>
    <row r="19" spans="2:13" s="81" customFormat="1" ht="21.95" customHeight="1" thickTop="1" thickBot="1" x14ac:dyDescent="0.3">
      <c r="B19" s="111"/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269"/>
    </row>
    <row r="20" spans="2:13" s="81" customFormat="1" ht="21.95" customHeight="1" thickTop="1" x14ac:dyDescent="0.25">
      <c r="B20" s="114" t="s">
        <v>217</v>
      </c>
      <c r="C20" s="115"/>
      <c r="D20" s="115"/>
      <c r="E20" s="116"/>
      <c r="F20" s="161"/>
      <c r="G20" s="117"/>
      <c r="H20" s="117"/>
      <c r="I20" s="117"/>
      <c r="J20" s="161"/>
      <c r="K20" s="117"/>
      <c r="L20" s="117"/>
      <c r="M20" s="269"/>
    </row>
    <row r="21" spans="2:13" s="81" customFormat="1" ht="21.95" customHeight="1" thickBot="1" x14ac:dyDescent="0.3">
      <c r="B21" s="119" t="s">
        <v>249</v>
      </c>
      <c r="C21" s="120"/>
      <c r="D21" s="120"/>
      <c r="E21" s="121"/>
      <c r="F21" s="117"/>
      <c r="G21" s="117"/>
      <c r="H21" s="117"/>
      <c r="I21" s="117"/>
      <c r="J21" s="117"/>
      <c r="K21" s="117"/>
      <c r="L21" s="117"/>
      <c r="M21" s="269"/>
    </row>
    <row r="22" spans="2:13" s="81" customFormat="1" ht="15.75" thickTop="1" x14ac:dyDescent="0.25">
      <c r="M22" s="269"/>
    </row>
    <row r="23" spans="2:13" s="81" customFormat="1" x14ac:dyDescent="0.25">
      <c r="M23" s="269"/>
    </row>
    <row r="24" spans="2:13" s="81" customFormat="1" x14ac:dyDescent="0.25">
      <c r="M24" s="269"/>
    </row>
    <row r="25" spans="2:13" s="81" customFormat="1" x14ac:dyDescent="0.25">
      <c r="M25" s="269"/>
    </row>
    <row r="26" spans="2:13" s="81" customFormat="1" x14ac:dyDescent="0.25">
      <c r="M26" s="269"/>
    </row>
    <row r="27" spans="2:13" s="81" customFormat="1" x14ac:dyDescent="0.25">
      <c r="M27" s="269"/>
    </row>
    <row r="28" spans="2:13" s="81" customFormat="1" x14ac:dyDescent="0.25">
      <c r="M28" s="269"/>
    </row>
    <row r="29" spans="2:13" s="81" customFormat="1" x14ac:dyDescent="0.25">
      <c r="M29" s="269"/>
    </row>
    <row r="30" spans="2:13" s="81" customFormat="1" x14ac:dyDescent="0.25">
      <c r="M30" s="269"/>
    </row>
    <row r="31" spans="2:13" s="81" customFormat="1" x14ac:dyDescent="0.25">
      <c r="M31" s="269"/>
    </row>
    <row r="32" spans="2:13" s="81" customFormat="1" x14ac:dyDescent="0.25">
      <c r="M32" s="269"/>
    </row>
    <row r="33" spans="13:13" s="81" customFormat="1" x14ac:dyDescent="0.25">
      <c r="M33" s="269"/>
    </row>
    <row r="34" spans="13:13" s="81" customFormat="1" x14ac:dyDescent="0.25">
      <c r="M34" s="269"/>
    </row>
    <row r="35" spans="13:13" s="81" customFormat="1" x14ac:dyDescent="0.25">
      <c r="M35" s="269"/>
    </row>
    <row r="36" spans="13:13" s="81" customFormat="1" x14ac:dyDescent="0.25">
      <c r="M36" s="269"/>
    </row>
    <row r="37" spans="13:13" s="81" customFormat="1" x14ac:dyDescent="0.25">
      <c r="M37" s="269"/>
    </row>
    <row r="38" spans="13:13" s="81" customFormat="1" x14ac:dyDescent="0.25">
      <c r="M38" s="269"/>
    </row>
    <row r="39" spans="13:13" s="81" customFormat="1" x14ac:dyDescent="0.25">
      <c r="M39" s="269"/>
    </row>
    <row r="40" spans="13:13" s="81" customFormat="1" x14ac:dyDescent="0.25">
      <c r="M40" s="269"/>
    </row>
    <row r="41" spans="13:13" s="81" customFormat="1" x14ac:dyDescent="0.25">
      <c r="M41" s="269"/>
    </row>
    <row r="42" spans="13:13" s="81" customFormat="1" x14ac:dyDescent="0.25">
      <c r="M42" s="269"/>
    </row>
    <row r="43" spans="13:13" s="81" customFormat="1" x14ac:dyDescent="0.25">
      <c r="M43" s="269"/>
    </row>
    <row r="44" spans="13:13" s="81" customFormat="1" x14ac:dyDescent="0.25">
      <c r="M44" s="269"/>
    </row>
    <row r="45" spans="13:13" s="81" customFormat="1" x14ac:dyDescent="0.25">
      <c r="M45" s="269"/>
    </row>
    <row r="46" spans="13:13" s="81" customFormat="1" x14ac:dyDescent="0.25">
      <c r="M46" s="269"/>
    </row>
    <row r="47" spans="13:13" s="81" customFormat="1" x14ac:dyDescent="0.25">
      <c r="M47" s="269"/>
    </row>
    <row r="48" spans="13:13" s="81" customFormat="1" x14ac:dyDescent="0.25">
      <c r="M48" s="269"/>
    </row>
    <row r="49" spans="13:13" s="81" customFormat="1" x14ac:dyDescent="0.25">
      <c r="M49" s="269"/>
    </row>
    <row r="50" spans="13:13" s="81" customFormat="1" x14ac:dyDescent="0.25">
      <c r="M50" s="269"/>
    </row>
    <row r="51" spans="13:13" s="81" customFormat="1" x14ac:dyDescent="0.25">
      <c r="M51" s="269"/>
    </row>
    <row r="52" spans="13:13" s="81" customFormat="1" x14ac:dyDescent="0.25">
      <c r="M52" s="269"/>
    </row>
    <row r="53" spans="13:13" s="81" customFormat="1" x14ac:dyDescent="0.25">
      <c r="M53" s="269"/>
    </row>
    <row r="54" spans="13:13" s="81" customFormat="1" x14ac:dyDescent="0.25">
      <c r="M54" s="269"/>
    </row>
    <row r="55" spans="13:13" s="81" customFormat="1" x14ac:dyDescent="0.25">
      <c r="M55" s="269"/>
    </row>
    <row r="56" spans="13:13" s="81" customFormat="1" x14ac:dyDescent="0.25">
      <c r="M56" s="269"/>
    </row>
    <row r="57" spans="13:13" s="81" customFormat="1" x14ac:dyDescent="0.25">
      <c r="M57" s="269"/>
    </row>
    <row r="58" spans="13:13" s="81" customFormat="1" x14ac:dyDescent="0.25">
      <c r="M58" s="269"/>
    </row>
    <row r="59" spans="13:13" s="81" customFormat="1" x14ac:dyDescent="0.25">
      <c r="M59" s="269"/>
    </row>
    <row r="60" spans="13:13" s="81" customFormat="1" x14ac:dyDescent="0.25">
      <c r="M60" s="269"/>
    </row>
    <row r="61" spans="13:13" s="81" customFormat="1" x14ac:dyDescent="0.25">
      <c r="M61" s="269"/>
    </row>
    <row r="62" spans="13:13" s="81" customFormat="1" x14ac:dyDescent="0.25">
      <c r="M62" s="269"/>
    </row>
    <row r="63" spans="13:13" s="81" customFormat="1" x14ac:dyDescent="0.25">
      <c r="M63" s="269"/>
    </row>
    <row r="64" spans="13:13" s="81" customFormat="1" x14ac:dyDescent="0.25">
      <c r="M64" s="269"/>
    </row>
    <row r="65" spans="13:13" s="81" customFormat="1" x14ac:dyDescent="0.25">
      <c r="M65" s="269"/>
    </row>
    <row r="66" spans="13:13" s="81" customFormat="1" x14ac:dyDescent="0.25">
      <c r="M66" s="269"/>
    </row>
    <row r="67" spans="13:13" s="81" customFormat="1" x14ac:dyDescent="0.25">
      <c r="M67" s="269"/>
    </row>
    <row r="68" spans="13:13" s="81" customFormat="1" x14ac:dyDescent="0.25">
      <c r="M68" s="269"/>
    </row>
    <row r="69" spans="13:13" s="81" customFormat="1" x14ac:dyDescent="0.25">
      <c r="M69" s="269"/>
    </row>
    <row r="70" spans="13:13" s="81" customFormat="1" x14ac:dyDescent="0.25">
      <c r="M70" s="269"/>
    </row>
    <row r="71" spans="13:13" s="81" customFormat="1" x14ac:dyDescent="0.25">
      <c r="M71" s="269"/>
    </row>
    <row r="72" spans="13:13" s="81" customFormat="1" x14ac:dyDescent="0.25">
      <c r="M72" s="269"/>
    </row>
    <row r="73" spans="13:13" s="81" customFormat="1" x14ac:dyDescent="0.25">
      <c r="M73" s="269"/>
    </row>
    <row r="74" spans="13:13" s="81" customFormat="1" x14ac:dyDescent="0.25">
      <c r="M74" s="269"/>
    </row>
    <row r="75" spans="13:13" s="81" customFormat="1" x14ac:dyDescent="0.25">
      <c r="M75" s="269"/>
    </row>
    <row r="76" spans="13:13" s="81" customFormat="1" x14ac:dyDescent="0.25">
      <c r="M76" s="269"/>
    </row>
    <row r="77" spans="13:13" s="81" customFormat="1" x14ac:dyDescent="0.25">
      <c r="M77" s="269"/>
    </row>
    <row r="78" spans="13:13" s="81" customFormat="1" x14ac:dyDescent="0.25">
      <c r="M78" s="269"/>
    </row>
    <row r="79" spans="13:13" s="81" customFormat="1" x14ac:dyDescent="0.25">
      <c r="M79" s="269"/>
    </row>
    <row r="80" spans="13:13" s="81" customFormat="1" x14ac:dyDescent="0.25">
      <c r="M80" s="269"/>
    </row>
    <row r="81" spans="13:13" s="81" customFormat="1" x14ac:dyDescent="0.25">
      <c r="M81" s="269"/>
    </row>
    <row r="82" spans="13:13" s="81" customFormat="1" x14ac:dyDescent="0.25">
      <c r="M82" s="269"/>
    </row>
    <row r="83" spans="13:13" s="81" customFormat="1" x14ac:dyDescent="0.25">
      <c r="M83" s="269"/>
    </row>
    <row r="84" spans="13:13" s="81" customFormat="1" x14ac:dyDescent="0.25">
      <c r="M84" s="269"/>
    </row>
    <row r="85" spans="13:13" s="81" customFormat="1" x14ac:dyDescent="0.25">
      <c r="M85" s="269"/>
    </row>
    <row r="86" spans="13:13" s="81" customFormat="1" x14ac:dyDescent="0.25">
      <c r="M86" s="269"/>
    </row>
    <row r="87" spans="13:13" s="81" customFormat="1" x14ac:dyDescent="0.25">
      <c r="M87" s="269"/>
    </row>
    <row r="88" spans="13:13" s="81" customFormat="1" x14ac:dyDescent="0.25">
      <c r="M88" s="269"/>
    </row>
    <row r="89" spans="13:13" s="81" customFormat="1" x14ac:dyDescent="0.25">
      <c r="M89" s="269"/>
    </row>
    <row r="90" spans="13:13" s="81" customFormat="1" x14ac:dyDescent="0.25">
      <c r="M90" s="269"/>
    </row>
    <row r="91" spans="13:13" s="81" customFormat="1" x14ac:dyDescent="0.25">
      <c r="M91" s="269"/>
    </row>
    <row r="92" spans="13:13" s="81" customFormat="1" x14ac:dyDescent="0.25">
      <c r="M92" s="269"/>
    </row>
    <row r="93" spans="13:13" s="81" customFormat="1" x14ac:dyDescent="0.25">
      <c r="M93" s="269"/>
    </row>
    <row r="94" spans="13:13" s="81" customFormat="1" x14ac:dyDescent="0.25">
      <c r="M94" s="269"/>
    </row>
    <row r="95" spans="13:13" s="81" customFormat="1" x14ac:dyDescent="0.25">
      <c r="M95" s="269"/>
    </row>
    <row r="96" spans="13:13" s="81" customFormat="1" x14ac:dyDescent="0.25">
      <c r="M96" s="269"/>
    </row>
    <row r="97" spans="13:13" s="81" customFormat="1" x14ac:dyDescent="0.25">
      <c r="M97" s="269"/>
    </row>
    <row r="98" spans="13:13" s="81" customFormat="1" x14ac:dyDescent="0.25">
      <c r="M98" s="269"/>
    </row>
    <row r="99" spans="13:13" s="81" customFormat="1" x14ac:dyDescent="0.25">
      <c r="M99" s="269"/>
    </row>
    <row r="100" spans="13:13" s="81" customFormat="1" x14ac:dyDescent="0.25">
      <c r="M100" s="269"/>
    </row>
    <row r="101" spans="13:13" s="81" customFormat="1" x14ac:dyDescent="0.25">
      <c r="M101" s="269"/>
    </row>
    <row r="102" spans="13:13" s="81" customFormat="1" x14ac:dyDescent="0.25">
      <c r="M102" s="269"/>
    </row>
    <row r="103" spans="13:13" s="81" customFormat="1" x14ac:dyDescent="0.25">
      <c r="M103" s="269"/>
    </row>
    <row r="104" spans="13:13" s="81" customFormat="1" x14ac:dyDescent="0.25">
      <c r="M104" s="269"/>
    </row>
    <row r="105" spans="13:13" s="81" customFormat="1" x14ac:dyDescent="0.25">
      <c r="M105" s="269"/>
    </row>
    <row r="106" spans="13:13" s="81" customFormat="1" x14ac:dyDescent="0.25">
      <c r="M106" s="269"/>
    </row>
    <row r="107" spans="13:13" s="81" customFormat="1" x14ac:dyDescent="0.25">
      <c r="M107" s="269"/>
    </row>
    <row r="108" spans="13:13" s="81" customFormat="1" x14ac:dyDescent="0.25">
      <c r="M108" s="269"/>
    </row>
    <row r="109" spans="13:13" s="81" customFormat="1" x14ac:dyDescent="0.25">
      <c r="M109" s="269"/>
    </row>
    <row r="110" spans="13:13" s="81" customFormat="1" x14ac:dyDescent="0.25">
      <c r="M110" s="269"/>
    </row>
    <row r="111" spans="13:13" s="81" customFormat="1" x14ac:dyDescent="0.25">
      <c r="M111" s="269"/>
    </row>
    <row r="112" spans="13:13" s="81" customFormat="1" x14ac:dyDescent="0.25">
      <c r="M112" s="269"/>
    </row>
    <row r="113" spans="13:13" s="81" customFormat="1" x14ac:dyDescent="0.25">
      <c r="M113" s="269"/>
    </row>
    <row r="114" spans="13:13" s="81" customFormat="1" x14ac:dyDescent="0.25">
      <c r="M114" s="269"/>
    </row>
    <row r="115" spans="13:13" s="81" customFormat="1" x14ac:dyDescent="0.25">
      <c r="M115" s="269"/>
    </row>
    <row r="116" spans="13:13" s="81" customFormat="1" x14ac:dyDescent="0.25">
      <c r="M116" s="269"/>
    </row>
    <row r="117" spans="13:13" s="81" customFormat="1" x14ac:dyDescent="0.25">
      <c r="M117" s="269"/>
    </row>
    <row r="118" spans="13:13" s="81" customFormat="1" x14ac:dyDescent="0.25">
      <c r="M118" s="269"/>
    </row>
    <row r="119" spans="13:13" s="81" customFormat="1" x14ac:dyDescent="0.25">
      <c r="M119" s="269"/>
    </row>
    <row r="120" spans="13:13" s="81" customFormat="1" x14ac:dyDescent="0.25">
      <c r="M120" s="269"/>
    </row>
    <row r="121" spans="13:13" s="81" customFormat="1" x14ac:dyDescent="0.25">
      <c r="M121" s="269"/>
    </row>
    <row r="122" spans="13:13" s="81" customFormat="1" x14ac:dyDescent="0.25">
      <c r="M122" s="269"/>
    </row>
    <row r="123" spans="13:13" s="81" customFormat="1" x14ac:dyDescent="0.25">
      <c r="M123" s="269"/>
    </row>
    <row r="124" spans="13:13" s="81" customFormat="1" x14ac:dyDescent="0.25">
      <c r="M124" s="269"/>
    </row>
    <row r="125" spans="13:13" s="81" customFormat="1" x14ac:dyDescent="0.25">
      <c r="M125" s="269"/>
    </row>
    <row r="126" spans="13:13" s="81" customFormat="1" x14ac:dyDescent="0.25">
      <c r="M126" s="269"/>
    </row>
    <row r="127" spans="13:13" s="81" customFormat="1" x14ac:dyDescent="0.25">
      <c r="M127" s="269"/>
    </row>
    <row r="128" spans="13:13" s="81" customFormat="1" x14ac:dyDescent="0.25">
      <c r="M128" s="269"/>
    </row>
    <row r="129" spans="13:13" s="81" customFormat="1" x14ac:dyDescent="0.25">
      <c r="M129" s="269"/>
    </row>
    <row r="130" spans="13:13" s="81" customFormat="1" x14ac:dyDescent="0.25">
      <c r="M130" s="269"/>
    </row>
    <row r="131" spans="13:13" s="81" customFormat="1" x14ac:dyDescent="0.25">
      <c r="M131" s="269"/>
    </row>
    <row r="132" spans="13:13" s="81" customFormat="1" x14ac:dyDescent="0.25">
      <c r="M132" s="269"/>
    </row>
    <row r="133" spans="13:13" s="81" customFormat="1" x14ac:dyDescent="0.25">
      <c r="M133" s="269"/>
    </row>
    <row r="134" spans="13:13" s="81" customFormat="1" x14ac:dyDescent="0.25">
      <c r="M134" s="269"/>
    </row>
    <row r="135" spans="13:13" s="81" customFormat="1" x14ac:dyDescent="0.25">
      <c r="M135" s="269"/>
    </row>
    <row r="136" spans="13:13" s="81" customFormat="1" x14ac:dyDescent="0.25">
      <c r="M136" s="269"/>
    </row>
    <row r="137" spans="13:13" s="81" customFormat="1" x14ac:dyDescent="0.25">
      <c r="M137" s="269"/>
    </row>
    <row r="138" spans="13:13" s="81" customFormat="1" x14ac:dyDescent="0.25">
      <c r="M138" s="269"/>
    </row>
    <row r="139" spans="13:13" s="81" customFormat="1" x14ac:dyDescent="0.25">
      <c r="M139" s="269"/>
    </row>
    <row r="140" spans="13:13" s="81" customFormat="1" x14ac:dyDescent="0.25">
      <c r="M140" s="269"/>
    </row>
    <row r="141" spans="13:13" s="81" customFormat="1" x14ac:dyDescent="0.25">
      <c r="M141" s="269"/>
    </row>
    <row r="142" spans="13:13" s="81" customFormat="1" x14ac:dyDescent="0.25">
      <c r="M142" s="269"/>
    </row>
    <row r="143" spans="13:13" s="81" customFormat="1" x14ac:dyDescent="0.25">
      <c r="M143" s="269"/>
    </row>
    <row r="144" spans="13:13" s="81" customFormat="1" x14ac:dyDescent="0.25">
      <c r="M144" s="269"/>
    </row>
    <row r="145" spans="13:13" s="81" customFormat="1" x14ac:dyDescent="0.25">
      <c r="M145" s="269"/>
    </row>
    <row r="146" spans="13:13" s="81" customFormat="1" x14ac:dyDescent="0.25">
      <c r="M146" s="269"/>
    </row>
    <row r="147" spans="13:13" s="81" customFormat="1" x14ac:dyDescent="0.25">
      <c r="M147" s="269"/>
    </row>
    <row r="148" spans="13:13" s="81" customFormat="1" x14ac:dyDescent="0.25">
      <c r="M148" s="269"/>
    </row>
    <row r="149" spans="13:13" s="81" customFormat="1" x14ac:dyDescent="0.25">
      <c r="M149" s="269"/>
    </row>
    <row r="150" spans="13:13" s="81" customFormat="1" x14ac:dyDescent="0.25">
      <c r="M150" s="269"/>
    </row>
    <row r="151" spans="13:13" s="81" customFormat="1" x14ac:dyDescent="0.25">
      <c r="M151" s="269"/>
    </row>
    <row r="152" spans="13:13" s="81" customFormat="1" x14ac:dyDescent="0.25">
      <c r="M152" s="269"/>
    </row>
    <row r="153" spans="13:13" s="81" customFormat="1" x14ac:dyDescent="0.25">
      <c r="M153" s="269"/>
    </row>
    <row r="154" spans="13:13" s="81" customFormat="1" x14ac:dyDescent="0.25">
      <c r="M154" s="269"/>
    </row>
    <row r="155" spans="13:13" s="81" customFormat="1" x14ac:dyDescent="0.25">
      <c r="M155" s="269"/>
    </row>
    <row r="156" spans="13:13" s="81" customFormat="1" x14ac:dyDescent="0.25">
      <c r="M156" s="269"/>
    </row>
    <row r="157" spans="13:13" s="81" customFormat="1" x14ac:dyDescent="0.25">
      <c r="M157" s="269"/>
    </row>
    <row r="158" spans="13:13" s="81" customFormat="1" x14ac:dyDescent="0.25">
      <c r="M158" s="269"/>
    </row>
    <row r="159" spans="13:13" s="81" customFormat="1" x14ac:dyDescent="0.25">
      <c r="M159" s="269"/>
    </row>
    <row r="160" spans="13:13" s="81" customFormat="1" x14ac:dyDescent="0.25">
      <c r="M160" s="269"/>
    </row>
    <row r="161" spans="13:13" s="81" customFormat="1" x14ac:dyDescent="0.25">
      <c r="M161" s="269"/>
    </row>
    <row r="162" spans="13:13" s="81" customFormat="1" x14ac:dyDescent="0.25">
      <c r="M162" s="269"/>
    </row>
    <row r="163" spans="13:13" s="81" customFormat="1" x14ac:dyDescent="0.25">
      <c r="M163" s="269"/>
    </row>
    <row r="164" spans="13:13" s="81" customFormat="1" x14ac:dyDescent="0.25">
      <c r="M164" s="269"/>
    </row>
    <row r="165" spans="13:13" s="81" customFormat="1" x14ac:dyDescent="0.25">
      <c r="M165" s="269"/>
    </row>
    <row r="166" spans="13:13" s="81" customFormat="1" x14ac:dyDescent="0.25">
      <c r="M166" s="269"/>
    </row>
    <row r="167" spans="13:13" s="81" customFormat="1" x14ac:dyDescent="0.25">
      <c r="M167" s="269"/>
    </row>
    <row r="168" spans="13:13" s="81" customFormat="1" x14ac:dyDescent="0.25">
      <c r="M168" s="269"/>
    </row>
    <row r="169" spans="13:13" s="81" customFormat="1" x14ac:dyDescent="0.25">
      <c r="M169" s="269"/>
    </row>
    <row r="170" spans="13:13" s="81" customFormat="1" x14ac:dyDescent="0.25">
      <c r="M170" s="269"/>
    </row>
    <row r="171" spans="13:13" s="81" customFormat="1" x14ac:dyDescent="0.25">
      <c r="M171" s="269"/>
    </row>
    <row r="172" spans="13:13" s="81" customFormat="1" x14ac:dyDescent="0.25">
      <c r="M172" s="269"/>
    </row>
    <row r="173" spans="13:13" s="81" customFormat="1" x14ac:dyDescent="0.25">
      <c r="M173" s="269"/>
    </row>
    <row r="174" spans="13:13" s="81" customFormat="1" x14ac:dyDescent="0.25">
      <c r="M174" s="269"/>
    </row>
    <row r="175" spans="13:13" s="81" customFormat="1" x14ac:dyDescent="0.25">
      <c r="M175" s="269"/>
    </row>
    <row r="176" spans="13:13" s="81" customFormat="1" x14ac:dyDescent="0.25">
      <c r="M176" s="269"/>
    </row>
    <row r="177" spans="13:13" s="81" customFormat="1" x14ac:dyDescent="0.25">
      <c r="M177" s="269"/>
    </row>
    <row r="178" spans="13:13" s="81" customFormat="1" x14ac:dyDescent="0.25">
      <c r="M178" s="269"/>
    </row>
    <row r="179" spans="13:13" s="81" customFormat="1" x14ac:dyDescent="0.25">
      <c r="M179" s="269"/>
    </row>
    <row r="180" spans="13:13" s="81" customFormat="1" x14ac:dyDescent="0.25">
      <c r="M180" s="269"/>
    </row>
    <row r="181" spans="13:13" s="81" customFormat="1" x14ac:dyDescent="0.25">
      <c r="M181" s="269"/>
    </row>
    <row r="182" spans="13:13" s="81" customFormat="1" x14ac:dyDescent="0.25">
      <c r="M182" s="269"/>
    </row>
    <row r="183" spans="13:13" s="81" customFormat="1" x14ac:dyDescent="0.25">
      <c r="M183" s="269"/>
    </row>
    <row r="184" spans="13:13" s="81" customFormat="1" x14ac:dyDescent="0.25">
      <c r="M184" s="269"/>
    </row>
    <row r="185" spans="13:13" s="81" customFormat="1" x14ac:dyDescent="0.25">
      <c r="M185" s="269"/>
    </row>
    <row r="186" spans="13:13" s="81" customFormat="1" x14ac:dyDescent="0.25">
      <c r="M186" s="269"/>
    </row>
    <row r="187" spans="13:13" s="81" customFormat="1" x14ac:dyDescent="0.25">
      <c r="M187" s="269"/>
    </row>
    <row r="188" spans="13:13" s="81" customFormat="1" x14ac:dyDescent="0.25">
      <c r="M188" s="269"/>
    </row>
    <row r="189" spans="13:13" s="81" customFormat="1" x14ac:dyDescent="0.25">
      <c r="M189" s="269"/>
    </row>
    <row r="190" spans="13:13" s="81" customFormat="1" x14ac:dyDescent="0.25">
      <c r="M190" s="269"/>
    </row>
    <row r="191" spans="13:13" s="81" customFormat="1" x14ac:dyDescent="0.25">
      <c r="M191" s="269"/>
    </row>
    <row r="192" spans="13:13" s="81" customFormat="1" x14ac:dyDescent="0.25">
      <c r="M192" s="269"/>
    </row>
    <row r="193" spans="13:13" s="81" customFormat="1" x14ac:dyDescent="0.25">
      <c r="M193" s="269"/>
    </row>
    <row r="194" spans="13:13" s="81" customFormat="1" x14ac:dyDescent="0.25">
      <c r="M194" s="269"/>
    </row>
    <row r="195" spans="13:13" s="81" customFormat="1" x14ac:dyDescent="0.25">
      <c r="M195" s="269"/>
    </row>
    <row r="196" spans="13:13" s="81" customFormat="1" x14ac:dyDescent="0.25">
      <c r="M196" s="269"/>
    </row>
    <row r="197" spans="13:13" s="81" customFormat="1" x14ac:dyDescent="0.25">
      <c r="M197" s="269"/>
    </row>
    <row r="198" spans="13:13" s="81" customFormat="1" x14ac:dyDescent="0.25">
      <c r="M198" s="269"/>
    </row>
    <row r="199" spans="13:13" s="81" customFormat="1" x14ac:dyDescent="0.25">
      <c r="M199" s="269"/>
    </row>
    <row r="200" spans="13:13" s="81" customFormat="1" x14ac:dyDescent="0.25">
      <c r="M200" s="269"/>
    </row>
    <row r="201" spans="13:13" s="81" customFormat="1" x14ac:dyDescent="0.25">
      <c r="M201" s="269"/>
    </row>
    <row r="202" spans="13:13" s="81" customFormat="1" x14ac:dyDescent="0.25">
      <c r="M202" s="269"/>
    </row>
    <row r="203" spans="13:13" s="81" customFormat="1" x14ac:dyDescent="0.25">
      <c r="M203" s="269"/>
    </row>
    <row r="204" spans="13:13" s="81" customFormat="1" x14ac:dyDescent="0.25">
      <c r="M204" s="269"/>
    </row>
    <row r="205" spans="13:13" s="81" customFormat="1" x14ac:dyDescent="0.25">
      <c r="M205" s="269"/>
    </row>
    <row r="206" spans="13:13" s="81" customFormat="1" x14ac:dyDescent="0.25">
      <c r="M206" s="269"/>
    </row>
    <row r="207" spans="13:13" s="81" customFormat="1" x14ac:dyDescent="0.25">
      <c r="M207" s="269"/>
    </row>
    <row r="208" spans="13:13" s="81" customFormat="1" x14ac:dyDescent="0.25">
      <c r="M208" s="269"/>
    </row>
    <row r="209" spans="13:13" s="81" customFormat="1" x14ac:dyDescent="0.25">
      <c r="M209" s="269"/>
    </row>
    <row r="210" spans="13:13" s="81" customFormat="1" x14ac:dyDescent="0.25">
      <c r="M210" s="269"/>
    </row>
    <row r="211" spans="13:13" s="81" customFormat="1" x14ac:dyDescent="0.25">
      <c r="M211" s="269"/>
    </row>
    <row r="212" spans="13:13" s="81" customFormat="1" x14ac:dyDescent="0.25">
      <c r="M212" s="269"/>
    </row>
    <row r="213" spans="13:13" s="81" customFormat="1" x14ac:dyDescent="0.25">
      <c r="M213" s="269"/>
    </row>
    <row r="214" spans="13:13" s="81" customFormat="1" x14ac:dyDescent="0.25">
      <c r="M214" s="269"/>
    </row>
    <row r="215" spans="13:13" s="81" customFormat="1" x14ac:dyDescent="0.25">
      <c r="M215" s="269"/>
    </row>
    <row r="216" spans="13:13" s="81" customFormat="1" x14ac:dyDescent="0.25">
      <c r="M216" s="269"/>
    </row>
    <row r="217" spans="13:13" s="81" customFormat="1" x14ac:dyDescent="0.25">
      <c r="M217" s="269"/>
    </row>
    <row r="218" spans="13:13" s="81" customFormat="1" x14ac:dyDescent="0.25">
      <c r="M218" s="269"/>
    </row>
    <row r="219" spans="13:13" s="81" customFormat="1" x14ac:dyDescent="0.25">
      <c r="M219" s="269"/>
    </row>
    <row r="220" spans="13:13" s="81" customFormat="1" x14ac:dyDescent="0.25">
      <c r="M220" s="269"/>
    </row>
    <row r="221" spans="13:13" s="81" customFormat="1" x14ac:dyDescent="0.25">
      <c r="M221" s="269"/>
    </row>
    <row r="222" spans="13:13" s="81" customFormat="1" x14ac:dyDescent="0.25">
      <c r="M222" s="269"/>
    </row>
    <row r="223" spans="13:13" s="81" customFormat="1" x14ac:dyDescent="0.25">
      <c r="M223" s="269"/>
    </row>
    <row r="224" spans="13:13" s="81" customFormat="1" x14ac:dyDescent="0.25">
      <c r="M224" s="269"/>
    </row>
    <row r="225" spans="13:13" s="81" customFormat="1" x14ac:dyDescent="0.25">
      <c r="M225" s="269"/>
    </row>
    <row r="226" spans="13:13" s="81" customFormat="1" x14ac:dyDescent="0.25">
      <c r="M226" s="269"/>
    </row>
    <row r="227" spans="13:13" s="81" customFormat="1" x14ac:dyDescent="0.25">
      <c r="M227" s="269"/>
    </row>
    <row r="228" spans="13:13" s="81" customFormat="1" x14ac:dyDescent="0.25">
      <c r="M228" s="269"/>
    </row>
    <row r="229" spans="13:13" s="81" customFormat="1" x14ac:dyDescent="0.25">
      <c r="M229" s="269"/>
    </row>
    <row r="230" spans="13:13" s="81" customFormat="1" x14ac:dyDescent="0.25">
      <c r="M230" s="269"/>
    </row>
    <row r="231" spans="13:13" s="81" customFormat="1" x14ac:dyDescent="0.25">
      <c r="M231" s="269"/>
    </row>
    <row r="232" spans="13:13" s="81" customFormat="1" x14ac:dyDescent="0.25">
      <c r="M232" s="269"/>
    </row>
    <row r="233" spans="13:13" s="81" customFormat="1" x14ac:dyDescent="0.25">
      <c r="M233" s="269"/>
    </row>
    <row r="234" spans="13:13" s="81" customFormat="1" x14ac:dyDescent="0.25">
      <c r="M234" s="269"/>
    </row>
    <row r="235" spans="13:13" s="81" customFormat="1" x14ac:dyDescent="0.25">
      <c r="M235" s="269"/>
    </row>
    <row r="236" spans="13:13" s="81" customFormat="1" x14ac:dyDescent="0.25">
      <c r="M236" s="269"/>
    </row>
    <row r="237" spans="13:13" s="81" customFormat="1" x14ac:dyDescent="0.25">
      <c r="M237" s="269"/>
    </row>
    <row r="238" spans="13:13" s="81" customFormat="1" x14ac:dyDescent="0.25">
      <c r="M238" s="269"/>
    </row>
    <row r="239" spans="13:13" s="81" customFormat="1" x14ac:dyDescent="0.25">
      <c r="M239" s="269"/>
    </row>
    <row r="240" spans="13:13" s="81" customFormat="1" x14ac:dyDescent="0.25">
      <c r="M240" s="269"/>
    </row>
    <row r="241" spans="13:13" s="81" customFormat="1" x14ac:dyDescent="0.25">
      <c r="M241" s="269"/>
    </row>
    <row r="242" spans="13:13" s="81" customFormat="1" x14ac:dyDescent="0.25">
      <c r="M242" s="269"/>
    </row>
    <row r="243" spans="13:13" s="81" customFormat="1" x14ac:dyDescent="0.25">
      <c r="M243" s="269"/>
    </row>
    <row r="244" spans="13:13" s="81" customFormat="1" x14ac:dyDescent="0.25">
      <c r="M244" s="269"/>
    </row>
    <row r="245" spans="13:13" s="81" customFormat="1" x14ac:dyDescent="0.25">
      <c r="M245" s="269"/>
    </row>
    <row r="246" spans="13:13" s="81" customFormat="1" x14ac:dyDescent="0.25">
      <c r="M246" s="269"/>
    </row>
    <row r="247" spans="13:13" s="81" customFormat="1" x14ac:dyDescent="0.25">
      <c r="M247" s="269"/>
    </row>
    <row r="248" spans="13:13" s="81" customFormat="1" x14ac:dyDescent="0.25">
      <c r="M248" s="269"/>
    </row>
    <row r="249" spans="13:13" s="81" customFormat="1" x14ac:dyDescent="0.25">
      <c r="M249" s="269"/>
    </row>
    <row r="250" spans="13:13" s="81" customFormat="1" x14ac:dyDescent="0.25">
      <c r="M250" s="269"/>
    </row>
    <row r="251" spans="13:13" s="81" customFormat="1" x14ac:dyDescent="0.25">
      <c r="M251" s="269"/>
    </row>
    <row r="252" spans="13:13" s="81" customFormat="1" x14ac:dyDescent="0.25">
      <c r="M252" s="269"/>
    </row>
    <row r="253" spans="13:13" s="81" customFormat="1" x14ac:dyDescent="0.25">
      <c r="M253" s="269"/>
    </row>
    <row r="254" spans="13:13" s="81" customFormat="1" x14ac:dyDescent="0.25">
      <c r="M254" s="269"/>
    </row>
    <row r="255" spans="13:13" s="81" customFormat="1" x14ac:dyDescent="0.25">
      <c r="M255" s="269"/>
    </row>
    <row r="256" spans="13:13" s="81" customFormat="1" x14ac:dyDescent="0.25">
      <c r="M256" s="269"/>
    </row>
    <row r="257" spans="13:13" s="81" customFormat="1" x14ac:dyDescent="0.25">
      <c r="M257" s="269"/>
    </row>
    <row r="258" spans="13:13" s="81" customFormat="1" x14ac:dyDescent="0.25">
      <c r="M258" s="269"/>
    </row>
    <row r="259" spans="13:13" s="81" customFormat="1" x14ac:dyDescent="0.25">
      <c r="M259" s="269"/>
    </row>
    <row r="260" spans="13:13" s="81" customFormat="1" x14ac:dyDescent="0.25">
      <c r="M260" s="269"/>
    </row>
    <row r="261" spans="13:13" s="81" customFormat="1" x14ac:dyDescent="0.25">
      <c r="M261" s="269"/>
    </row>
    <row r="262" spans="13:13" s="81" customFormat="1" x14ac:dyDescent="0.25">
      <c r="M262" s="269"/>
    </row>
    <row r="263" spans="13:13" s="81" customFormat="1" x14ac:dyDescent="0.25">
      <c r="M263" s="269"/>
    </row>
    <row r="264" spans="13:13" s="81" customFormat="1" x14ac:dyDescent="0.25">
      <c r="M264" s="269"/>
    </row>
    <row r="265" spans="13:13" s="81" customFormat="1" x14ac:dyDescent="0.25">
      <c r="M265" s="269"/>
    </row>
    <row r="266" spans="13:13" s="81" customFormat="1" x14ac:dyDescent="0.25">
      <c r="M266" s="269"/>
    </row>
    <row r="267" spans="13:13" s="81" customFormat="1" x14ac:dyDescent="0.25">
      <c r="M267" s="269"/>
    </row>
    <row r="268" spans="13:13" s="81" customFormat="1" x14ac:dyDescent="0.25">
      <c r="M268" s="269"/>
    </row>
    <row r="269" spans="13:13" s="81" customFormat="1" x14ac:dyDescent="0.25">
      <c r="M269" s="269"/>
    </row>
    <row r="270" spans="13:13" s="81" customFormat="1" x14ac:dyDescent="0.25">
      <c r="M270" s="269"/>
    </row>
    <row r="271" spans="13:13" s="81" customFormat="1" x14ac:dyDescent="0.25">
      <c r="M271" s="269"/>
    </row>
    <row r="272" spans="13:13" s="81" customFormat="1" x14ac:dyDescent="0.25">
      <c r="M272" s="269"/>
    </row>
    <row r="273" spans="13:13" s="81" customFormat="1" x14ac:dyDescent="0.25">
      <c r="M273" s="269"/>
    </row>
    <row r="274" spans="13:13" s="81" customFormat="1" x14ac:dyDescent="0.25">
      <c r="M274" s="269"/>
    </row>
    <row r="275" spans="13:13" s="81" customFormat="1" x14ac:dyDescent="0.25">
      <c r="M275" s="269"/>
    </row>
    <row r="276" spans="13:13" s="81" customFormat="1" x14ac:dyDescent="0.25">
      <c r="M276" s="269"/>
    </row>
    <row r="277" spans="13:13" s="81" customFormat="1" x14ac:dyDescent="0.25">
      <c r="M277" s="269"/>
    </row>
    <row r="278" spans="13:13" s="81" customFormat="1" x14ac:dyDescent="0.25">
      <c r="M278" s="269"/>
    </row>
    <row r="279" spans="13:13" s="81" customFormat="1" x14ac:dyDescent="0.25">
      <c r="M279" s="269"/>
    </row>
    <row r="280" spans="13:13" s="81" customFormat="1" x14ac:dyDescent="0.25">
      <c r="M280" s="269"/>
    </row>
    <row r="281" spans="13:13" s="81" customFormat="1" x14ac:dyDescent="0.25">
      <c r="M281" s="269"/>
    </row>
    <row r="282" spans="13:13" s="81" customFormat="1" x14ac:dyDescent="0.25">
      <c r="M282" s="269"/>
    </row>
    <row r="283" spans="13:13" s="81" customFormat="1" x14ac:dyDescent="0.25">
      <c r="M283" s="269"/>
    </row>
    <row r="284" spans="13:13" s="81" customFormat="1" x14ac:dyDescent="0.25">
      <c r="M284" s="269"/>
    </row>
    <row r="285" spans="13:13" s="81" customFormat="1" x14ac:dyDescent="0.25">
      <c r="M285" s="269"/>
    </row>
    <row r="286" spans="13:13" s="81" customFormat="1" x14ac:dyDescent="0.25">
      <c r="M286" s="269"/>
    </row>
    <row r="287" spans="13:13" s="81" customFormat="1" x14ac:dyDescent="0.25">
      <c r="M287" s="269"/>
    </row>
    <row r="288" spans="13:13" s="81" customFormat="1" x14ac:dyDescent="0.25">
      <c r="M288" s="269"/>
    </row>
    <row r="289" spans="13:13" s="81" customFormat="1" x14ac:dyDescent="0.25">
      <c r="M289" s="269"/>
    </row>
    <row r="290" spans="13:13" s="81" customFormat="1" x14ac:dyDescent="0.25">
      <c r="M290" s="269"/>
    </row>
    <row r="291" spans="13:13" s="81" customFormat="1" x14ac:dyDescent="0.25">
      <c r="M291" s="269"/>
    </row>
    <row r="292" spans="13:13" s="81" customFormat="1" x14ac:dyDescent="0.25">
      <c r="M292" s="269"/>
    </row>
    <row r="293" spans="13:13" s="81" customFormat="1" x14ac:dyDescent="0.25">
      <c r="M293" s="269"/>
    </row>
    <row r="294" spans="13:13" s="81" customFormat="1" x14ac:dyDescent="0.25">
      <c r="M294" s="269"/>
    </row>
    <row r="295" spans="13:13" s="81" customFormat="1" x14ac:dyDescent="0.25">
      <c r="M295" s="269"/>
    </row>
    <row r="296" spans="13:13" s="81" customFormat="1" x14ac:dyDescent="0.25">
      <c r="M296" s="269"/>
    </row>
    <row r="297" spans="13:13" s="81" customFormat="1" x14ac:dyDescent="0.25">
      <c r="M297" s="269"/>
    </row>
    <row r="298" spans="13:13" s="81" customFormat="1" x14ac:dyDescent="0.25">
      <c r="M298" s="269"/>
    </row>
    <row r="299" spans="13:13" s="81" customFormat="1" x14ac:dyDescent="0.25">
      <c r="M299" s="269"/>
    </row>
    <row r="300" spans="13:13" s="81" customFormat="1" x14ac:dyDescent="0.25">
      <c r="M300" s="269"/>
    </row>
    <row r="301" spans="13:13" s="81" customFormat="1" x14ac:dyDescent="0.25">
      <c r="M301" s="269"/>
    </row>
    <row r="302" spans="13:13" s="81" customFormat="1" x14ac:dyDescent="0.25">
      <c r="M302" s="269"/>
    </row>
    <row r="303" spans="13:13" s="81" customFormat="1" x14ac:dyDescent="0.25">
      <c r="M303" s="269"/>
    </row>
    <row r="304" spans="13:13" s="81" customFormat="1" x14ac:dyDescent="0.25">
      <c r="M304" s="269"/>
    </row>
    <row r="305" spans="13:13" s="81" customFormat="1" x14ac:dyDescent="0.25">
      <c r="M305" s="269"/>
    </row>
    <row r="306" spans="13:13" s="81" customFormat="1" x14ac:dyDescent="0.25">
      <c r="M306" s="269"/>
    </row>
    <row r="307" spans="13:13" s="81" customFormat="1" x14ac:dyDescent="0.25">
      <c r="M307" s="269"/>
    </row>
    <row r="308" spans="13:13" s="81" customFormat="1" x14ac:dyDescent="0.25">
      <c r="M308" s="269"/>
    </row>
    <row r="309" spans="13:13" s="81" customFormat="1" x14ac:dyDescent="0.25">
      <c r="M309" s="269"/>
    </row>
    <row r="310" spans="13:13" s="81" customFormat="1" x14ac:dyDescent="0.25">
      <c r="M310" s="269"/>
    </row>
    <row r="311" spans="13:13" s="81" customFormat="1" x14ac:dyDescent="0.25">
      <c r="M311" s="269"/>
    </row>
    <row r="312" spans="13:13" s="81" customFormat="1" x14ac:dyDescent="0.25">
      <c r="M312" s="269"/>
    </row>
    <row r="313" spans="13:13" s="81" customFormat="1" x14ac:dyDescent="0.25">
      <c r="M313" s="269"/>
    </row>
    <row r="314" spans="13:13" s="81" customFormat="1" x14ac:dyDescent="0.25">
      <c r="M314" s="269"/>
    </row>
    <row r="315" spans="13:13" s="81" customFormat="1" x14ac:dyDescent="0.25">
      <c r="M315" s="269"/>
    </row>
    <row r="316" spans="13:13" s="81" customFormat="1" x14ac:dyDescent="0.25">
      <c r="M316" s="269"/>
    </row>
    <row r="317" spans="13:13" s="81" customFormat="1" x14ac:dyDescent="0.25">
      <c r="M317" s="269"/>
    </row>
    <row r="318" spans="13:13" s="81" customFormat="1" x14ac:dyDescent="0.25">
      <c r="M318" s="269"/>
    </row>
    <row r="319" spans="13:13" s="81" customFormat="1" x14ac:dyDescent="0.25">
      <c r="M319" s="269"/>
    </row>
    <row r="320" spans="13:13" s="81" customFormat="1" x14ac:dyDescent="0.25">
      <c r="M320" s="269"/>
    </row>
    <row r="321" spans="13:13" s="81" customFormat="1" x14ac:dyDescent="0.25">
      <c r="M321" s="269"/>
    </row>
    <row r="322" spans="13:13" s="81" customFormat="1" x14ac:dyDescent="0.25">
      <c r="M322" s="269"/>
    </row>
    <row r="323" spans="13:13" s="81" customFormat="1" x14ac:dyDescent="0.25">
      <c r="M323" s="269"/>
    </row>
    <row r="324" spans="13:13" s="81" customFormat="1" x14ac:dyDescent="0.25">
      <c r="M324" s="269"/>
    </row>
    <row r="325" spans="13:13" s="81" customFormat="1" x14ac:dyDescent="0.25">
      <c r="M325" s="269"/>
    </row>
    <row r="326" spans="13:13" s="81" customFormat="1" x14ac:dyDescent="0.25">
      <c r="M326" s="269"/>
    </row>
    <row r="327" spans="13:13" s="81" customFormat="1" x14ac:dyDescent="0.25">
      <c r="M327" s="269"/>
    </row>
    <row r="328" spans="13:13" s="81" customFormat="1" x14ac:dyDescent="0.25">
      <c r="M328" s="269"/>
    </row>
    <row r="329" spans="13:13" s="81" customFormat="1" x14ac:dyDescent="0.25">
      <c r="M329" s="269"/>
    </row>
    <row r="330" spans="13:13" s="81" customFormat="1" x14ac:dyDescent="0.25">
      <c r="M330" s="269"/>
    </row>
    <row r="331" spans="13:13" s="81" customFormat="1" x14ac:dyDescent="0.25">
      <c r="M331" s="269"/>
    </row>
    <row r="332" spans="13:13" s="81" customFormat="1" x14ac:dyDescent="0.25">
      <c r="M332" s="269"/>
    </row>
    <row r="333" spans="13:13" s="81" customFormat="1" x14ac:dyDescent="0.25">
      <c r="M333" s="269"/>
    </row>
    <row r="334" spans="13:13" s="81" customFormat="1" x14ac:dyDescent="0.25">
      <c r="M334" s="269"/>
    </row>
    <row r="335" spans="13:13" s="81" customFormat="1" x14ac:dyDescent="0.25">
      <c r="M335" s="269"/>
    </row>
    <row r="336" spans="13:13" s="81" customFormat="1" x14ac:dyDescent="0.25">
      <c r="M336" s="269"/>
    </row>
    <row r="337" spans="13:13" s="81" customFormat="1" x14ac:dyDescent="0.25">
      <c r="M337" s="269"/>
    </row>
    <row r="338" spans="13:13" s="81" customFormat="1" x14ac:dyDescent="0.25">
      <c r="M338" s="269"/>
    </row>
    <row r="339" spans="13:13" s="81" customFormat="1" x14ac:dyDescent="0.25">
      <c r="M339" s="269"/>
    </row>
    <row r="340" spans="13:13" s="81" customFormat="1" x14ac:dyDescent="0.25">
      <c r="M340" s="269"/>
    </row>
    <row r="341" spans="13:13" s="81" customFormat="1" x14ac:dyDescent="0.25">
      <c r="M341" s="269"/>
    </row>
    <row r="342" spans="13:13" s="81" customFormat="1" x14ac:dyDescent="0.25">
      <c r="M342" s="269"/>
    </row>
    <row r="343" spans="13:13" s="81" customFormat="1" x14ac:dyDescent="0.25">
      <c r="M343" s="269"/>
    </row>
    <row r="344" spans="13:13" s="81" customFormat="1" x14ac:dyDescent="0.25">
      <c r="M344" s="269"/>
    </row>
    <row r="345" spans="13:13" s="81" customFormat="1" x14ac:dyDescent="0.25">
      <c r="M345" s="269"/>
    </row>
    <row r="346" spans="13:13" s="81" customFormat="1" x14ac:dyDescent="0.25">
      <c r="M346" s="269"/>
    </row>
    <row r="347" spans="13:13" s="81" customFormat="1" x14ac:dyDescent="0.25">
      <c r="M347" s="269"/>
    </row>
    <row r="348" spans="13:13" s="81" customFormat="1" x14ac:dyDescent="0.25">
      <c r="M348" s="269"/>
    </row>
    <row r="349" spans="13:13" s="81" customFormat="1" x14ac:dyDescent="0.25">
      <c r="M349" s="269"/>
    </row>
    <row r="350" spans="13:13" s="81" customFormat="1" x14ac:dyDescent="0.25">
      <c r="M350" s="269"/>
    </row>
    <row r="351" spans="13:13" s="81" customFormat="1" x14ac:dyDescent="0.25">
      <c r="M351" s="269"/>
    </row>
    <row r="352" spans="13:13" s="81" customFormat="1" x14ac:dyDescent="0.25">
      <c r="M352" s="269"/>
    </row>
    <row r="353" spans="13:13" s="81" customFormat="1" x14ac:dyDescent="0.25">
      <c r="M353" s="269"/>
    </row>
    <row r="354" spans="13:13" s="81" customFormat="1" x14ac:dyDescent="0.25">
      <c r="M354" s="269"/>
    </row>
    <row r="355" spans="13:13" s="81" customFormat="1" x14ac:dyDescent="0.25">
      <c r="M355" s="269"/>
    </row>
    <row r="356" spans="13:13" s="81" customFormat="1" x14ac:dyDescent="0.25">
      <c r="M356" s="269"/>
    </row>
    <row r="357" spans="13:13" s="81" customFormat="1" x14ac:dyDescent="0.25">
      <c r="M357" s="269"/>
    </row>
    <row r="358" spans="13:13" s="81" customFormat="1" x14ac:dyDescent="0.25">
      <c r="M358" s="269"/>
    </row>
    <row r="359" spans="13:13" s="81" customFormat="1" x14ac:dyDescent="0.25">
      <c r="M359" s="269"/>
    </row>
    <row r="360" spans="13:13" s="81" customFormat="1" x14ac:dyDescent="0.25">
      <c r="M360" s="269"/>
    </row>
    <row r="361" spans="13:13" s="81" customFormat="1" x14ac:dyDescent="0.25">
      <c r="M361" s="269"/>
    </row>
    <row r="362" spans="13:13" s="81" customFormat="1" x14ac:dyDescent="0.25">
      <c r="M362" s="269"/>
    </row>
    <row r="363" spans="13:13" s="81" customFormat="1" x14ac:dyDescent="0.25">
      <c r="M363" s="269"/>
    </row>
    <row r="364" spans="13:13" s="81" customFormat="1" x14ac:dyDescent="0.25">
      <c r="M364" s="269"/>
    </row>
    <row r="365" spans="13:13" s="81" customFormat="1" x14ac:dyDescent="0.25">
      <c r="M365" s="269"/>
    </row>
    <row r="366" spans="13:13" s="81" customFormat="1" x14ac:dyDescent="0.25">
      <c r="M366" s="269"/>
    </row>
    <row r="367" spans="13:13" s="81" customFormat="1" x14ac:dyDescent="0.25">
      <c r="M367" s="269"/>
    </row>
    <row r="368" spans="13:13" s="81" customFormat="1" x14ac:dyDescent="0.25">
      <c r="M368" s="269"/>
    </row>
    <row r="369" spans="13:13" s="81" customFormat="1" x14ac:dyDescent="0.25">
      <c r="M369" s="269"/>
    </row>
    <row r="370" spans="13:13" s="81" customFormat="1" x14ac:dyDescent="0.25">
      <c r="M370" s="269"/>
    </row>
    <row r="371" spans="13:13" s="81" customFormat="1" x14ac:dyDescent="0.25">
      <c r="M371" s="269"/>
    </row>
    <row r="372" spans="13:13" s="81" customFormat="1" x14ac:dyDescent="0.25">
      <c r="M372" s="269"/>
    </row>
    <row r="373" spans="13:13" s="81" customFormat="1" x14ac:dyDescent="0.25">
      <c r="M373" s="269"/>
    </row>
    <row r="374" spans="13:13" s="81" customFormat="1" x14ac:dyDescent="0.25">
      <c r="M374" s="269"/>
    </row>
    <row r="375" spans="13:13" s="81" customFormat="1" x14ac:dyDescent="0.25">
      <c r="M375" s="269"/>
    </row>
    <row r="376" spans="13:13" s="81" customFormat="1" x14ac:dyDescent="0.25">
      <c r="M376" s="269"/>
    </row>
    <row r="377" spans="13:13" s="81" customFormat="1" x14ac:dyDescent="0.25">
      <c r="M377" s="269"/>
    </row>
    <row r="378" spans="13:13" s="81" customFormat="1" x14ac:dyDescent="0.25">
      <c r="M378" s="269"/>
    </row>
    <row r="379" spans="13:13" s="81" customFormat="1" x14ac:dyDescent="0.25">
      <c r="M379" s="269"/>
    </row>
    <row r="380" spans="13:13" s="81" customFormat="1" x14ac:dyDescent="0.25">
      <c r="M380" s="269"/>
    </row>
    <row r="381" spans="13:13" s="81" customFormat="1" x14ac:dyDescent="0.25">
      <c r="M381" s="269"/>
    </row>
    <row r="382" spans="13:13" s="81" customFormat="1" x14ac:dyDescent="0.25">
      <c r="M382" s="269"/>
    </row>
    <row r="383" spans="13:13" s="81" customFormat="1" x14ac:dyDescent="0.25">
      <c r="M383" s="269"/>
    </row>
    <row r="384" spans="13:13" s="81" customFormat="1" x14ac:dyDescent="0.25">
      <c r="M384" s="269"/>
    </row>
    <row r="385" spans="13:13" s="81" customFormat="1" x14ac:dyDescent="0.25">
      <c r="M385" s="269"/>
    </row>
    <row r="386" spans="13:13" s="81" customFormat="1" x14ac:dyDescent="0.25">
      <c r="M386" s="269"/>
    </row>
    <row r="387" spans="13:13" s="81" customFormat="1" x14ac:dyDescent="0.25">
      <c r="M387" s="269"/>
    </row>
    <row r="388" spans="13:13" s="81" customFormat="1" x14ac:dyDescent="0.25">
      <c r="M388" s="269"/>
    </row>
    <row r="389" spans="13:13" s="81" customFormat="1" x14ac:dyDescent="0.25">
      <c r="M389" s="269"/>
    </row>
    <row r="390" spans="13:13" s="81" customFormat="1" x14ac:dyDescent="0.25">
      <c r="M390" s="269"/>
    </row>
    <row r="391" spans="13:13" s="81" customFormat="1" x14ac:dyDescent="0.25">
      <c r="M391" s="269"/>
    </row>
    <row r="392" spans="13:13" s="81" customFormat="1" x14ac:dyDescent="0.25">
      <c r="M392" s="269"/>
    </row>
    <row r="393" spans="13:13" s="81" customFormat="1" x14ac:dyDescent="0.25">
      <c r="M393" s="269"/>
    </row>
    <row r="394" spans="13:13" s="81" customFormat="1" x14ac:dyDescent="0.25">
      <c r="M394" s="269"/>
    </row>
    <row r="395" spans="13:13" s="81" customFormat="1" x14ac:dyDescent="0.25">
      <c r="M395" s="269"/>
    </row>
    <row r="396" spans="13:13" s="81" customFormat="1" x14ac:dyDescent="0.25">
      <c r="M396" s="269"/>
    </row>
    <row r="397" spans="13:13" s="81" customFormat="1" x14ac:dyDescent="0.25">
      <c r="M397" s="269"/>
    </row>
    <row r="398" spans="13:13" s="81" customFormat="1" x14ac:dyDescent="0.25">
      <c r="M398" s="269"/>
    </row>
    <row r="399" spans="13:13" s="81" customFormat="1" x14ac:dyDescent="0.25">
      <c r="M399" s="269"/>
    </row>
    <row r="400" spans="13:13" s="81" customFormat="1" x14ac:dyDescent="0.25">
      <c r="M400" s="269"/>
    </row>
    <row r="401" spans="13:13" s="81" customFormat="1" x14ac:dyDescent="0.25">
      <c r="M401" s="269"/>
    </row>
    <row r="402" spans="13:13" s="81" customFormat="1" x14ac:dyDescent="0.25">
      <c r="M402" s="269"/>
    </row>
    <row r="403" spans="13:13" s="81" customFormat="1" x14ac:dyDescent="0.25">
      <c r="M403" s="269"/>
    </row>
    <row r="404" spans="13:13" s="81" customFormat="1" x14ac:dyDescent="0.25">
      <c r="M404" s="269"/>
    </row>
    <row r="405" spans="13:13" s="81" customFormat="1" x14ac:dyDescent="0.25">
      <c r="M405" s="269"/>
    </row>
    <row r="406" spans="13:13" s="81" customFormat="1" x14ac:dyDescent="0.25">
      <c r="M406" s="269"/>
    </row>
    <row r="407" spans="13:13" s="81" customFormat="1" x14ac:dyDescent="0.25">
      <c r="M407" s="269"/>
    </row>
    <row r="408" spans="13:13" s="81" customFormat="1" x14ac:dyDescent="0.25">
      <c r="M408" s="269"/>
    </row>
    <row r="409" spans="13:13" s="81" customFormat="1" x14ac:dyDescent="0.25">
      <c r="M409" s="269"/>
    </row>
    <row r="410" spans="13:13" s="81" customFormat="1" x14ac:dyDescent="0.25">
      <c r="M410" s="269"/>
    </row>
    <row r="411" spans="13:13" s="81" customFormat="1" x14ac:dyDescent="0.25">
      <c r="M411" s="269"/>
    </row>
    <row r="412" spans="13:13" s="81" customFormat="1" x14ac:dyDescent="0.25">
      <c r="M412" s="269"/>
    </row>
    <row r="413" spans="13:13" s="81" customFormat="1" x14ac:dyDescent="0.25">
      <c r="M413" s="269"/>
    </row>
    <row r="414" spans="13:13" s="81" customFormat="1" x14ac:dyDescent="0.25">
      <c r="M414" s="269"/>
    </row>
    <row r="415" spans="13:13" s="81" customFormat="1" x14ac:dyDescent="0.25">
      <c r="M415" s="269"/>
    </row>
    <row r="416" spans="13:13" s="81" customFormat="1" x14ac:dyDescent="0.25">
      <c r="M416" s="269"/>
    </row>
    <row r="417" spans="13:13" s="81" customFormat="1" x14ac:dyDescent="0.25">
      <c r="M417" s="269"/>
    </row>
    <row r="418" spans="13:13" s="81" customFormat="1" x14ac:dyDescent="0.25">
      <c r="M418" s="269"/>
    </row>
    <row r="419" spans="13:13" s="81" customFormat="1" x14ac:dyDescent="0.25">
      <c r="M419" s="269"/>
    </row>
    <row r="420" spans="13:13" s="81" customFormat="1" x14ac:dyDescent="0.25">
      <c r="M420" s="269"/>
    </row>
    <row r="421" spans="13:13" s="81" customFormat="1" x14ac:dyDescent="0.25">
      <c r="M421" s="269"/>
    </row>
    <row r="422" spans="13:13" s="81" customFormat="1" x14ac:dyDescent="0.25">
      <c r="M422" s="269"/>
    </row>
    <row r="423" spans="13:13" s="81" customFormat="1" x14ac:dyDescent="0.25">
      <c r="M423" s="269"/>
    </row>
    <row r="424" spans="13:13" s="81" customFormat="1" x14ac:dyDescent="0.25">
      <c r="M424" s="269"/>
    </row>
    <row r="425" spans="13:13" s="81" customFormat="1" x14ac:dyDescent="0.25">
      <c r="M425" s="269"/>
    </row>
    <row r="426" spans="13:13" s="81" customFormat="1" x14ac:dyDescent="0.25">
      <c r="M426" s="269"/>
    </row>
    <row r="427" spans="13:13" s="81" customFormat="1" x14ac:dyDescent="0.25">
      <c r="M427" s="269"/>
    </row>
    <row r="428" spans="13:13" s="81" customFormat="1" x14ac:dyDescent="0.25">
      <c r="M428" s="269"/>
    </row>
    <row r="429" spans="13:13" s="81" customFormat="1" x14ac:dyDescent="0.25">
      <c r="M429" s="269"/>
    </row>
    <row r="430" spans="13:13" s="81" customFormat="1" x14ac:dyDescent="0.25">
      <c r="M430" s="269"/>
    </row>
    <row r="431" spans="13:13" s="81" customFormat="1" x14ac:dyDescent="0.25">
      <c r="M431" s="269"/>
    </row>
    <row r="432" spans="13:13" s="81" customFormat="1" x14ac:dyDescent="0.25">
      <c r="M432" s="269"/>
    </row>
    <row r="433" spans="13:13" s="81" customFormat="1" x14ac:dyDescent="0.25">
      <c r="M433" s="269"/>
    </row>
    <row r="434" spans="13:13" s="81" customFormat="1" x14ac:dyDescent="0.25">
      <c r="M434" s="269"/>
    </row>
    <row r="435" spans="13:13" s="81" customFormat="1" x14ac:dyDescent="0.25">
      <c r="M435" s="269"/>
    </row>
    <row r="436" spans="13:13" s="81" customFormat="1" x14ac:dyDescent="0.25">
      <c r="M436" s="269"/>
    </row>
    <row r="437" spans="13:13" s="81" customFormat="1" x14ac:dyDescent="0.25">
      <c r="M437" s="269"/>
    </row>
    <row r="438" spans="13:13" s="81" customFormat="1" x14ac:dyDescent="0.25">
      <c r="M438" s="269"/>
    </row>
    <row r="439" spans="13:13" s="81" customFormat="1" x14ac:dyDescent="0.25">
      <c r="M439" s="269"/>
    </row>
    <row r="440" spans="13:13" s="81" customFormat="1" x14ac:dyDescent="0.25">
      <c r="M440" s="269"/>
    </row>
    <row r="441" spans="13:13" s="81" customFormat="1" x14ac:dyDescent="0.25">
      <c r="M441" s="269"/>
    </row>
    <row r="442" spans="13:13" s="81" customFormat="1" x14ac:dyDescent="0.25">
      <c r="M442" s="269"/>
    </row>
    <row r="443" spans="13:13" s="81" customFormat="1" x14ac:dyDescent="0.25">
      <c r="M443" s="269"/>
    </row>
    <row r="444" spans="13:13" s="81" customFormat="1" x14ac:dyDescent="0.25">
      <c r="M444" s="269"/>
    </row>
    <row r="445" spans="13:13" s="81" customFormat="1" x14ac:dyDescent="0.25">
      <c r="M445" s="269"/>
    </row>
    <row r="446" spans="13:13" s="81" customFormat="1" x14ac:dyDescent="0.25">
      <c r="M446" s="269"/>
    </row>
    <row r="447" spans="13:13" s="81" customFormat="1" x14ac:dyDescent="0.25">
      <c r="M447" s="269"/>
    </row>
    <row r="448" spans="13:13" s="81" customFormat="1" x14ac:dyDescent="0.25">
      <c r="M448" s="269"/>
    </row>
    <row r="449" spans="13:13" s="81" customFormat="1" x14ac:dyDescent="0.25">
      <c r="M449" s="269"/>
    </row>
    <row r="450" spans="13:13" s="81" customFormat="1" x14ac:dyDescent="0.25">
      <c r="M450" s="269"/>
    </row>
    <row r="451" spans="13:13" s="81" customFormat="1" x14ac:dyDescent="0.25">
      <c r="M451" s="269"/>
    </row>
    <row r="452" spans="13:13" s="81" customFormat="1" x14ac:dyDescent="0.25">
      <c r="M452" s="269"/>
    </row>
    <row r="453" spans="13:13" s="81" customFormat="1" x14ac:dyDescent="0.25">
      <c r="M453" s="269"/>
    </row>
    <row r="454" spans="13:13" s="81" customFormat="1" x14ac:dyDescent="0.25">
      <c r="M454" s="269"/>
    </row>
    <row r="455" spans="13:13" s="81" customFormat="1" x14ac:dyDescent="0.25">
      <c r="M455" s="269"/>
    </row>
    <row r="456" spans="13:13" s="81" customFormat="1" x14ac:dyDescent="0.25">
      <c r="M456" s="269"/>
    </row>
    <row r="457" spans="13:13" s="81" customFormat="1" x14ac:dyDescent="0.25">
      <c r="M457" s="269"/>
    </row>
    <row r="458" spans="13:13" s="81" customFormat="1" x14ac:dyDescent="0.25">
      <c r="M458" s="269"/>
    </row>
    <row r="459" spans="13:13" s="81" customFormat="1" x14ac:dyDescent="0.25">
      <c r="M459" s="269"/>
    </row>
    <row r="460" spans="13:13" s="81" customFormat="1" x14ac:dyDescent="0.25">
      <c r="M460" s="269"/>
    </row>
    <row r="461" spans="13:13" s="81" customFormat="1" x14ac:dyDescent="0.25">
      <c r="M461" s="269"/>
    </row>
    <row r="462" spans="13:13" s="81" customFormat="1" x14ac:dyDescent="0.25">
      <c r="M462" s="269"/>
    </row>
    <row r="463" spans="13:13" s="81" customFormat="1" x14ac:dyDescent="0.25">
      <c r="M463" s="269"/>
    </row>
    <row r="464" spans="13:13" s="81" customFormat="1" x14ac:dyDescent="0.25">
      <c r="M464" s="269"/>
    </row>
    <row r="465" spans="13:13" s="81" customFormat="1" x14ac:dyDescent="0.25">
      <c r="M465" s="269"/>
    </row>
    <row r="466" spans="13:13" s="81" customFormat="1" x14ac:dyDescent="0.25">
      <c r="M466" s="269"/>
    </row>
    <row r="467" spans="13:13" s="81" customFormat="1" x14ac:dyDescent="0.25">
      <c r="M467" s="269"/>
    </row>
    <row r="468" spans="13:13" s="81" customFormat="1" x14ac:dyDescent="0.25">
      <c r="M468" s="269"/>
    </row>
    <row r="469" spans="13:13" s="81" customFormat="1" x14ac:dyDescent="0.25">
      <c r="M469" s="269"/>
    </row>
    <row r="470" spans="13:13" s="81" customFormat="1" x14ac:dyDescent="0.25">
      <c r="M470" s="269"/>
    </row>
    <row r="471" spans="13:13" s="81" customFormat="1" x14ac:dyDescent="0.25">
      <c r="M471" s="269"/>
    </row>
    <row r="472" spans="13:13" s="81" customFormat="1" x14ac:dyDescent="0.25">
      <c r="M472" s="269"/>
    </row>
    <row r="473" spans="13:13" s="81" customFormat="1" x14ac:dyDescent="0.25">
      <c r="M473" s="269"/>
    </row>
    <row r="474" spans="13:13" s="81" customFormat="1" x14ac:dyDescent="0.25">
      <c r="M474" s="269"/>
    </row>
    <row r="475" spans="13:13" s="81" customFormat="1" x14ac:dyDescent="0.25">
      <c r="M475" s="269"/>
    </row>
    <row r="476" spans="13:13" s="81" customFormat="1" x14ac:dyDescent="0.25">
      <c r="M476" s="269"/>
    </row>
    <row r="477" spans="13:13" s="81" customFormat="1" x14ac:dyDescent="0.25">
      <c r="M477" s="269"/>
    </row>
    <row r="478" spans="13:13" s="81" customFormat="1" x14ac:dyDescent="0.25">
      <c r="M478" s="269"/>
    </row>
    <row r="479" spans="13:13" s="81" customFormat="1" x14ac:dyDescent="0.25">
      <c r="M479" s="269"/>
    </row>
    <row r="480" spans="13:13" s="81" customFormat="1" x14ac:dyDescent="0.25">
      <c r="M480" s="269"/>
    </row>
    <row r="481" spans="13:13" s="81" customFormat="1" x14ac:dyDescent="0.25">
      <c r="M481" s="269"/>
    </row>
    <row r="482" spans="13:13" s="81" customFormat="1" x14ac:dyDescent="0.25">
      <c r="M482" s="269"/>
    </row>
    <row r="483" spans="13:13" s="81" customFormat="1" x14ac:dyDescent="0.25">
      <c r="M483" s="269"/>
    </row>
    <row r="484" spans="13:13" s="81" customFormat="1" x14ac:dyDescent="0.25">
      <c r="M484" s="269"/>
    </row>
    <row r="485" spans="13:13" s="81" customFormat="1" x14ac:dyDescent="0.25">
      <c r="M485" s="269"/>
    </row>
    <row r="486" spans="13:13" s="81" customFormat="1" x14ac:dyDescent="0.25">
      <c r="M486" s="269"/>
    </row>
    <row r="487" spans="13:13" s="81" customFormat="1" x14ac:dyDescent="0.25">
      <c r="M487" s="269"/>
    </row>
    <row r="488" spans="13:13" s="81" customFormat="1" x14ac:dyDescent="0.25">
      <c r="M488" s="269"/>
    </row>
    <row r="489" spans="13:13" s="81" customFormat="1" x14ac:dyDescent="0.25">
      <c r="M489" s="269"/>
    </row>
    <row r="490" spans="13:13" s="81" customFormat="1" x14ac:dyDescent="0.25">
      <c r="M490" s="269"/>
    </row>
    <row r="491" spans="13:13" s="81" customFormat="1" x14ac:dyDescent="0.25">
      <c r="M491" s="269"/>
    </row>
    <row r="492" spans="13:13" s="81" customFormat="1" x14ac:dyDescent="0.25">
      <c r="M492" s="269"/>
    </row>
    <row r="493" spans="13:13" s="81" customFormat="1" x14ac:dyDescent="0.25">
      <c r="M493" s="269"/>
    </row>
    <row r="494" spans="13:13" s="81" customFormat="1" x14ac:dyDescent="0.25">
      <c r="M494" s="269"/>
    </row>
    <row r="495" spans="13:13" s="81" customFormat="1" x14ac:dyDescent="0.25">
      <c r="M495" s="269"/>
    </row>
    <row r="496" spans="13:13" s="81" customFormat="1" x14ac:dyDescent="0.25">
      <c r="M496" s="269"/>
    </row>
    <row r="497" spans="13:13" s="81" customFormat="1" x14ac:dyDescent="0.25">
      <c r="M497" s="269"/>
    </row>
    <row r="498" spans="13:13" s="81" customFormat="1" x14ac:dyDescent="0.25">
      <c r="M498" s="269"/>
    </row>
    <row r="499" spans="13:13" s="81" customFormat="1" x14ac:dyDescent="0.25">
      <c r="M499" s="269"/>
    </row>
    <row r="500" spans="13:13" s="81" customFormat="1" x14ac:dyDescent="0.25">
      <c r="M500" s="269"/>
    </row>
    <row r="501" spans="13:13" s="81" customFormat="1" x14ac:dyDescent="0.25">
      <c r="M501" s="269"/>
    </row>
    <row r="502" spans="13:13" s="81" customFormat="1" x14ac:dyDescent="0.25">
      <c r="M502" s="269"/>
    </row>
    <row r="503" spans="13:13" s="81" customFormat="1" x14ac:dyDescent="0.25">
      <c r="M503" s="269"/>
    </row>
    <row r="504" spans="13:13" s="81" customFormat="1" x14ac:dyDescent="0.25">
      <c r="M504" s="269"/>
    </row>
    <row r="505" spans="13:13" s="81" customFormat="1" x14ac:dyDescent="0.25">
      <c r="M505" s="269"/>
    </row>
    <row r="506" spans="13:13" s="81" customFormat="1" x14ac:dyDescent="0.25">
      <c r="M506" s="269"/>
    </row>
    <row r="507" spans="13:13" s="81" customFormat="1" x14ac:dyDescent="0.25">
      <c r="M507" s="269"/>
    </row>
    <row r="508" spans="13:13" s="81" customFormat="1" x14ac:dyDescent="0.25">
      <c r="M508" s="269"/>
    </row>
    <row r="509" spans="13:13" s="81" customFormat="1" x14ac:dyDescent="0.25">
      <c r="M509" s="269"/>
    </row>
    <row r="510" spans="13:13" s="81" customFormat="1" x14ac:dyDescent="0.25">
      <c r="M510" s="269"/>
    </row>
    <row r="511" spans="13:13" s="81" customFormat="1" x14ac:dyDescent="0.25">
      <c r="M511" s="269"/>
    </row>
    <row r="512" spans="13:13" s="81" customFormat="1" x14ac:dyDescent="0.25">
      <c r="M512" s="269"/>
    </row>
    <row r="513" spans="13:13" s="81" customFormat="1" x14ac:dyDescent="0.25">
      <c r="M513" s="269"/>
    </row>
    <row r="514" spans="13:13" s="81" customFormat="1" x14ac:dyDescent="0.25">
      <c r="M514" s="269"/>
    </row>
    <row r="515" spans="13:13" s="81" customFormat="1" x14ac:dyDescent="0.25">
      <c r="M515" s="269"/>
    </row>
    <row r="516" spans="13:13" s="81" customFormat="1" x14ac:dyDescent="0.25">
      <c r="M516" s="269"/>
    </row>
    <row r="517" spans="13:13" s="81" customFormat="1" x14ac:dyDescent="0.25">
      <c r="M517" s="269"/>
    </row>
    <row r="518" spans="13:13" s="81" customFormat="1" x14ac:dyDescent="0.25">
      <c r="M518" s="269"/>
    </row>
    <row r="519" spans="13:13" s="81" customFormat="1" x14ac:dyDescent="0.25">
      <c r="M519" s="269"/>
    </row>
    <row r="520" spans="13:13" s="81" customFormat="1" x14ac:dyDescent="0.25">
      <c r="M520" s="269"/>
    </row>
    <row r="521" spans="13:13" s="81" customFormat="1" x14ac:dyDescent="0.25">
      <c r="M521" s="269"/>
    </row>
    <row r="522" spans="13:13" s="81" customFormat="1" x14ac:dyDescent="0.25">
      <c r="M522" s="269"/>
    </row>
    <row r="523" spans="13:13" s="81" customFormat="1" x14ac:dyDescent="0.25">
      <c r="M523" s="269"/>
    </row>
    <row r="524" spans="13:13" s="81" customFormat="1" x14ac:dyDescent="0.25">
      <c r="M524" s="269"/>
    </row>
    <row r="525" spans="13:13" s="81" customFormat="1" x14ac:dyDescent="0.25">
      <c r="M525" s="269"/>
    </row>
    <row r="526" spans="13:13" s="81" customFormat="1" x14ac:dyDescent="0.25">
      <c r="M526" s="269"/>
    </row>
    <row r="527" spans="13:13" s="81" customFormat="1" x14ac:dyDescent="0.25">
      <c r="M527" s="269"/>
    </row>
    <row r="528" spans="13:13" s="81" customFormat="1" x14ac:dyDescent="0.25">
      <c r="M528" s="269"/>
    </row>
    <row r="529" spans="13:13" s="81" customFormat="1" x14ac:dyDescent="0.25">
      <c r="M529" s="269"/>
    </row>
    <row r="530" spans="13:13" s="81" customFormat="1" x14ac:dyDescent="0.25">
      <c r="M530" s="269"/>
    </row>
    <row r="531" spans="13:13" s="81" customFormat="1" x14ac:dyDescent="0.25">
      <c r="M531" s="269"/>
    </row>
    <row r="532" spans="13:13" s="81" customFormat="1" x14ac:dyDescent="0.25">
      <c r="M532" s="269"/>
    </row>
    <row r="533" spans="13:13" s="81" customFormat="1" x14ac:dyDescent="0.25">
      <c r="M533" s="269"/>
    </row>
    <row r="534" spans="13:13" s="81" customFormat="1" x14ac:dyDescent="0.25">
      <c r="M534" s="269"/>
    </row>
    <row r="535" spans="13:13" s="81" customFormat="1" x14ac:dyDescent="0.25">
      <c r="M535" s="269"/>
    </row>
    <row r="536" spans="13:13" s="81" customFormat="1" x14ac:dyDescent="0.25">
      <c r="M536" s="269"/>
    </row>
    <row r="537" spans="13:13" s="81" customFormat="1" x14ac:dyDescent="0.25">
      <c r="M537" s="269"/>
    </row>
    <row r="538" spans="13:13" s="81" customFormat="1" x14ac:dyDescent="0.25">
      <c r="M538" s="269"/>
    </row>
    <row r="539" spans="13:13" s="81" customFormat="1" x14ac:dyDescent="0.25">
      <c r="M539" s="269"/>
    </row>
    <row r="540" spans="13:13" s="81" customFormat="1" x14ac:dyDescent="0.25">
      <c r="M540" s="269"/>
    </row>
    <row r="541" spans="13:13" s="81" customFormat="1" x14ac:dyDescent="0.25">
      <c r="M541" s="269"/>
    </row>
    <row r="542" spans="13:13" s="81" customFormat="1" x14ac:dyDescent="0.25">
      <c r="M542" s="269"/>
    </row>
    <row r="543" spans="13:13" s="81" customFormat="1" x14ac:dyDescent="0.25">
      <c r="M543" s="269"/>
    </row>
    <row r="544" spans="13:13" s="81" customFormat="1" x14ac:dyDescent="0.25">
      <c r="M544" s="269"/>
    </row>
    <row r="545" spans="13:13" s="81" customFormat="1" x14ac:dyDescent="0.25">
      <c r="M545" s="269"/>
    </row>
    <row r="546" spans="13:13" s="81" customFormat="1" x14ac:dyDescent="0.25">
      <c r="M546" s="269"/>
    </row>
    <row r="547" spans="13:13" s="81" customFormat="1" x14ac:dyDescent="0.25">
      <c r="M547" s="269"/>
    </row>
    <row r="548" spans="13:13" s="81" customFormat="1" x14ac:dyDescent="0.25">
      <c r="M548" s="269"/>
    </row>
    <row r="549" spans="13:13" s="81" customFormat="1" x14ac:dyDescent="0.25">
      <c r="M549" s="269"/>
    </row>
    <row r="550" spans="13:13" s="81" customFormat="1" x14ac:dyDescent="0.25">
      <c r="M550" s="269"/>
    </row>
    <row r="551" spans="13:13" s="81" customFormat="1" x14ac:dyDescent="0.25">
      <c r="M551" s="269"/>
    </row>
    <row r="552" spans="13:13" s="81" customFormat="1" x14ac:dyDescent="0.25">
      <c r="M552" s="269"/>
    </row>
    <row r="553" spans="13:13" s="81" customFormat="1" x14ac:dyDescent="0.25">
      <c r="M553" s="269"/>
    </row>
    <row r="554" spans="13:13" s="81" customFormat="1" x14ac:dyDescent="0.25">
      <c r="M554" s="269"/>
    </row>
    <row r="555" spans="13:13" s="81" customFormat="1" x14ac:dyDescent="0.25">
      <c r="M555" s="269"/>
    </row>
    <row r="556" spans="13:13" s="81" customFormat="1" x14ac:dyDescent="0.25">
      <c r="M556" s="269"/>
    </row>
    <row r="557" spans="13:13" s="81" customFormat="1" x14ac:dyDescent="0.25">
      <c r="M557" s="269"/>
    </row>
    <row r="558" spans="13:13" s="81" customFormat="1" x14ac:dyDescent="0.25">
      <c r="M558" s="269"/>
    </row>
    <row r="559" spans="13:13" s="81" customFormat="1" x14ac:dyDescent="0.25">
      <c r="M559" s="269"/>
    </row>
    <row r="560" spans="13:13" s="81" customFormat="1" x14ac:dyDescent="0.25">
      <c r="M560" s="269"/>
    </row>
    <row r="561" spans="13:13" s="81" customFormat="1" x14ac:dyDescent="0.25">
      <c r="M561" s="269"/>
    </row>
    <row r="562" spans="13:13" s="81" customFormat="1" x14ac:dyDescent="0.25">
      <c r="M562" s="269"/>
    </row>
    <row r="563" spans="13:13" s="81" customFormat="1" x14ac:dyDescent="0.25">
      <c r="M563" s="269"/>
    </row>
    <row r="564" spans="13:13" s="81" customFormat="1" x14ac:dyDescent="0.25">
      <c r="M564" s="269"/>
    </row>
    <row r="565" spans="13:13" s="81" customFormat="1" x14ac:dyDescent="0.25">
      <c r="M565" s="269"/>
    </row>
    <row r="566" spans="13:13" s="81" customFormat="1" x14ac:dyDescent="0.25">
      <c r="M566" s="269"/>
    </row>
    <row r="567" spans="13:13" s="81" customFormat="1" x14ac:dyDescent="0.25">
      <c r="M567" s="269"/>
    </row>
    <row r="568" spans="13:13" s="81" customFormat="1" x14ac:dyDescent="0.25">
      <c r="M568" s="269"/>
    </row>
    <row r="569" spans="13:13" s="81" customFormat="1" x14ac:dyDescent="0.25">
      <c r="M569" s="269"/>
    </row>
    <row r="570" spans="13:13" s="81" customFormat="1" x14ac:dyDescent="0.25">
      <c r="M570" s="269"/>
    </row>
    <row r="571" spans="13:13" s="81" customFormat="1" x14ac:dyDescent="0.25">
      <c r="M571" s="269"/>
    </row>
    <row r="572" spans="13:13" s="81" customFormat="1" x14ac:dyDescent="0.25">
      <c r="M572" s="269"/>
    </row>
    <row r="573" spans="13:13" s="81" customFormat="1" x14ac:dyDescent="0.25">
      <c r="M573" s="269"/>
    </row>
    <row r="574" spans="13:13" s="81" customFormat="1" x14ac:dyDescent="0.25">
      <c r="M574" s="269"/>
    </row>
    <row r="575" spans="13:13" s="81" customFormat="1" x14ac:dyDescent="0.25">
      <c r="M575" s="269"/>
    </row>
    <row r="576" spans="13:13" s="81" customFormat="1" x14ac:dyDescent="0.25">
      <c r="M576" s="269"/>
    </row>
    <row r="577" spans="13:13" s="81" customFormat="1" x14ac:dyDescent="0.25">
      <c r="M577" s="269"/>
    </row>
    <row r="578" spans="13:13" s="81" customFormat="1" x14ac:dyDescent="0.25">
      <c r="M578" s="269"/>
    </row>
    <row r="579" spans="13:13" s="81" customFormat="1" x14ac:dyDescent="0.25">
      <c r="M579" s="269"/>
    </row>
    <row r="580" spans="13:13" s="81" customFormat="1" x14ac:dyDescent="0.25">
      <c r="M580" s="269"/>
    </row>
    <row r="581" spans="13:13" s="81" customFormat="1" x14ac:dyDescent="0.25">
      <c r="M581" s="269"/>
    </row>
    <row r="582" spans="13:13" s="81" customFormat="1" x14ac:dyDescent="0.25">
      <c r="M582" s="269"/>
    </row>
    <row r="583" spans="13:13" s="81" customFormat="1" x14ac:dyDescent="0.25">
      <c r="M583" s="269"/>
    </row>
    <row r="584" spans="13:13" s="81" customFormat="1" x14ac:dyDescent="0.25">
      <c r="M584" s="269"/>
    </row>
    <row r="585" spans="13:13" s="81" customFormat="1" x14ac:dyDescent="0.25">
      <c r="M585" s="269"/>
    </row>
    <row r="586" spans="13:13" s="81" customFormat="1" x14ac:dyDescent="0.25">
      <c r="M586" s="269"/>
    </row>
    <row r="587" spans="13:13" s="81" customFormat="1" x14ac:dyDescent="0.25">
      <c r="M587" s="269"/>
    </row>
    <row r="588" spans="13:13" s="81" customFormat="1" x14ac:dyDescent="0.25">
      <c r="M588" s="269"/>
    </row>
    <row r="589" spans="13:13" s="81" customFormat="1" x14ac:dyDescent="0.25">
      <c r="M589" s="269"/>
    </row>
    <row r="590" spans="13:13" s="81" customFormat="1" x14ac:dyDescent="0.25">
      <c r="M590" s="269"/>
    </row>
    <row r="591" spans="13:13" s="81" customFormat="1" x14ac:dyDescent="0.25">
      <c r="M591" s="269"/>
    </row>
    <row r="592" spans="13:13" s="81" customFormat="1" x14ac:dyDescent="0.25">
      <c r="M592" s="269"/>
    </row>
    <row r="593" spans="13:13" s="81" customFormat="1" x14ac:dyDescent="0.25">
      <c r="M593" s="269"/>
    </row>
    <row r="594" spans="13:13" s="81" customFormat="1" x14ac:dyDescent="0.25">
      <c r="M594" s="269"/>
    </row>
    <row r="595" spans="13:13" s="81" customFormat="1" x14ac:dyDescent="0.25">
      <c r="M595" s="269"/>
    </row>
    <row r="596" spans="13:13" s="81" customFormat="1" x14ac:dyDescent="0.25">
      <c r="M596" s="269"/>
    </row>
    <row r="597" spans="13:13" s="81" customFormat="1" x14ac:dyDescent="0.25">
      <c r="M597" s="269"/>
    </row>
    <row r="598" spans="13:13" s="81" customFormat="1" x14ac:dyDescent="0.25">
      <c r="M598" s="269"/>
    </row>
    <row r="599" spans="13:13" s="81" customFormat="1" x14ac:dyDescent="0.25">
      <c r="M599" s="269"/>
    </row>
    <row r="600" spans="13:13" s="81" customFormat="1" x14ac:dyDescent="0.25">
      <c r="M600" s="269"/>
    </row>
    <row r="601" spans="13:13" s="81" customFormat="1" x14ac:dyDescent="0.25">
      <c r="M601" s="269"/>
    </row>
    <row r="602" spans="13:13" s="81" customFormat="1" x14ac:dyDescent="0.25">
      <c r="M602" s="269"/>
    </row>
    <row r="603" spans="13:13" s="81" customFormat="1" x14ac:dyDescent="0.25">
      <c r="M603" s="269"/>
    </row>
    <row r="604" spans="13:13" s="81" customFormat="1" x14ac:dyDescent="0.25">
      <c r="M604" s="269"/>
    </row>
    <row r="605" spans="13:13" s="81" customFormat="1" x14ac:dyDescent="0.25">
      <c r="M605" s="269"/>
    </row>
    <row r="606" spans="13:13" s="81" customFormat="1" x14ac:dyDescent="0.25">
      <c r="M606" s="269"/>
    </row>
    <row r="607" spans="13:13" s="81" customFormat="1" x14ac:dyDescent="0.25">
      <c r="M607" s="269"/>
    </row>
    <row r="608" spans="13:13" s="81" customFormat="1" x14ac:dyDescent="0.25">
      <c r="M608" s="269"/>
    </row>
    <row r="609" spans="13:13" s="81" customFormat="1" x14ac:dyDescent="0.25">
      <c r="M609" s="269"/>
    </row>
    <row r="610" spans="13:13" s="81" customFormat="1" x14ac:dyDescent="0.25">
      <c r="M610" s="269"/>
    </row>
    <row r="611" spans="13:13" s="81" customFormat="1" x14ac:dyDescent="0.25">
      <c r="M611" s="269"/>
    </row>
    <row r="612" spans="13:13" s="81" customFormat="1" x14ac:dyDescent="0.25">
      <c r="M612" s="269"/>
    </row>
    <row r="613" spans="13:13" s="81" customFormat="1" x14ac:dyDescent="0.25">
      <c r="M613" s="269"/>
    </row>
    <row r="614" spans="13:13" s="81" customFormat="1" x14ac:dyDescent="0.25">
      <c r="M614" s="269"/>
    </row>
    <row r="615" spans="13:13" s="81" customFormat="1" x14ac:dyDescent="0.25">
      <c r="M615" s="269"/>
    </row>
    <row r="616" spans="13:13" s="81" customFormat="1" x14ac:dyDescent="0.25">
      <c r="M616" s="269"/>
    </row>
    <row r="617" spans="13:13" s="81" customFormat="1" x14ac:dyDescent="0.25">
      <c r="M617" s="269"/>
    </row>
    <row r="618" spans="13:13" s="81" customFormat="1" x14ac:dyDescent="0.25">
      <c r="M618" s="269"/>
    </row>
    <row r="619" spans="13:13" s="81" customFormat="1" x14ac:dyDescent="0.25">
      <c r="M619" s="269"/>
    </row>
    <row r="620" spans="13:13" s="81" customFormat="1" x14ac:dyDescent="0.25">
      <c r="M620" s="269"/>
    </row>
    <row r="621" spans="13:13" s="81" customFormat="1" x14ac:dyDescent="0.25">
      <c r="M621" s="269"/>
    </row>
    <row r="622" spans="13:13" s="81" customFormat="1" x14ac:dyDescent="0.25">
      <c r="M622" s="269"/>
    </row>
    <row r="623" spans="13:13" s="81" customFormat="1" x14ac:dyDescent="0.25">
      <c r="M623" s="269"/>
    </row>
    <row r="624" spans="13:13" s="81" customFormat="1" x14ac:dyDescent="0.25">
      <c r="M624" s="269"/>
    </row>
    <row r="625" spans="13:13" s="81" customFormat="1" x14ac:dyDescent="0.25">
      <c r="M625" s="269"/>
    </row>
    <row r="626" spans="13:13" s="81" customFormat="1" x14ac:dyDescent="0.25">
      <c r="M626" s="269"/>
    </row>
    <row r="627" spans="13:13" s="81" customFormat="1" x14ac:dyDescent="0.25">
      <c r="M627" s="269"/>
    </row>
    <row r="628" spans="13:13" s="81" customFormat="1" x14ac:dyDescent="0.25">
      <c r="M628" s="269"/>
    </row>
    <row r="629" spans="13:13" s="81" customFormat="1" x14ac:dyDescent="0.25">
      <c r="M629" s="269"/>
    </row>
    <row r="630" spans="13:13" s="81" customFormat="1" x14ac:dyDescent="0.25">
      <c r="M630" s="269"/>
    </row>
    <row r="631" spans="13:13" s="81" customFormat="1" x14ac:dyDescent="0.25">
      <c r="M631" s="269"/>
    </row>
    <row r="632" spans="13:13" s="81" customFormat="1" x14ac:dyDescent="0.25">
      <c r="M632" s="269"/>
    </row>
    <row r="633" spans="13:13" s="81" customFormat="1" x14ac:dyDescent="0.25">
      <c r="M633" s="269"/>
    </row>
    <row r="634" spans="13:13" s="81" customFormat="1" x14ac:dyDescent="0.25">
      <c r="M634" s="269"/>
    </row>
    <row r="635" spans="13:13" s="81" customFormat="1" x14ac:dyDescent="0.25">
      <c r="M635" s="269"/>
    </row>
    <row r="636" spans="13:13" s="81" customFormat="1" x14ac:dyDescent="0.25">
      <c r="M636" s="269"/>
    </row>
    <row r="637" spans="13:13" s="81" customFormat="1" x14ac:dyDescent="0.25">
      <c r="M637" s="269"/>
    </row>
    <row r="638" spans="13:13" s="81" customFormat="1" x14ac:dyDescent="0.25">
      <c r="M638" s="269"/>
    </row>
    <row r="639" spans="13:13" s="81" customFormat="1" x14ac:dyDescent="0.25">
      <c r="M639" s="269"/>
    </row>
    <row r="640" spans="13:13" s="81" customFormat="1" x14ac:dyDescent="0.25">
      <c r="M640" s="269"/>
    </row>
    <row r="641" spans="13:13" s="81" customFormat="1" x14ac:dyDescent="0.25">
      <c r="M641" s="269"/>
    </row>
    <row r="642" spans="13:13" s="81" customFormat="1" x14ac:dyDescent="0.25">
      <c r="M642" s="269"/>
    </row>
    <row r="643" spans="13:13" s="81" customFormat="1" x14ac:dyDescent="0.25">
      <c r="M643" s="269"/>
    </row>
    <row r="644" spans="13:13" s="81" customFormat="1" x14ac:dyDescent="0.25">
      <c r="M644" s="269"/>
    </row>
    <row r="645" spans="13:13" s="81" customFormat="1" x14ac:dyDescent="0.25">
      <c r="M645" s="269"/>
    </row>
    <row r="646" spans="13:13" s="81" customFormat="1" x14ac:dyDescent="0.25">
      <c r="M646" s="269"/>
    </row>
    <row r="647" spans="13:13" s="81" customFormat="1" x14ac:dyDescent="0.25">
      <c r="M647" s="269"/>
    </row>
    <row r="648" spans="13:13" s="81" customFormat="1" x14ac:dyDescent="0.25">
      <c r="M648" s="269"/>
    </row>
    <row r="649" spans="13:13" s="81" customFormat="1" x14ac:dyDescent="0.25">
      <c r="M649" s="269"/>
    </row>
    <row r="650" spans="13:13" s="81" customFormat="1" x14ac:dyDescent="0.25">
      <c r="M650" s="269"/>
    </row>
    <row r="651" spans="13:13" s="81" customFormat="1" x14ac:dyDescent="0.25">
      <c r="M651" s="269"/>
    </row>
    <row r="652" spans="13:13" s="81" customFormat="1" x14ac:dyDescent="0.25">
      <c r="M652" s="269"/>
    </row>
    <row r="653" spans="13:13" s="81" customFormat="1" x14ac:dyDescent="0.25">
      <c r="M653" s="269"/>
    </row>
    <row r="654" spans="13:13" s="81" customFormat="1" x14ac:dyDescent="0.25">
      <c r="M654" s="269"/>
    </row>
    <row r="655" spans="13:13" s="81" customFormat="1" x14ac:dyDescent="0.25">
      <c r="M655" s="269"/>
    </row>
    <row r="656" spans="13:13" s="81" customFormat="1" x14ac:dyDescent="0.25">
      <c r="M656" s="269"/>
    </row>
    <row r="657" spans="13:13" s="81" customFormat="1" x14ac:dyDescent="0.25">
      <c r="M657" s="269"/>
    </row>
    <row r="658" spans="13:13" s="81" customFormat="1" x14ac:dyDescent="0.25">
      <c r="M658" s="269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EB634"/>
  <sheetViews>
    <sheetView zoomScale="60" zoomScaleNormal="60" workbookViewId="0">
      <selection activeCell="C7" sqref="C7:S19"/>
    </sheetView>
  </sheetViews>
  <sheetFormatPr defaultColWidth="11.42578125" defaultRowHeight="15" x14ac:dyDescent="0.25"/>
  <cols>
    <col min="1" max="1" width="2.7109375" style="81" customWidth="1"/>
    <col min="2" max="2" width="15.7109375" style="63" customWidth="1"/>
    <col min="3" max="23" width="12.7109375" style="63" customWidth="1"/>
    <col min="24" max="24" width="11.42578125" style="269" customWidth="1"/>
    <col min="25" max="132" width="11.42578125" style="81" customWidth="1"/>
    <col min="133" max="16384" width="11.42578125" style="63"/>
  </cols>
  <sheetData>
    <row r="1" spans="2:24" s="81" customFormat="1" ht="15.75" thickBot="1" x14ac:dyDescent="0.3">
      <c r="X1" s="269"/>
    </row>
    <row r="2" spans="2:24" ht="24.95" customHeight="1" thickTop="1" thickBot="1" x14ac:dyDescent="0.3">
      <c r="B2" s="366" t="s">
        <v>298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2:24" ht="24.95" customHeight="1" thickTop="1" thickBot="1" x14ac:dyDescent="0.3">
      <c r="B3" s="287" t="s">
        <v>248</v>
      </c>
      <c r="C3" s="332" t="s">
        <v>36</v>
      </c>
      <c r="D3" s="298"/>
      <c r="E3" s="298"/>
      <c r="F3" s="298"/>
      <c r="G3" s="298"/>
      <c r="H3" s="298"/>
      <c r="I3" s="298"/>
      <c r="J3" s="298"/>
      <c r="K3" s="314"/>
      <c r="L3" s="332" t="s">
        <v>37</v>
      </c>
      <c r="M3" s="298"/>
      <c r="N3" s="298"/>
      <c r="O3" s="298"/>
      <c r="P3" s="298"/>
      <c r="Q3" s="298"/>
      <c r="R3" s="298"/>
      <c r="S3" s="298"/>
      <c r="T3" s="298"/>
      <c r="U3" s="314"/>
      <c r="V3" s="299" t="s">
        <v>31</v>
      </c>
      <c r="W3" s="300"/>
    </row>
    <row r="4" spans="2:24" ht="24.95" customHeight="1" thickTop="1" thickBot="1" x14ac:dyDescent="0.3">
      <c r="B4" s="288"/>
      <c r="C4" s="332" t="s">
        <v>81</v>
      </c>
      <c r="D4" s="298"/>
      <c r="E4" s="298"/>
      <c r="F4" s="298"/>
      <c r="G4" s="298"/>
      <c r="H4" s="298"/>
      <c r="I4" s="314"/>
      <c r="J4" s="352" t="s">
        <v>31</v>
      </c>
      <c r="K4" s="355"/>
      <c r="L4" s="298" t="s">
        <v>81</v>
      </c>
      <c r="M4" s="298"/>
      <c r="N4" s="298"/>
      <c r="O4" s="298"/>
      <c r="P4" s="298"/>
      <c r="Q4" s="298"/>
      <c r="R4" s="298"/>
      <c r="S4" s="314"/>
      <c r="T4" s="290" t="s">
        <v>31</v>
      </c>
      <c r="U4" s="275"/>
      <c r="V4" s="315"/>
      <c r="W4" s="316"/>
    </row>
    <row r="5" spans="2:24" ht="24.95" customHeight="1" thickTop="1" x14ac:dyDescent="0.25">
      <c r="B5" s="288"/>
      <c r="C5" s="290" t="s">
        <v>33</v>
      </c>
      <c r="D5" s="291"/>
      <c r="E5" s="294" t="s">
        <v>193</v>
      </c>
      <c r="F5" s="291"/>
      <c r="G5" s="294" t="s">
        <v>51</v>
      </c>
      <c r="H5" s="291"/>
      <c r="I5" s="241" t="s">
        <v>34</v>
      </c>
      <c r="J5" s="352"/>
      <c r="K5" s="355"/>
      <c r="L5" s="290" t="s">
        <v>33</v>
      </c>
      <c r="M5" s="291"/>
      <c r="N5" s="294" t="s">
        <v>193</v>
      </c>
      <c r="O5" s="291"/>
      <c r="P5" s="294" t="s">
        <v>51</v>
      </c>
      <c r="Q5" s="291"/>
      <c r="R5" s="294" t="s">
        <v>34</v>
      </c>
      <c r="S5" s="275"/>
      <c r="T5" s="352"/>
      <c r="U5" s="355"/>
      <c r="V5" s="315"/>
      <c r="W5" s="316"/>
    </row>
    <row r="6" spans="2:24" ht="24.95" customHeight="1" thickBot="1" x14ac:dyDescent="0.3">
      <c r="B6" s="289"/>
      <c r="C6" s="256" t="s">
        <v>4</v>
      </c>
      <c r="D6" s="257" t="s">
        <v>5</v>
      </c>
      <c r="E6" s="258" t="s">
        <v>4</v>
      </c>
      <c r="F6" s="257" t="s">
        <v>5</v>
      </c>
      <c r="G6" s="258" t="s">
        <v>4</v>
      </c>
      <c r="H6" s="257" t="s">
        <v>5</v>
      </c>
      <c r="I6" s="260" t="s">
        <v>4</v>
      </c>
      <c r="J6" s="256" t="s">
        <v>4</v>
      </c>
      <c r="K6" s="260" t="s">
        <v>5</v>
      </c>
      <c r="L6" s="256" t="s">
        <v>4</v>
      </c>
      <c r="M6" s="257" t="s">
        <v>5</v>
      </c>
      <c r="N6" s="258" t="s">
        <v>4</v>
      </c>
      <c r="O6" s="257" t="s">
        <v>5</v>
      </c>
      <c r="P6" s="258" t="s">
        <v>4</v>
      </c>
      <c r="Q6" s="257" t="s">
        <v>5</v>
      </c>
      <c r="R6" s="258" t="s">
        <v>4</v>
      </c>
      <c r="S6" s="259" t="s">
        <v>5</v>
      </c>
      <c r="T6" s="256" t="s">
        <v>4</v>
      </c>
      <c r="U6" s="260" t="s">
        <v>5</v>
      </c>
      <c r="V6" s="256" t="s">
        <v>4</v>
      </c>
      <c r="W6" s="260" t="s">
        <v>5</v>
      </c>
    </row>
    <row r="7" spans="2:24" ht="21.95" customHeight="1" thickTop="1" x14ac:dyDescent="0.25">
      <c r="B7" s="160" t="s">
        <v>86</v>
      </c>
      <c r="C7" s="87">
        <v>621</v>
      </c>
      <c r="D7" s="125">
        <v>0.12193206361672884</v>
      </c>
      <c r="E7" s="89">
        <v>919</v>
      </c>
      <c r="F7" s="125">
        <v>0.13637038136221991</v>
      </c>
      <c r="G7" s="89">
        <v>66</v>
      </c>
      <c r="H7" s="125">
        <v>0.14505494505494507</v>
      </c>
      <c r="I7" s="164">
        <v>0</v>
      </c>
      <c r="J7" s="108">
        <v>1606</v>
      </c>
      <c r="K7" s="126">
        <v>0.13070725156669652</v>
      </c>
      <c r="L7" s="87">
        <v>488</v>
      </c>
      <c r="M7" s="125">
        <v>0.12004920049200492</v>
      </c>
      <c r="N7" s="89">
        <v>1133</v>
      </c>
      <c r="O7" s="125">
        <v>0.11240079365079365</v>
      </c>
      <c r="P7" s="89">
        <v>74</v>
      </c>
      <c r="Q7" s="125">
        <v>0.13729128014842301</v>
      </c>
      <c r="R7" s="89">
        <v>0</v>
      </c>
      <c r="S7" s="165">
        <v>0</v>
      </c>
      <c r="T7" s="108">
        <v>1695</v>
      </c>
      <c r="U7" s="126">
        <v>0.11542390194075587</v>
      </c>
      <c r="V7" s="108">
        <v>3301</v>
      </c>
      <c r="W7" s="126">
        <v>0.12238617825893519</v>
      </c>
      <c r="X7" s="270" t="s">
        <v>167</v>
      </c>
    </row>
    <row r="8" spans="2:24" ht="21.95" customHeight="1" x14ac:dyDescent="0.25">
      <c r="B8" s="160" t="s">
        <v>87</v>
      </c>
      <c r="C8" s="87">
        <v>558</v>
      </c>
      <c r="D8" s="125">
        <v>0.10956214411937953</v>
      </c>
      <c r="E8" s="89">
        <v>773</v>
      </c>
      <c r="F8" s="125">
        <v>0.11470544591185636</v>
      </c>
      <c r="G8" s="89">
        <v>54</v>
      </c>
      <c r="H8" s="125">
        <v>0.11868131868131868</v>
      </c>
      <c r="I8" s="164">
        <v>0</v>
      </c>
      <c r="J8" s="108">
        <v>1385</v>
      </c>
      <c r="K8" s="126">
        <v>0.11272076178074387</v>
      </c>
      <c r="L8" s="87">
        <v>402</v>
      </c>
      <c r="M8" s="125">
        <v>9.8892988929889306E-2</v>
      </c>
      <c r="N8" s="89">
        <v>1093</v>
      </c>
      <c r="O8" s="125">
        <v>0.10843253968253969</v>
      </c>
      <c r="P8" s="89">
        <v>70</v>
      </c>
      <c r="Q8" s="125">
        <v>0.12987012987012986</v>
      </c>
      <c r="R8" s="89">
        <v>0</v>
      </c>
      <c r="S8" s="165">
        <v>0</v>
      </c>
      <c r="T8" s="108">
        <v>1565</v>
      </c>
      <c r="U8" s="126">
        <v>0.10657133129043242</v>
      </c>
      <c r="V8" s="108">
        <v>2950</v>
      </c>
      <c r="W8" s="126">
        <v>0.10937268278214445</v>
      </c>
      <c r="X8" s="270" t="s">
        <v>168</v>
      </c>
    </row>
    <row r="9" spans="2:24" ht="21.95" customHeight="1" x14ac:dyDescent="0.25">
      <c r="B9" s="160" t="s">
        <v>88</v>
      </c>
      <c r="C9" s="87">
        <v>362</v>
      </c>
      <c r="D9" s="125">
        <v>7.1077950127626147E-2</v>
      </c>
      <c r="E9" s="89">
        <v>547</v>
      </c>
      <c r="F9" s="125">
        <v>8.1169312954444281E-2</v>
      </c>
      <c r="G9" s="89">
        <v>39</v>
      </c>
      <c r="H9" s="125">
        <v>8.5714285714285715E-2</v>
      </c>
      <c r="I9" s="164">
        <v>0</v>
      </c>
      <c r="J9" s="108">
        <v>948</v>
      </c>
      <c r="K9" s="126">
        <v>7.7154716366891835E-2</v>
      </c>
      <c r="L9" s="87">
        <v>311</v>
      </c>
      <c r="M9" s="125">
        <v>7.6506765067650681E-2</v>
      </c>
      <c r="N9" s="89">
        <v>774</v>
      </c>
      <c r="O9" s="125">
        <v>7.678571428571429E-2</v>
      </c>
      <c r="P9" s="89">
        <v>43</v>
      </c>
      <c r="Q9" s="125">
        <v>7.9777365491651209E-2</v>
      </c>
      <c r="R9" s="89">
        <v>0</v>
      </c>
      <c r="S9" s="165">
        <v>0</v>
      </c>
      <c r="T9" s="108">
        <v>1128</v>
      </c>
      <c r="U9" s="126">
        <v>7.6813074565883557E-2</v>
      </c>
      <c r="V9" s="108">
        <v>2076</v>
      </c>
      <c r="W9" s="126">
        <v>7.6968708290078597E-2</v>
      </c>
      <c r="X9" s="270" t="s">
        <v>169</v>
      </c>
    </row>
    <row r="10" spans="2:24" ht="21.95" customHeight="1" x14ac:dyDescent="0.25">
      <c r="B10" s="160" t="s">
        <v>89</v>
      </c>
      <c r="C10" s="87">
        <v>216</v>
      </c>
      <c r="D10" s="125">
        <v>4.2411152562340466E-2</v>
      </c>
      <c r="E10" s="89">
        <v>234</v>
      </c>
      <c r="F10" s="125">
        <v>3.4723252708116929E-2</v>
      </c>
      <c r="G10" s="89">
        <v>17</v>
      </c>
      <c r="H10" s="125">
        <v>3.7362637362637362E-2</v>
      </c>
      <c r="I10" s="164">
        <v>0</v>
      </c>
      <c r="J10" s="108">
        <v>467</v>
      </c>
      <c r="K10" s="126">
        <v>3.8007650362171401E-2</v>
      </c>
      <c r="L10" s="87">
        <v>229</v>
      </c>
      <c r="M10" s="125">
        <v>5.6334563345633457E-2</v>
      </c>
      <c r="N10" s="89">
        <v>489</v>
      </c>
      <c r="O10" s="125">
        <v>4.8511904761904763E-2</v>
      </c>
      <c r="P10" s="89">
        <v>20</v>
      </c>
      <c r="Q10" s="125">
        <v>3.7105751391465679E-2</v>
      </c>
      <c r="R10" s="89">
        <v>0</v>
      </c>
      <c r="S10" s="165">
        <v>0</v>
      </c>
      <c r="T10" s="108">
        <v>738</v>
      </c>
      <c r="U10" s="126">
        <v>5.0255362614913174E-2</v>
      </c>
      <c r="V10" s="108">
        <v>1205</v>
      </c>
      <c r="W10" s="126">
        <v>4.467596025507934E-2</v>
      </c>
      <c r="X10" s="270" t="s">
        <v>170</v>
      </c>
    </row>
    <row r="11" spans="2:24" ht="21.95" customHeight="1" x14ac:dyDescent="0.25">
      <c r="B11" s="160" t="s">
        <v>90</v>
      </c>
      <c r="C11" s="87">
        <v>308</v>
      </c>
      <c r="D11" s="125">
        <v>6.0475161987041039E-2</v>
      </c>
      <c r="E11" s="89">
        <v>360</v>
      </c>
      <c r="F11" s="125">
        <v>5.3420388781718356E-2</v>
      </c>
      <c r="G11" s="89">
        <v>24</v>
      </c>
      <c r="H11" s="125">
        <v>5.2747252747252747E-2</v>
      </c>
      <c r="I11" s="164">
        <v>0</v>
      </c>
      <c r="J11" s="108">
        <v>692</v>
      </c>
      <c r="K11" s="126">
        <v>5.6319687474566615E-2</v>
      </c>
      <c r="L11" s="87">
        <v>281</v>
      </c>
      <c r="M11" s="125">
        <v>6.9126691266912663E-2</v>
      </c>
      <c r="N11" s="89">
        <v>638</v>
      </c>
      <c r="O11" s="125">
        <v>6.3293650793650791E-2</v>
      </c>
      <c r="P11" s="89">
        <v>41</v>
      </c>
      <c r="Q11" s="125">
        <v>7.6066790352504632E-2</v>
      </c>
      <c r="R11" s="89">
        <v>0</v>
      </c>
      <c r="S11" s="165">
        <v>0</v>
      </c>
      <c r="T11" s="108">
        <v>960</v>
      </c>
      <c r="U11" s="126">
        <v>6.537282941777324E-2</v>
      </c>
      <c r="V11" s="108">
        <v>1652</v>
      </c>
      <c r="W11" s="126">
        <v>6.1248702358000888E-2</v>
      </c>
      <c r="X11" s="270" t="s">
        <v>171</v>
      </c>
    </row>
    <row r="12" spans="2:24" ht="21.95" customHeight="1" x14ac:dyDescent="0.25">
      <c r="B12" s="160" t="s">
        <v>91</v>
      </c>
      <c r="C12" s="87">
        <v>521</v>
      </c>
      <c r="D12" s="125">
        <v>0.10229727076379344</v>
      </c>
      <c r="E12" s="89">
        <v>576</v>
      </c>
      <c r="F12" s="125">
        <v>8.5472622050749375E-2</v>
      </c>
      <c r="G12" s="89">
        <v>34</v>
      </c>
      <c r="H12" s="125">
        <v>7.4725274725274723E-2</v>
      </c>
      <c r="I12" s="164">
        <v>0</v>
      </c>
      <c r="J12" s="108">
        <v>1131</v>
      </c>
      <c r="K12" s="126">
        <v>9.2048506551639944E-2</v>
      </c>
      <c r="L12" s="87">
        <v>346</v>
      </c>
      <c r="M12" s="125">
        <v>8.5116851168511684E-2</v>
      </c>
      <c r="N12" s="89">
        <v>924</v>
      </c>
      <c r="O12" s="125">
        <v>9.166666666666666E-2</v>
      </c>
      <c r="P12" s="89">
        <v>53</v>
      </c>
      <c r="Q12" s="125">
        <v>9.8330241187384038E-2</v>
      </c>
      <c r="R12" s="89">
        <v>0</v>
      </c>
      <c r="S12" s="165">
        <v>0</v>
      </c>
      <c r="T12" s="108">
        <v>1323</v>
      </c>
      <c r="U12" s="126">
        <v>9.0091930541368742E-2</v>
      </c>
      <c r="V12" s="108">
        <v>2454</v>
      </c>
      <c r="W12" s="126">
        <v>9.0983241880468635E-2</v>
      </c>
      <c r="X12" s="270" t="s">
        <v>172</v>
      </c>
    </row>
    <row r="13" spans="2:24" ht="21.95" customHeight="1" x14ac:dyDescent="0.25">
      <c r="B13" s="160" t="s">
        <v>92</v>
      </c>
      <c r="C13" s="87">
        <v>308</v>
      </c>
      <c r="D13" s="125">
        <v>6.0475161987041039E-2</v>
      </c>
      <c r="E13" s="89">
        <v>437</v>
      </c>
      <c r="F13" s="125">
        <v>6.4846416382252553E-2</v>
      </c>
      <c r="G13" s="89">
        <v>23</v>
      </c>
      <c r="H13" s="125">
        <v>5.054945054945055E-2</v>
      </c>
      <c r="I13" s="164">
        <v>0</v>
      </c>
      <c r="J13" s="108">
        <v>768</v>
      </c>
      <c r="K13" s="126">
        <v>6.2505086676975671E-2</v>
      </c>
      <c r="L13" s="87">
        <v>339</v>
      </c>
      <c r="M13" s="125">
        <v>8.3394833948339478E-2</v>
      </c>
      <c r="N13" s="89">
        <v>796</v>
      </c>
      <c r="O13" s="125">
        <v>7.8968253968253965E-2</v>
      </c>
      <c r="P13" s="89">
        <v>36</v>
      </c>
      <c r="Q13" s="125">
        <v>6.6790352504638217E-2</v>
      </c>
      <c r="R13" s="89">
        <v>0</v>
      </c>
      <c r="S13" s="165">
        <v>0</v>
      </c>
      <c r="T13" s="108">
        <v>1171</v>
      </c>
      <c r="U13" s="126">
        <v>7.9741232550221308E-2</v>
      </c>
      <c r="V13" s="108">
        <v>1939</v>
      </c>
      <c r="W13" s="126">
        <v>7.1889366750704439E-2</v>
      </c>
      <c r="X13" s="270" t="s">
        <v>173</v>
      </c>
    </row>
    <row r="14" spans="2:24" ht="21.95" customHeight="1" x14ac:dyDescent="0.25">
      <c r="B14" s="160" t="s">
        <v>93</v>
      </c>
      <c r="C14" s="87">
        <v>306</v>
      </c>
      <c r="D14" s="125">
        <v>6.0082466129982331E-2</v>
      </c>
      <c r="E14" s="89">
        <v>461</v>
      </c>
      <c r="F14" s="125">
        <v>6.8407775634367118E-2</v>
      </c>
      <c r="G14" s="89">
        <v>23</v>
      </c>
      <c r="H14" s="125">
        <v>5.054945054945055E-2</v>
      </c>
      <c r="I14" s="164">
        <v>0</v>
      </c>
      <c r="J14" s="108">
        <v>790</v>
      </c>
      <c r="K14" s="126">
        <v>6.4295596972409857E-2</v>
      </c>
      <c r="L14" s="87">
        <v>342</v>
      </c>
      <c r="M14" s="125">
        <v>8.4132841328413283E-2</v>
      </c>
      <c r="N14" s="89">
        <v>860</v>
      </c>
      <c r="O14" s="125">
        <v>8.531746031746032E-2</v>
      </c>
      <c r="P14" s="89">
        <v>34</v>
      </c>
      <c r="Q14" s="125">
        <v>6.3079777365491654E-2</v>
      </c>
      <c r="R14" s="89">
        <v>0</v>
      </c>
      <c r="S14" s="165">
        <v>0</v>
      </c>
      <c r="T14" s="108">
        <v>1236</v>
      </c>
      <c r="U14" s="126">
        <v>8.4167517875383041E-2</v>
      </c>
      <c r="V14" s="108">
        <v>2026</v>
      </c>
      <c r="W14" s="126">
        <v>7.5114934005635473E-2</v>
      </c>
      <c r="X14" s="270" t="s">
        <v>174</v>
      </c>
    </row>
    <row r="15" spans="2:24" ht="21.95" customHeight="1" x14ac:dyDescent="0.25">
      <c r="B15" s="160" t="s">
        <v>94</v>
      </c>
      <c r="C15" s="87">
        <v>567</v>
      </c>
      <c r="D15" s="125">
        <v>0.11132927547614373</v>
      </c>
      <c r="E15" s="89">
        <v>777</v>
      </c>
      <c r="F15" s="125">
        <v>0.11529900578720878</v>
      </c>
      <c r="G15" s="89">
        <v>66</v>
      </c>
      <c r="H15" s="125">
        <v>0.14505494505494507</v>
      </c>
      <c r="I15" s="164">
        <v>0</v>
      </c>
      <c r="J15" s="108">
        <v>1410</v>
      </c>
      <c r="K15" s="126">
        <v>0.11475543257101001</v>
      </c>
      <c r="L15" s="87">
        <v>395</v>
      </c>
      <c r="M15" s="125">
        <v>9.7170971709717099E-2</v>
      </c>
      <c r="N15" s="89">
        <v>1006</v>
      </c>
      <c r="O15" s="125">
        <v>9.9801587301587308E-2</v>
      </c>
      <c r="P15" s="89">
        <v>56</v>
      </c>
      <c r="Q15" s="125">
        <v>0.1038961038961039</v>
      </c>
      <c r="R15" s="89">
        <v>1</v>
      </c>
      <c r="S15" s="165">
        <v>1</v>
      </c>
      <c r="T15" s="108">
        <v>1458</v>
      </c>
      <c r="U15" s="126">
        <v>9.9284984678243107E-2</v>
      </c>
      <c r="V15" s="108">
        <v>2868</v>
      </c>
      <c r="W15" s="126">
        <v>0.10633249295565772</v>
      </c>
      <c r="X15" s="270" t="s">
        <v>175</v>
      </c>
    </row>
    <row r="16" spans="2:24" ht="21.95" customHeight="1" x14ac:dyDescent="0.25">
      <c r="B16" s="160" t="s">
        <v>95</v>
      </c>
      <c r="C16" s="87">
        <v>523</v>
      </c>
      <c r="D16" s="125">
        <v>0.10268996662085215</v>
      </c>
      <c r="E16" s="89">
        <v>680</v>
      </c>
      <c r="F16" s="125">
        <v>0.10090517880991245</v>
      </c>
      <c r="G16" s="89">
        <v>43</v>
      </c>
      <c r="H16" s="125">
        <v>9.4505494505494503E-2</v>
      </c>
      <c r="I16" s="164">
        <v>0</v>
      </c>
      <c r="J16" s="108">
        <v>1246</v>
      </c>
      <c r="K16" s="126">
        <v>0.10140799218686417</v>
      </c>
      <c r="L16" s="87">
        <v>338</v>
      </c>
      <c r="M16" s="125">
        <v>8.3148831488314881E-2</v>
      </c>
      <c r="N16" s="89">
        <v>892</v>
      </c>
      <c r="O16" s="125">
        <v>8.8492063492063497E-2</v>
      </c>
      <c r="P16" s="89">
        <v>40</v>
      </c>
      <c r="Q16" s="125">
        <v>7.4211502782931357E-2</v>
      </c>
      <c r="R16" s="89">
        <v>0</v>
      </c>
      <c r="S16" s="165">
        <v>0</v>
      </c>
      <c r="T16" s="108">
        <v>1270</v>
      </c>
      <c r="U16" s="126">
        <v>8.6482805583929179E-2</v>
      </c>
      <c r="V16" s="108">
        <v>2516</v>
      </c>
      <c r="W16" s="126">
        <v>9.3281921993178113E-2</v>
      </c>
      <c r="X16" s="270" t="s">
        <v>176</v>
      </c>
    </row>
    <row r="17" spans="2:24" ht="21.95" customHeight="1" x14ac:dyDescent="0.25">
      <c r="B17" s="160" t="s">
        <v>96</v>
      </c>
      <c r="C17" s="87">
        <v>386</v>
      </c>
      <c r="D17" s="125">
        <v>7.5790300412330647E-2</v>
      </c>
      <c r="E17" s="89">
        <v>501</v>
      </c>
      <c r="F17" s="125">
        <v>7.4343374387891376E-2</v>
      </c>
      <c r="G17" s="89">
        <v>29</v>
      </c>
      <c r="H17" s="125">
        <v>6.3736263736263732E-2</v>
      </c>
      <c r="I17" s="164">
        <v>0</v>
      </c>
      <c r="J17" s="108">
        <v>916</v>
      </c>
      <c r="K17" s="126">
        <v>7.4550337755351179E-2</v>
      </c>
      <c r="L17" s="87">
        <v>286</v>
      </c>
      <c r="M17" s="125">
        <v>7.0356703567035675E-2</v>
      </c>
      <c r="N17" s="89">
        <v>736</v>
      </c>
      <c r="O17" s="125">
        <v>7.301587301587302E-2</v>
      </c>
      <c r="P17" s="89">
        <v>42</v>
      </c>
      <c r="Q17" s="125">
        <v>7.792207792207792E-2</v>
      </c>
      <c r="R17" s="89">
        <v>0</v>
      </c>
      <c r="S17" s="165">
        <v>0</v>
      </c>
      <c r="T17" s="108">
        <v>1064</v>
      </c>
      <c r="U17" s="126">
        <v>7.245488593803201E-2</v>
      </c>
      <c r="V17" s="108">
        <v>1980</v>
      </c>
      <c r="W17" s="126">
        <v>7.3409461663947795E-2</v>
      </c>
      <c r="X17" s="270" t="s">
        <v>177</v>
      </c>
    </row>
    <row r="18" spans="2:24" ht="21.95" customHeight="1" thickBot="1" x14ac:dyDescent="0.3">
      <c r="B18" s="160" t="s">
        <v>97</v>
      </c>
      <c r="C18" s="87">
        <v>417</v>
      </c>
      <c r="D18" s="125">
        <v>8.1877086196740625E-2</v>
      </c>
      <c r="E18" s="89">
        <v>474</v>
      </c>
      <c r="F18" s="125">
        <v>7.0336845229262507E-2</v>
      </c>
      <c r="G18" s="89">
        <v>37</v>
      </c>
      <c r="H18" s="125">
        <v>8.1318681318681321E-2</v>
      </c>
      <c r="I18" s="164">
        <v>0</v>
      </c>
      <c r="J18" s="108">
        <v>928</v>
      </c>
      <c r="K18" s="126">
        <v>7.5526979734678923E-2</v>
      </c>
      <c r="L18" s="87">
        <v>308</v>
      </c>
      <c r="M18" s="125">
        <v>7.5768757687576876E-2</v>
      </c>
      <c r="N18" s="89">
        <v>739</v>
      </c>
      <c r="O18" s="125">
        <v>7.3313492063492067E-2</v>
      </c>
      <c r="P18" s="89">
        <v>30</v>
      </c>
      <c r="Q18" s="125">
        <v>5.5658627087198514E-2</v>
      </c>
      <c r="R18" s="89">
        <v>0</v>
      </c>
      <c r="S18" s="165">
        <v>0</v>
      </c>
      <c r="T18" s="108">
        <v>1077</v>
      </c>
      <c r="U18" s="126">
        <v>7.3340143003064351E-2</v>
      </c>
      <c r="V18" s="108">
        <v>2005</v>
      </c>
      <c r="W18" s="126">
        <v>7.4336348806169364E-2</v>
      </c>
      <c r="X18" s="270" t="s">
        <v>178</v>
      </c>
    </row>
    <row r="19" spans="2:24" ht="21.95" customHeight="1" thickTop="1" thickBot="1" x14ac:dyDescent="0.3">
      <c r="B19" s="97" t="s">
        <v>31</v>
      </c>
      <c r="C19" s="98">
        <v>5093</v>
      </c>
      <c r="D19" s="129">
        <v>1</v>
      </c>
      <c r="E19" s="100">
        <v>6739</v>
      </c>
      <c r="F19" s="129">
        <v>1</v>
      </c>
      <c r="G19" s="100">
        <v>455</v>
      </c>
      <c r="H19" s="129">
        <v>1</v>
      </c>
      <c r="I19" s="166">
        <v>0</v>
      </c>
      <c r="J19" s="98">
        <v>12287</v>
      </c>
      <c r="K19" s="131">
        <v>0.99999999999999989</v>
      </c>
      <c r="L19" s="98">
        <v>4065</v>
      </c>
      <c r="M19" s="129">
        <v>1</v>
      </c>
      <c r="N19" s="100">
        <v>10080</v>
      </c>
      <c r="O19" s="129">
        <v>1</v>
      </c>
      <c r="P19" s="100">
        <v>539</v>
      </c>
      <c r="Q19" s="129">
        <v>0.99999999999999989</v>
      </c>
      <c r="R19" s="100">
        <v>1</v>
      </c>
      <c r="S19" s="130">
        <v>1</v>
      </c>
      <c r="T19" s="98">
        <v>14685</v>
      </c>
      <c r="U19" s="131">
        <v>1</v>
      </c>
      <c r="V19" s="98">
        <v>26972</v>
      </c>
      <c r="W19" s="131">
        <v>1</v>
      </c>
      <c r="X19" s="271" t="s">
        <v>52</v>
      </c>
    </row>
    <row r="20" spans="2:24" s="81" customFormat="1" ht="21.95" customHeight="1" thickTop="1" thickBot="1" x14ac:dyDescent="0.3">
      <c r="B20" s="111"/>
      <c r="C20" s="112"/>
      <c r="D20" s="132"/>
      <c r="E20" s="112"/>
      <c r="F20" s="132"/>
      <c r="G20" s="112"/>
      <c r="H20" s="132"/>
      <c r="I20" s="112"/>
      <c r="J20" s="112"/>
      <c r="K20" s="132"/>
      <c r="L20" s="112"/>
      <c r="M20" s="132"/>
      <c r="N20" s="112"/>
      <c r="O20" s="132"/>
      <c r="P20" s="112"/>
      <c r="Q20" s="132"/>
      <c r="R20" s="112"/>
      <c r="S20" s="132"/>
      <c r="T20" s="112"/>
      <c r="U20" s="132"/>
      <c r="V20" s="112"/>
      <c r="W20" s="132"/>
      <c r="X20" s="269"/>
    </row>
    <row r="21" spans="2:24" s="81" customFormat="1" ht="21.95" customHeight="1" thickTop="1" x14ac:dyDescent="0.25">
      <c r="B21" s="114" t="s">
        <v>217</v>
      </c>
      <c r="C21" s="115"/>
      <c r="D21" s="115"/>
      <c r="E21" s="116"/>
      <c r="F21" s="161"/>
      <c r="G21" s="117"/>
      <c r="H21" s="117"/>
      <c r="I21" s="117"/>
      <c r="J21" s="161"/>
      <c r="K21" s="117"/>
      <c r="L21" s="117"/>
      <c r="X21" s="269"/>
    </row>
    <row r="22" spans="2:24" s="81" customFormat="1" ht="21.95" customHeight="1" thickBot="1" x14ac:dyDescent="0.3">
      <c r="B22" s="119" t="s">
        <v>250</v>
      </c>
      <c r="C22" s="120"/>
      <c r="D22" s="120"/>
      <c r="E22" s="121"/>
      <c r="F22" s="117"/>
      <c r="G22" s="117"/>
      <c r="H22" s="117"/>
      <c r="I22" s="117"/>
      <c r="J22" s="117"/>
      <c r="K22" s="117"/>
      <c r="L22" s="117"/>
      <c r="X22" s="269"/>
    </row>
    <row r="23" spans="2:24" s="81" customFormat="1" ht="15.75" thickTop="1" x14ac:dyDescent="0.25">
      <c r="B23" s="117"/>
      <c r="C23" s="117"/>
      <c r="D23" s="117"/>
      <c r="E23" s="117"/>
      <c r="F23" s="117"/>
      <c r="G23" s="117"/>
      <c r="H23" s="117"/>
      <c r="I23" s="117"/>
      <c r="J23" s="118"/>
      <c r="K23" s="117"/>
      <c r="L23" s="117"/>
      <c r="M23" s="117"/>
      <c r="N23" s="117"/>
      <c r="O23" s="117"/>
      <c r="P23" s="117"/>
      <c r="Q23" s="117"/>
      <c r="R23" s="117"/>
      <c r="S23" s="117"/>
      <c r="T23" s="118"/>
      <c r="U23" s="117"/>
      <c r="V23" s="117"/>
      <c r="W23" s="117"/>
      <c r="X23" s="269"/>
    </row>
    <row r="24" spans="2:24" s="81" customFormat="1" x14ac:dyDescent="0.25">
      <c r="X24" s="269"/>
    </row>
    <row r="25" spans="2:24" s="81" customFormat="1" x14ac:dyDescent="0.25">
      <c r="X25" s="269"/>
    </row>
    <row r="26" spans="2:24" s="81" customFormat="1" x14ac:dyDescent="0.25">
      <c r="X26" s="269"/>
    </row>
    <row r="27" spans="2:24" s="81" customFormat="1" x14ac:dyDescent="0.25">
      <c r="X27" s="269"/>
    </row>
    <row r="28" spans="2:24" s="81" customFormat="1" x14ac:dyDescent="0.25">
      <c r="X28" s="269"/>
    </row>
    <row r="29" spans="2:24" s="81" customFormat="1" x14ac:dyDescent="0.25">
      <c r="X29" s="269"/>
    </row>
    <row r="30" spans="2:24" s="81" customFormat="1" x14ac:dyDescent="0.25">
      <c r="X30" s="269"/>
    </row>
    <row r="31" spans="2:24" s="81" customFormat="1" x14ac:dyDescent="0.25">
      <c r="X31" s="269"/>
    </row>
    <row r="32" spans="2:24" s="81" customFormat="1" x14ac:dyDescent="0.25">
      <c r="X32" s="269"/>
    </row>
    <row r="33" spans="24:24" s="81" customFormat="1" x14ac:dyDescent="0.25">
      <c r="X33" s="269"/>
    </row>
    <row r="34" spans="24:24" s="81" customFormat="1" x14ac:dyDescent="0.25">
      <c r="X34" s="269"/>
    </row>
    <row r="35" spans="24:24" s="81" customFormat="1" x14ac:dyDescent="0.25">
      <c r="X35" s="269"/>
    </row>
    <row r="36" spans="24:24" s="81" customFormat="1" x14ac:dyDescent="0.25">
      <c r="X36" s="269"/>
    </row>
    <row r="37" spans="24:24" s="81" customFormat="1" x14ac:dyDescent="0.25">
      <c r="X37" s="269"/>
    </row>
    <row r="38" spans="24:24" s="81" customFormat="1" x14ac:dyDescent="0.25">
      <c r="X38" s="269"/>
    </row>
    <row r="39" spans="24:24" s="81" customFormat="1" x14ac:dyDescent="0.25">
      <c r="X39" s="269"/>
    </row>
    <row r="40" spans="24:24" s="81" customFormat="1" x14ac:dyDescent="0.25">
      <c r="X40" s="269"/>
    </row>
    <row r="41" spans="24:24" s="81" customFormat="1" x14ac:dyDescent="0.25">
      <c r="X41" s="269"/>
    </row>
    <row r="42" spans="24:24" s="81" customFormat="1" x14ac:dyDescent="0.25">
      <c r="X42" s="269"/>
    </row>
    <row r="43" spans="24:24" s="81" customFormat="1" x14ac:dyDescent="0.25">
      <c r="X43" s="269"/>
    </row>
    <row r="44" spans="24:24" s="81" customFormat="1" x14ac:dyDescent="0.25">
      <c r="X44" s="269"/>
    </row>
    <row r="45" spans="24:24" s="81" customFormat="1" x14ac:dyDescent="0.25">
      <c r="X45" s="269"/>
    </row>
    <row r="46" spans="24:24" s="81" customFormat="1" x14ac:dyDescent="0.25">
      <c r="X46" s="269"/>
    </row>
    <row r="47" spans="24:24" s="81" customFormat="1" x14ac:dyDescent="0.25">
      <c r="X47" s="269"/>
    </row>
    <row r="48" spans="24:24" s="81" customFormat="1" x14ac:dyDescent="0.25">
      <c r="X48" s="269"/>
    </row>
    <row r="49" spans="24:24" s="81" customFormat="1" x14ac:dyDescent="0.25">
      <c r="X49" s="269"/>
    </row>
    <row r="50" spans="24:24" s="81" customFormat="1" x14ac:dyDescent="0.25">
      <c r="X50" s="269"/>
    </row>
    <row r="51" spans="24:24" s="81" customFormat="1" x14ac:dyDescent="0.25">
      <c r="X51" s="269"/>
    </row>
    <row r="52" spans="24:24" s="81" customFormat="1" x14ac:dyDescent="0.25">
      <c r="X52" s="269"/>
    </row>
    <row r="53" spans="24:24" s="81" customFormat="1" x14ac:dyDescent="0.25">
      <c r="X53" s="269"/>
    </row>
    <row r="54" spans="24:24" s="81" customFormat="1" x14ac:dyDescent="0.25">
      <c r="X54" s="269"/>
    </row>
    <row r="55" spans="24:24" s="81" customFormat="1" x14ac:dyDescent="0.25">
      <c r="X55" s="269"/>
    </row>
    <row r="56" spans="24:24" s="81" customFormat="1" x14ac:dyDescent="0.25">
      <c r="X56" s="269"/>
    </row>
    <row r="57" spans="24:24" s="81" customFormat="1" x14ac:dyDescent="0.25">
      <c r="X57" s="269"/>
    </row>
    <row r="58" spans="24:24" s="81" customFormat="1" x14ac:dyDescent="0.25">
      <c r="X58" s="269"/>
    </row>
    <row r="59" spans="24:24" s="81" customFormat="1" x14ac:dyDescent="0.25">
      <c r="X59" s="269"/>
    </row>
    <row r="60" spans="24:24" s="81" customFormat="1" x14ac:dyDescent="0.25">
      <c r="X60" s="269"/>
    </row>
    <row r="61" spans="24:24" s="81" customFormat="1" x14ac:dyDescent="0.25">
      <c r="X61" s="269"/>
    </row>
    <row r="62" spans="24:24" s="81" customFormat="1" x14ac:dyDescent="0.25">
      <c r="X62" s="269"/>
    </row>
    <row r="63" spans="24:24" s="81" customFormat="1" x14ac:dyDescent="0.25">
      <c r="X63" s="269"/>
    </row>
    <row r="64" spans="24:24" s="81" customFormat="1" x14ac:dyDescent="0.25">
      <c r="X64" s="269"/>
    </row>
    <row r="65" spans="24:24" s="81" customFormat="1" x14ac:dyDescent="0.25">
      <c r="X65" s="269"/>
    </row>
    <row r="66" spans="24:24" s="81" customFormat="1" x14ac:dyDescent="0.25">
      <c r="X66" s="269"/>
    </row>
    <row r="67" spans="24:24" s="81" customFormat="1" x14ac:dyDescent="0.25">
      <c r="X67" s="269"/>
    </row>
    <row r="68" spans="24:24" s="81" customFormat="1" x14ac:dyDescent="0.25">
      <c r="X68" s="269"/>
    </row>
    <row r="69" spans="24:24" s="81" customFormat="1" x14ac:dyDescent="0.25">
      <c r="X69" s="269"/>
    </row>
    <row r="70" spans="24:24" s="81" customFormat="1" x14ac:dyDescent="0.25">
      <c r="X70" s="269"/>
    </row>
    <row r="71" spans="24:24" s="81" customFormat="1" x14ac:dyDescent="0.25">
      <c r="X71" s="269"/>
    </row>
    <row r="72" spans="24:24" s="81" customFormat="1" x14ac:dyDescent="0.25">
      <c r="X72" s="269"/>
    </row>
    <row r="73" spans="24:24" s="81" customFormat="1" x14ac:dyDescent="0.25">
      <c r="X73" s="269"/>
    </row>
    <row r="74" spans="24:24" s="81" customFormat="1" x14ac:dyDescent="0.25">
      <c r="X74" s="269"/>
    </row>
    <row r="75" spans="24:24" s="81" customFormat="1" x14ac:dyDescent="0.25">
      <c r="X75" s="269"/>
    </row>
    <row r="76" spans="24:24" s="81" customFormat="1" x14ac:dyDescent="0.25">
      <c r="X76" s="269"/>
    </row>
    <row r="77" spans="24:24" s="81" customFormat="1" x14ac:dyDescent="0.25">
      <c r="X77" s="269"/>
    </row>
    <row r="78" spans="24:24" s="81" customFormat="1" x14ac:dyDescent="0.25">
      <c r="X78" s="269"/>
    </row>
    <row r="79" spans="24:24" s="81" customFormat="1" x14ac:dyDescent="0.25">
      <c r="X79" s="269"/>
    </row>
    <row r="80" spans="24:24" s="81" customFormat="1" x14ac:dyDescent="0.25">
      <c r="X80" s="269"/>
    </row>
    <row r="81" spans="24:24" s="81" customFormat="1" x14ac:dyDescent="0.25">
      <c r="X81" s="269"/>
    </row>
    <row r="82" spans="24:24" s="81" customFormat="1" x14ac:dyDescent="0.25">
      <c r="X82" s="269"/>
    </row>
    <row r="83" spans="24:24" s="81" customFormat="1" x14ac:dyDescent="0.25">
      <c r="X83" s="269"/>
    </row>
    <row r="84" spans="24:24" s="81" customFormat="1" x14ac:dyDescent="0.25">
      <c r="X84" s="269"/>
    </row>
    <row r="85" spans="24:24" s="81" customFormat="1" x14ac:dyDescent="0.25">
      <c r="X85" s="269"/>
    </row>
    <row r="86" spans="24:24" s="81" customFormat="1" x14ac:dyDescent="0.25">
      <c r="X86" s="269"/>
    </row>
    <row r="87" spans="24:24" s="81" customFormat="1" x14ac:dyDescent="0.25">
      <c r="X87" s="269"/>
    </row>
    <row r="88" spans="24:24" s="81" customFormat="1" x14ac:dyDescent="0.25">
      <c r="X88" s="269"/>
    </row>
    <row r="89" spans="24:24" s="81" customFormat="1" x14ac:dyDescent="0.25">
      <c r="X89" s="269"/>
    </row>
    <row r="90" spans="24:24" s="81" customFormat="1" x14ac:dyDescent="0.25">
      <c r="X90" s="269"/>
    </row>
    <row r="91" spans="24:24" s="81" customFormat="1" x14ac:dyDescent="0.25">
      <c r="X91" s="269"/>
    </row>
    <row r="92" spans="24:24" s="81" customFormat="1" x14ac:dyDescent="0.25">
      <c r="X92" s="269"/>
    </row>
    <row r="93" spans="24:24" s="81" customFormat="1" x14ac:dyDescent="0.25">
      <c r="X93" s="269"/>
    </row>
    <row r="94" spans="24:24" s="81" customFormat="1" x14ac:dyDescent="0.25">
      <c r="X94" s="269"/>
    </row>
    <row r="95" spans="24:24" s="81" customFormat="1" x14ac:dyDescent="0.25">
      <c r="X95" s="269"/>
    </row>
    <row r="96" spans="24:24" s="81" customFormat="1" x14ac:dyDescent="0.25">
      <c r="X96" s="269"/>
    </row>
    <row r="97" spans="24:24" s="81" customFormat="1" x14ac:dyDescent="0.25">
      <c r="X97" s="269"/>
    </row>
    <row r="98" spans="24:24" s="81" customFormat="1" x14ac:dyDescent="0.25">
      <c r="X98" s="269"/>
    </row>
    <row r="99" spans="24:24" s="81" customFormat="1" x14ac:dyDescent="0.25">
      <c r="X99" s="269"/>
    </row>
    <row r="100" spans="24:24" s="81" customFormat="1" x14ac:dyDescent="0.25">
      <c r="X100" s="269"/>
    </row>
    <row r="101" spans="24:24" s="81" customFormat="1" x14ac:dyDescent="0.25">
      <c r="X101" s="269"/>
    </row>
    <row r="102" spans="24:24" s="81" customFormat="1" x14ac:dyDescent="0.25">
      <c r="X102" s="269"/>
    </row>
    <row r="103" spans="24:24" s="81" customFormat="1" x14ac:dyDescent="0.25">
      <c r="X103" s="269"/>
    </row>
    <row r="104" spans="24:24" s="81" customFormat="1" x14ac:dyDescent="0.25">
      <c r="X104" s="269"/>
    </row>
    <row r="105" spans="24:24" s="81" customFormat="1" x14ac:dyDescent="0.25">
      <c r="X105" s="269"/>
    </row>
    <row r="106" spans="24:24" s="81" customFormat="1" x14ac:dyDescent="0.25">
      <c r="X106" s="269"/>
    </row>
    <row r="107" spans="24:24" s="81" customFormat="1" x14ac:dyDescent="0.25">
      <c r="X107" s="269"/>
    </row>
    <row r="108" spans="24:24" s="81" customFormat="1" x14ac:dyDescent="0.25">
      <c r="X108" s="269"/>
    </row>
    <row r="109" spans="24:24" s="81" customFormat="1" x14ac:dyDescent="0.25">
      <c r="X109" s="269"/>
    </row>
    <row r="110" spans="24:24" s="81" customFormat="1" x14ac:dyDescent="0.25">
      <c r="X110" s="269"/>
    </row>
    <row r="111" spans="24:24" s="81" customFormat="1" x14ac:dyDescent="0.25">
      <c r="X111" s="269"/>
    </row>
    <row r="112" spans="24:24" s="81" customFormat="1" x14ac:dyDescent="0.25">
      <c r="X112" s="269"/>
    </row>
    <row r="113" spans="24:24" s="81" customFormat="1" x14ac:dyDescent="0.25">
      <c r="X113" s="269"/>
    </row>
    <row r="114" spans="24:24" s="81" customFormat="1" x14ac:dyDescent="0.25">
      <c r="X114" s="269"/>
    </row>
    <row r="115" spans="24:24" s="81" customFormat="1" x14ac:dyDescent="0.25">
      <c r="X115" s="269"/>
    </row>
    <row r="116" spans="24:24" s="81" customFormat="1" x14ac:dyDescent="0.25">
      <c r="X116" s="269"/>
    </row>
    <row r="117" spans="24:24" s="81" customFormat="1" x14ac:dyDescent="0.25">
      <c r="X117" s="269"/>
    </row>
    <row r="118" spans="24:24" s="81" customFormat="1" x14ac:dyDescent="0.25">
      <c r="X118" s="269"/>
    </row>
    <row r="119" spans="24:24" s="81" customFormat="1" x14ac:dyDescent="0.25">
      <c r="X119" s="269"/>
    </row>
    <row r="120" spans="24:24" s="81" customFormat="1" x14ac:dyDescent="0.25">
      <c r="X120" s="269"/>
    </row>
    <row r="121" spans="24:24" s="81" customFormat="1" x14ac:dyDescent="0.25">
      <c r="X121" s="269"/>
    </row>
    <row r="122" spans="24:24" s="81" customFormat="1" x14ac:dyDescent="0.25">
      <c r="X122" s="269"/>
    </row>
    <row r="123" spans="24:24" s="81" customFormat="1" x14ac:dyDescent="0.25">
      <c r="X123" s="269"/>
    </row>
    <row r="124" spans="24:24" s="81" customFormat="1" x14ac:dyDescent="0.25">
      <c r="X124" s="269"/>
    </row>
    <row r="125" spans="24:24" s="81" customFormat="1" x14ac:dyDescent="0.25">
      <c r="X125" s="269"/>
    </row>
    <row r="126" spans="24:24" s="81" customFormat="1" x14ac:dyDescent="0.25">
      <c r="X126" s="269"/>
    </row>
    <row r="127" spans="24:24" s="81" customFormat="1" x14ac:dyDescent="0.25">
      <c r="X127" s="269"/>
    </row>
    <row r="128" spans="24:24" s="81" customFormat="1" x14ac:dyDescent="0.25">
      <c r="X128" s="269"/>
    </row>
    <row r="129" spans="24:24" s="81" customFormat="1" x14ac:dyDescent="0.25">
      <c r="X129" s="269"/>
    </row>
    <row r="130" spans="24:24" s="81" customFormat="1" x14ac:dyDescent="0.25">
      <c r="X130" s="269"/>
    </row>
    <row r="131" spans="24:24" s="81" customFormat="1" x14ac:dyDescent="0.25">
      <c r="X131" s="269"/>
    </row>
    <row r="132" spans="24:24" s="81" customFormat="1" x14ac:dyDescent="0.25">
      <c r="X132" s="269"/>
    </row>
    <row r="133" spans="24:24" s="81" customFormat="1" x14ac:dyDescent="0.25">
      <c r="X133" s="269"/>
    </row>
    <row r="134" spans="24:24" s="81" customFormat="1" x14ac:dyDescent="0.25">
      <c r="X134" s="269"/>
    </row>
    <row r="135" spans="24:24" s="81" customFormat="1" x14ac:dyDescent="0.25">
      <c r="X135" s="269"/>
    </row>
    <row r="136" spans="24:24" s="81" customFormat="1" x14ac:dyDescent="0.25">
      <c r="X136" s="269"/>
    </row>
    <row r="137" spans="24:24" s="81" customFormat="1" x14ac:dyDescent="0.25">
      <c r="X137" s="269"/>
    </row>
    <row r="138" spans="24:24" s="81" customFormat="1" x14ac:dyDescent="0.25">
      <c r="X138" s="269"/>
    </row>
    <row r="139" spans="24:24" s="81" customFormat="1" x14ac:dyDescent="0.25">
      <c r="X139" s="269"/>
    </row>
    <row r="140" spans="24:24" s="81" customFormat="1" x14ac:dyDescent="0.25">
      <c r="X140" s="269"/>
    </row>
    <row r="141" spans="24:24" s="81" customFormat="1" x14ac:dyDescent="0.25">
      <c r="X141" s="269"/>
    </row>
    <row r="142" spans="24:24" s="81" customFormat="1" x14ac:dyDescent="0.25">
      <c r="X142" s="269"/>
    </row>
    <row r="143" spans="24:24" s="81" customFormat="1" x14ac:dyDescent="0.25">
      <c r="X143" s="269"/>
    </row>
    <row r="144" spans="24:24" s="81" customFormat="1" x14ac:dyDescent="0.25">
      <c r="X144" s="269"/>
    </row>
    <row r="145" spans="24:24" s="81" customFormat="1" x14ac:dyDescent="0.25">
      <c r="X145" s="269"/>
    </row>
    <row r="146" spans="24:24" s="81" customFormat="1" x14ac:dyDescent="0.25">
      <c r="X146" s="269"/>
    </row>
    <row r="147" spans="24:24" s="81" customFormat="1" x14ac:dyDescent="0.25">
      <c r="X147" s="269"/>
    </row>
    <row r="148" spans="24:24" s="81" customFormat="1" x14ac:dyDescent="0.25">
      <c r="X148" s="269"/>
    </row>
    <row r="149" spans="24:24" s="81" customFormat="1" x14ac:dyDescent="0.25">
      <c r="X149" s="269"/>
    </row>
    <row r="150" spans="24:24" s="81" customFormat="1" x14ac:dyDescent="0.25">
      <c r="X150" s="269"/>
    </row>
    <row r="151" spans="24:24" s="81" customFormat="1" x14ac:dyDescent="0.25">
      <c r="X151" s="269"/>
    </row>
    <row r="152" spans="24:24" s="81" customFormat="1" x14ac:dyDescent="0.25">
      <c r="X152" s="269"/>
    </row>
    <row r="153" spans="24:24" s="81" customFormat="1" x14ac:dyDescent="0.25">
      <c r="X153" s="269"/>
    </row>
    <row r="154" spans="24:24" s="81" customFormat="1" x14ac:dyDescent="0.25">
      <c r="X154" s="269"/>
    </row>
    <row r="155" spans="24:24" s="81" customFormat="1" x14ac:dyDescent="0.25">
      <c r="X155" s="269"/>
    </row>
    <row r="156" spans="24:24" s="81" customFormat="1" x14ac:dyDescent="0.25">
      <c r="X156" s="269"/>
    </row>
    <row r="157" spans="24:24" s="81" customFormat="1" x14ac:dyDescent="0.25">
      <c r="X157" s="269"/>
    </row>
    <row r="158" spans="24:24" s="81" customFormat="1" x14ac:dyDescent="0.25">
      <c r="X158" s="269"/>
    </row>
    <row r="159" spans="24:24" s="81" customFormat="1" x14ac:dyDescent="0.25">
      <c r="X159" s="269"/>
    </row>
    <row r="160" spans="24:24" s="81" customFormat="1" x14ac:dyDescent="0.25">
      <c r="X160" s="269"/>
    </row>
    <row r="161" spans="24:24" s="81" customFormat="1" x14ac:dyDescent="0.25">
      <c r="X161" s="269"/>
    </row>
    <row r="162" spans="24:24" s="81" customFormat="1" x14ac:dyDescent="0.25">
      <c r="X162" s="269"/>
    </row>
    <row r="163" spans="24:24" s="81" customFormat="1" x14ac:dyDescent="0.25">
      <c r="X163" s="269"/>
    </row>
    <row r="164" spans="24:24" s="81" customFormat="1" x14ac:dyDescent="0.25">
      <c r="X164" s="269"/>
    </row>
    <row r="165" spans="24:24" s="81" customFormat="1" x14ac:dyDescent="0.25">
      <c r="X165" s="269"/>
    </row>
    <row r="166" spans="24:24" s="81" customFormat="1" x14ac:dyDescent="0.25">
      <c r="X166" s="269"/>
    </row>
    <row r="167" spans="24:24" s="81" customFormat="1" x14ac:dyDescent="0.25">
      <c r="X167" s="269"/>
    </row>
    <row r="168" spans="24:24" s="81" customFormat="1" x14ac:dyDescent="0.25">
      <c r="X168" s="269"/>
    </row>
    <row r="169" spans="24:24" s="81" customFormat="1" x14ac:dyDescent="0.25">
      <c r="X169" s="269"/>
    </row>
    <row r="170" spans="24:24" s="81" customFormat="1" x14ac:dyDescent="0.25">
      <c r="X170" s="269"/>
    </row>
    <row r="171" spans="24:24" s="81" customFormat="1" x14ac:dyDescent="0.25">
      <c r="X171" s="269"/>
    </row>
    <row r="172" spans="24:24" s="81" customFormat="1" x14ac:dyDescent="0.25">
      <c r="X172" s="269"/>
    </row>
    <row r="173" spans="24:24" s="81" customFormat="1" x14ac:dyDescent="0.25">
      <c r="X173" s="269"/>
    </row>
    <row r="174" spans="24:24" s="81" customFormat="1" x14ac:dyDescent="0.25">
      <c r="X174" s="269"/>
    </row>
    <row r="175" spans="24:24" s="81" customFormat="1" x14ac:dyDescent="0.25">
      <c r="X175" s="269"/>
    </row>
    <row r="176" spans="24:24" s="81" customFormat="1" x14ac:dyDescent="0.25">
      <c r="X176" s="269"/>
    </row>
    <row r="177" spans="24:24" s="81" customFormat="1" x14ac:dyDescent="0.25">
      <c r="X177" s="269"/>
    </row>
    <row r="178" spans="24:24" s="81" customFormat="1" x14ac:dyDescent="0.25">
      <c r="X178" s="269"/>
    </row>
    <row r="179" spans="24:24" s="81" customFormat="1" x14ac:dyDescent="0.25">
      <c r="X179" s="269"/>
    </row>
    <row r="180" spans="24:24" s="81" customFormat="1" x14ac:dyDescent="0.25">
      <c r="X180" s="269"/>
    </row>
    <row r="181" spans="24:24" s="81" customFormat="1" x14ac:dyDescent="0.25">
      <c r="X181" s="269"/>
    </row>
    <row r="182" spans="24:24" s="81" customFormat="1" x14ac:dyDescent="0.25">
      <c r="X182" s="269"/>
    </row>
    <row r="183" spans="24:24" s="81" customFormat="1" x14ac:dyDescent="0.25">
      <c r="X183" s="269"/>
    </row>
    <row r="184" spans="24:24" s="81" customFormat="1" x14ac:dyDescent="0.25">
      <c r="X184" s="269"/>
    </row>
    <row r="185" spans="24:24" s="81" customFormat="1" x14ac:dyDescent="0.25">
      <c r="X185" s="269"/>
    </row>
    <row r="186" spans="24:24" s="81" customFormat="1" x14ac:dyDescent="0.25">
      <c r="X186" s="269"/>
    </row>
    <row r="187" spans="24:24" s="81" customFormat="1" x14ac:dyDescent="0.25">
      <c r="X187" s="269"/>
    </row>
    <row r="188" spans="24:24" s="81" customFormat="1" x14ac:dyDescent="0.25">
      <c r="X188" s="269"/>
    </row>
    <row r="189" spans="24:24" s="81" customFormat="1" x14ac:dyDescent="0.25">
      <c r="X189" s="269"/>
    </row>
    <row r="190" spans="24:24" s="81" customFormat="1" x14ac:dyDescent="0.25">
      <c r="X190" s="269"/>
    </row>
    <row r="191" spans="24:24" s="81" customFormat="1" x14ac:dyDescent="0.25">
      <c r="X191" s="269"/>
    </row>
    <row r="192" spans="24:24" s="81" customFormat="1" x14ac:dyDescent="0.25">
      <c r="X192" s="269"/>
    </row>
    <row r="193" spans="24:24" s="81" customFormat="1" x14ac:dyDescent="0.25">
      <c r="X193" s="269"/>
    </row>
    <row r="194" spans="24:24" s="81" customFormat="1" x14ac:dyDescent="0.25">
      <c r="X194" s="269"/>
    </row>
    <row r="195" spans="24:24" s="81" customFormat="1" x14ac:dyDescent="0.25">
      <c r="X195" s="269"/>
    </row>
    <row r="196" spans="24:24" s="81" customFormat="1" x14ac:dyDescent="0.25">
      <c r="X196" s="269"/>
    </row>
    <row r="197" spans="24:24" s="81" customFormat="1" x14ac:dyDescent="0.25">
      <c r="X197" s="269"/>
    </row>
    <row r="198" spans="24:24" s="81" customFormat="1" x14ac:dyDescent="0.25">
      <c r="X198" s="269"/>
    </row>
    <row r="199" spans="24:24" s="81" customFormat="1" x14ac:dyDescent="0.25">
      <c r="X199" s="269"/>
    </row>
    <row r="200" spans="24:24" s="81" customFormat="1" x14ac:dyDescent="0.25">
      <c r="X200" s="269"/>
    </row>
    <row r="201" spans="24:24" s="81" customFormat="1" x14ac:dyDescent="0.25">
      <c r="X201" s="269"/>
    </row>
    <row r="202" spans="24:24" s="81" customFormat="1" x14ac:dyDescent="0.25">
      <c r="X202" s="269"/>
    </row>
    <row r="203" spans="24:24" s="81" customFormat="1" x14ac:dyDescent="0.25">
      <c r="X203" s="269"/>
    </row>
    <row r="204" spans="24:24" s="81" customFormat="1" x14ac:dyDescent="0.25">
      <c r="X204" s="269"/>
    </row>
    <row r="205" spans="24:24" s="81" customFormat="1" x14ac:dyDescent="0.25">
      <c r="X205" s="269"/>
    </row>
    <row r="206" spans="24:24" s="81" customFormat="1" x14ac:dyDescent="0.25">
      <c r="X206" s="269"/>
    </row>
    <row r="207" spans="24:24" s="81" customFormat="1" x14ac:dyDescent="0.25">
      <c r="X207" s="269"/>
    </row>
    <row r="208" spans="24:24" s="81" customFormat="1" x14ac:dyDescent="0.25">
      <c r="X208" s="269"/>
    </row>
    <row r="209" spans="24:24" s="81" customFormat="1" x14ac:dyDescent="0.25">
      <c r="X209" s="269"/>
    </row>
    <row r="210" spans="24:24" s="81" customFormat="1" x14ac:dyDescent="0.25">
      <c r="X210" s="269"/>
    </row>
    <row r="211" spans="24:24" s="81" customFormat="1" x14ac:dyDescent="0.25">
      <c r="X211" s="269"/>
    </row>
    <row r="212" spans="24:24" s="81" customFormat="1" x14ac:dyDescent="0.25">
      <c r="X212" s="269"/>
    </row>
    <row r="213" spans="24:24" s="81" customFormat="1" x14ac:dyDescent="0.25">
      <c r="X213" s="269"/>
    </row>
    <row r="214" spans="24:24" s="81" customFormat="1" x14ac:dyDescent="0.25">
      <c r="X214" s="269"/>
    </row>
    <row r="215" spans="24:24" s="81" customFormat="1" x14ac:dyDescent="0.25">
      <c r="X215" s="269"/>
    </row>
    <row r="216" spans="24:24" s="81" customFormat="1" x14ac:dyDescent="0.25">
      <c r="X216" s="269"/>
    </row>
    <row r="217" spans="24:24" s="81" customFormat="1" x14ac:dyDescent="0.25">
      <c r="X217" s="269"/>
    </row>
    <row r="218" spans="24:24" s="81" customFormat="1" x14ac:dyDescent="0.25">
      <c r="X218" s="269"/>
    </row>
    <row r="219" spans="24:24" s="81" customFormat="1" x14ac:dyDescent="0.25">
      <c r="X219" s="269"/>
    </row>
    <row r="220" spans="24:24" s="81" customFormat="1" x14ac:dyDescent="0.25">
      <c r="X220" s="269"/>
    </row>
    <row r="221" spans="24:24" s="81" customFormat="1" x14ac:dyDescent="0.25">
      <c r="X221" s="269"/>
    </row>
    <row r="222" spans="24:24" s="81" customFormat="1" x14ac:dyDescent="0.25">
      <c r="X222" s="269"/>
    </row>
    <row r="223" spans="24:24" s="81" customFormat="1" x14ac:dyDescent="0.25">
      <c r="X223" s="269"/>
    </row>
    <row r="224" spans="24:24" s="81" customFormat="1" x14ac:dyDescent="0.25">
      <c r="X224" s="269"/>
    </row>
    <row r="225" spans="24:24" s="81" customFormat="1" x14ac:dyDescent="0.25">
      <c r="X225" s="269"/>
    </row>
    <row r="226" spans="24:24" s="81" customFormat="1" x14ac:dyDescent="0.25">
      <c r="X226" s="269"/>
    </row>
    <row r="227" spans="24:24" s="81" customFormat="1" x14ac:dyDescent="0.25">
      <c r="X227" s="269"/>
    </row>
    <row r="228" spans="24:24" s="81" customFormat="1" x14ac:dyDescent="0.25">
      <c r="X228" s="269"/>
    </row>
    <row r="229" spans="24:24" s="81" customFormat="1" x14ac:dyDescent="0.25">
      <c r="X229" s="269"/>
    </row>
    <row r="230" spans="24:24" s="81" customFormat="1" x14ac:dyDescent="0.25">
      <c r="X230" s="269"/>
    </row>
    <row r="231" spans="24:24" s="81" customFormat="1" x14ac:dyDescent="0.25">
      <c r="X231" s="269"/>
    </row>
    <row r="232" spans="24:24" s="81" customFormat="1" x14ac:dyDescent="0.25">
      <c r="X232" s="269"/>
    </row>
    <row r="233" spans="24:24" s="81" customFormat="1" x14ac:dyDescent="0.25">
      <c r="X233" s="269"/>
    </row>
    <row r="234" spans="24:24" s="81" customFormat="1" x14ac:dyDescent="0.25">
      <c r="X234" s="269"/>
    </row>
    <row r="235" spans="24:24" s="81" customFormat="1" x14ac:dyDescent="0.25">
      <c r="X235" s="269"/>
    </row>
    <row r="236" spans="24:24" s="81" customFormat="1" x14ac:dyDescent="0.25">
      <c r="X236" s="269"/>
    </row>
    <row r="237" spans="24:24" s="81" customFormat="1" x14ac:dyDescent="0.25">
      <c r="X237" s="269"/>
    </row>
    <row r="238" spans="24:24" s="81" customFormat="1" x14ac:dyDescent="0.25">
      <c r="X238" s="269"/>
    </row>
    <row r="239" spans="24:24" s="81" customFormat="1" x14ac:dyDescent="0.25">
      <c r="X239" s="269"/>
    </row>
    <row r="240" spans="24:24" s="81" customFormat="1" x14ac:dyDescent="0.25">
      <c r="X240" s="269"/>
    </row>
    <row r="241" spans="24:24" s="81" customFormat="1" x14ac:dyDescent="0.25">
      <c r="X241" s="269"/>
    </row>
    <row r="242" spans="24:24" s="81" customFormat="1" x14ac:dyDescent="0.25">
      <c r="X242" s="269"/>
    </row>
    <row r="243" spans="24:24" s="81" customFormat="1" x14ac:dyDescent="0.25">
      <c r="X243" s="269"/>
    </row>
    <row r="244" spans="24:24" s="81" customFormat="1" x14ac:dyDescent="0.25">
      <c r="X244" s="269"/>
    </row>
    <row r="245" spans="24:24" s="81" customFormat="1" x14ac:dyDescent="0.25">
      <c r="X245" s="269"/>
    </row>
    <row r="246" spans="24:24" s="81" customFormat="1" x14ac:dyDescent="0.25">
      <c r="X246" s="269"/>
    </row>
    <row r="247" spans="24:24" s="81" customFormat="1" x14ac:dyDescent="0.25">
      <c r="X247" s="269"/>
    </row>
    <row r="248" spans="24:24" s="81" customFormat="1" x14ac:dyDescent="0.25">
      <c r="X248" s="269"/>
    </row>
    <row r="249" spans="24:24" s="81" customFormat="1" x14ac:dyDescent="0.25">
      <c r="X249" s="269"/>
    </row>
    <row r="250" spans="24:24" s="81" customFormat="1" x14ac:dyDescent="0.25">
      <c r="X250" s="269"/>
    </row>
    <row r="251" spans="24:24" s="81" customFormat="1" x14ac:dyDescent="0.25">
      <c r="X251" s="269"/>
    </row>
    <row r="252" spans="24:24" s="81" customFormat="1" x14ac:dyDescent="0.25">
      <c r="X252" s="269"/>
    </row>
    <row r="253" spans="24:24" s="81" customFormat="1" x14ac:dyDescent="0.25">
      <c r="X253" s="269"/>
    </row>
    <row r="254" spans="24:24" s="81" customFormat="1" x14ac:dyDescent="0.25">
      <c r="X254" s="269"/>
    </row>
    <row r="255" spans="24:24" s="81" customFormat="1" x14ac:dyDescent="0.25">
      <c r="X255" s="269"/>
    </row>
    <row r="256" spans="24:24" s="81" customFormat="1" x14ac:dyDescent="0.25">
      <c r="X256" s="269"/>
    </row>
    <row r="257" spans="24:24" s="81" customFormat="1" x14ac:dyDescent="0.25">
      <c r="X257" s="269"/>
    </row>
    <row r="258" spans="24:24" s="81" customFormat="1" x14ac:dyDescent="0.25">
      <c r="X258" s="269"/>
    </row>
    <row r="259" spans="24:24" s="81" customFormat="1" x14ac:dyDescent="0.25">
      <c r="X259" s="269"/>
    </row>
    <row r="260" spans="24:24" s="81" customFormat="1" x14ac:dyDescent="0.25">
      <c r="X260" s="269"/>
    </row>
    <row r="261" spans="24:24" s="81" customFormat="1" x14ac:dyDescent="0.25">
      <c r="X261" s="269"/>
    </row>
    <row r="262" spans="24:24" s="81" customFormat="1" x14ac:dyDescent="0.25">
      <c r="X262" s="269"/>
    </row>
    <row r="263" spans="24:24" s="81" customFormat="1" x14ac:dyDescent="0.25">
      <c r="X263" s="269"/>
    </row>
    <row r="264" spans="24:24" s="81" customFormat="1" x14ac:dyDescent="0.25">
      <c r="X264" s="269"/>
    </row>
    <row r="265" spans="24:24" s="81" customFormat="1" x14ac:dyDescent="0.25">
      <c r="X265" s="269"/>
    </row>
    <row r="266" spans="24:24" s="81" customFormat="1" x14ac:dyDescent="0.25">
      <c r="X266" s="269"/>
    </row>
    <row r="267" spans="24:24" s="81" customFormat="1" x14ac:dyDescent="0.25">
      <c r="X267" s="269"/>
    </row>
    <row r="268" spans="24:24" s="81" customFormat="1" x14ac:dyDescent="0.25">
      <c r="X268" s="269"/>
    </row>
    <row r="269" spans="24:24" s="81" customFormat="1" x14ac:dyDescent="0.25">
      <c r="X269" s="269"/>
    </row>
    <row r="270" spans="24:24" s="81" customFormat="1" x14ac:dyDescent="0.25">
      <c r="X270" s="269"/>
    </row>
    <row r="271" spans="24:24" s="81" customFormat="1" x14ac:dyDescent="0.25">
      <c r="X271" s="269"/>
    </row>
    <row r="272" spans="24:24" s="81" customFormat="1" x14ac:dyDescent="0.25">
      <c r="X272" s="269"/>
    </row>
    <row r="273" spans="24:24" s="81" customFormat="1" x14ac:dyDescent="0.25">
      <c r="X273" s="269"/>
    </row>
    <row r="274" spans="24:24" s="81" customFormat="1" x14ac:dyDescent="0.25">
      <c r="X274" s="269"/>
    </row>
    <row r="275" spans="24:24" s="81" customFormat="1" x14ac:dyDescent="0.25">
      <c r="X275" s="269"/>
    </row>
    <row r="276" spans="24:24" s="81" customFormat="1" x14ac:dyDescent="0.25">
      <c r="X276" s="269"/>
    </row>
    <row r="277" spans="24:24" s="81" customFormat="1" x14ac:dyDescent="0.25">
      <c r="X277" s="269"/>
    </row>
    <row r="278" spans="24:24" s="81" customFormat="1" x14ac:dyDescent="0.25">
      <c r="X278" s="269"/>
    </row>
    <row r="279" spans="24:24" s="81" customFormat="1" x14ac:dyDescent="0.25">
      <c r="X279" s="269"/>
    </row>
    <row r="280" spans="24:24" s="81" customFormat="1" x14ac:dyDescent="0.25">
      <c r="X280" s="269"/>
    </row>
    <row r="281" spans="24:24" s="81" customFormat="1" x14ac:dyDescent="0.25">
      <c r="X281" s="269"/>
    </row>
    <row r="282" spans="24:24" s="81" customFormat="1" x14ac:dyDescent="0.25">
      <c r="X282" s="269"/>
    </row>
    <row r="283" spans="24:24" s="81" customFormat="1" x14ac:dyDescent="0.25">
      <c r="X283" s="269"/>
    </row>
    <row r="284" spans="24:24" s="81" customFormat="1" x14ac:dyDescent="0.25">
      <c r="X284" s="269"/>
    </row>
    <row r="285" spans="24:24" s="81" customFormat="1" x14ac:dyDescent="0.25">
      <c r="X285" s="269"/>
    </row>
    <row r="286" spans="24:24" s="81" customFormat="1" x14ac:dyDescent="0.25">
      <c r="X286" s="269"/>
    </row>
    <row r="287" spans="24:24" s="81" customFormat="1" x14ac:dyDescent="0.25">
      <c r="X287" s="269"/>
    </row>
    <row r="288" spans="24:24" s="81" customFormat="1" x14ac:dyDescent="0.25">
      <c r="X288" s="269"/>
    </row>
    <row r="289" spans="24:24" s="81" customFormat="1" x14ac:dyDescent="0.25">
      <c r="X289" s="269"/>
    </row>
    <row r="290" spans="24:24" s="81" customFormat="1" x14ac:dyDescent="0.25">
      <c r="X290" s="269"/>
    </row>
    <row r="291" spans="24:24" s="81" customFormat="1" x14ac:dyDescent="0.25">
      <c r="X291" s="269"/>
    </row>
    <row r="292" spans="24:24" s="81" customFormat="1" x14ac:dyDescent="0.25">
      <c r="X292" s="269"/>
    </row>
    <row r="293" spans="24:24" s="81" customFormat="1" x14ac:dyDescent="0.25">
      <c r="X293" s="269"/>
    </row>
    <row r="294" spans="24:24" s="81" customFormat="1" x14ac:dyDescent="0.25">
      <c r="X294" s="269"/>
    </row>
    <row r="295" spans="24:24" s="81" customFormat="1" x14ac:dyDescent="0.25">
      <c r="X295" s="269"/>
    </row>
    <row r="296" spans="24:24" s="81" customFormat="1" x14ac:dyDescent="0.25">
      <c r="X296" s="269"/>
    </row>
    <row r="297" spans="24:24" s="81" customFormat="1" x14ac:dyDescent="0.25">
      <c r="X297" s="269"/>
    </row>
    <row r="298" spans="24:24" s="81" customFormat="1" x14ac:dyDescent="0.25">
      <c r="X298" s="269"/>
    </row>
    <row r="299" spans="24:24" s="81" customFormat="1" x14ac:dyDescent="0.25">
      <c r="X299" s="269"/>
    </row>
    <row r="300" spans="24:24" s="81" customFormat="1" x14ac:dyDescent="0.25">
      <c r="X300" s="269"/>
    </row>
    <row r="301" spans="24:24" s="81" customFormat="1" x14ac:dyDescent="0.25">
      <c r="X301" s="269"/>
    </row>
    <row r="302" spans="24:24" s="81" customFormat="1" x14ac:dyDescent="0.25">
      <c r="X302" s="269"/>
    </row>
    <row r="303" spans="24:24" s="81" customFormat="1" x14ac:dyDescent="0.25">
      <c r="X303" s="269"/>
    </row>
    <row r="304" spans="24:24" s="81" customFormat="1" x14ac:dyDescent="0.25">
      <c r="X304" s="269"/>
    </row>
    <row r="305" spans="24:24" s="81" customFormat="1" x14ac:dyDescent="0.25">
      <c r="X305" s="269"/>
    </row>
    <row r="306" spans="24:24" s="81" customFormat="1" x14ac:dyDescent="0.25">
      <c r="X306" s="269"/>
    </row>
    <row r="307" spans="24:24" s="81" customFormat="1" x14ac:dyDescent="0.25">
      <c r="X307" s="269"/>
    </row>
    <row r="308" spans="24:24" s="81" customFormat="1" x14ac:dyDescent="0.25">
      <c r="X308" s="269"/>
    </row>
    <row r="309" spans="24:24" s="81" customFormat="1" x14ac:dyDescent="0.25">
      <c r="X309" s="269"/>
    </row>
    <row r="310" spans="24:24" s="81" customFormat="1" x14ac:dyDescent="0.25">
      <c r="X310" s="269"/>
    </row>
    <row r="311" spans="24:24" s="81" customFormat="1" x14ac:dyDescent="0.25">
      <c r="X311" s="269"/>
    </row>
    <row r="312" spans="24:24" s="81" customFormat="1" x14ac:dyDescent="0.25">
      <c r="X312" s="269"/>
    </row>
    <row r="313" spans="24:24" s="81" customFormat="1" x14ac:dyDescent="0.25">
      <c r="X313" s="269"/>
    </row>
    <row r="314" spans="24:24" s="81" customFormat="1" x14ac:dyDescent="0.25">
      <c r="X314" s="269"/>
    </row>
    <row r="315" spans="24:24" s="81" customFormat="1" x14ac:dyDescent="0.25">
      <c r="X315" s="269"/>
    </row>
    <row r="316" spans="24:24" s="81" customFormat="1" x14ac:dyDescent="0.25">
      <c r="X316" s="269"/>
    </row>
    <row r="317" spans="24:24" s="81" customFormat="1" x14ac:dyDescent="0.25">
      <c r="X317" s="269"/>
    </row>
    <row r="318" spans="24:24" s="81" customFormat="1" x14ac:dyDescent="0.25">
      <c r="X318" s="269"/>
    </row>
    <row r="319" spans="24:24" s="81" customFormat="1" x14ac:dyDescent="0.25">
      <c r="X319" s="269"/>
    </row>
    <row r="320" spans="24:24" s="81" customFormat="1" x14ac:dyDescent="0.25">
      <c r="X320" s="269"/>
    </row>
    <row r="321" spans="24:24" s="81" customFormat="1" x14ac:dyDescent="0.25">
      <c r="X321" s="269"/>
    </row>
    <row r="322" spans="24:24" s="81" customFormat="1" x14ac:dyDescent="0.25">
      <c r="X322" s="269"/>
    </row>
    <row r="323" spans="24:24" s="81" customFormat="1" x14ac:dyDescent="0.25">
      <c r="X323" s="269"/>
    </row>
    <row r="324" spans="24:24" s="81" customFormat="1" x14ac:dyDescent="0.25">
      <c r="X324" s="269"/>
    </row>
    <row r="325" spans="24:24" s="81" customFormat="1" x14ac:dyDescent="0.25">
      <c r="X325" s="269"/>
    </row>
    <row r="326" spans="24:24" s="81" customFormat="1" x14ac:dyDescent="0.25">
      <c r="X326" s="269"/>
    </row>
    <row r="327" spans="24:24" s="81" customFormat="1" x14ac:dyDescent="0.25">
      <c r="X327" s="269"/>
    </row>
    <row r="328" spans="24:24" s="81" customFormat="1" x14ac:dyDescent="0.25">
      <c r="X328" s="269"/>
    </row>
    <row r="329" spans="24:24" s="81" customFormat="1" x14ac:dyDescent="0.25">
      <c r="X329" s="269"/>
    </row>
    <row r="330" spans="24:24" s="81" customFormat="1" x14ac:dyDescent="0.25">
      <c r="X330" s="269"/>
    </row>
    <row r="331" spans="24:24" s="81" customFormat="1" x14ac:dyDescent="0.25">
      <c r="X331" s="269"/>
    </row>
    <row r="332" spans="24:24" s="81" customFormat="1" x14ac:dyDescent="0.25">
      <c r="X332" s="269"/>
    </row>
    <row r="333" spans="24:24" s="81" customFormat="1" x14ac:dyDescent="0.25">
      <c r="X333" s="269"/>
    </row>
    <row r="334" spans="24:24" s="81" customFormat="1" x14ac:dyDescent="0.25">
      <c r="X334" s="269"/>
    </row>
    <row r="335" spans="24:24" s="81" customFormat="1" x14ac:dyDescent="0.25">
      <c r="X335" s="269"/>
    </row>
    <row r="336" spans="24:24" s="81" customFormat="1" x14ac:dyDescent="0.25">
      <c r="X336" s="269"/>
    </row>
    <row r="337" spans="24:24" s="81" customFormat="1" x14ac:dyDescent="0.25">
      <c r="X337" s="269"/>
    </row>
    <row r="338" spans="24:24" s="81" customFormat="1" x14ac:dyDescent="0.25">
      <c r="X338" s="269"/>
    </row>
    <row r="339" spans="24:24" s="81" customFormat="1" x14ac:dyDescent="0.25">
      <c r="X339" s="269"/>
    </row>
    <row r="340" spans="24:24" s="81" customFormat="1" x14ac:dyDescent="0.25">
      <c r="X340" s="269"/>
    </row>
    <row r="341" spans="24:24" s="81" customFormat="1" x14ac:dyDescent="0.25">
      <c r="X341" s="269"/>
    </row>
    <row r="342" spans="24:24" s="81" customFormat="1" x14ac:dyDescent="0.25">
      <c r="X342" s="269"/>
    </row>
    <row r="343" spans="24:24" s="81" customFormat="1" x14ac:dyDescent="0.25">
      <c r="X343" s="269"/>
    </row>
    <row r="344" spans="24:24" s="81" customFormat="1" x14ac:dyDescent="0.25">
      <c r="X344" s="269"/>
    </row>
    <row r="345" spans="24:24" s="81" customFormat="1" x14ac:dyDescent="0.25">
      <c r="X345" s="269"/>
    </row>
    <row r="346" spans="24:24" s="81" customFormat="1" x14ac:dyDescent="0.25">
      <c r="X346" s="269"/>
    </row>
    <row r="347" spans="24:24" s="81" customFormat="1" x14ac:dyDescent="0.25">
      <c r="X347" s="269"/>
    </row>
    <row r="348" spans="24:24" s="81" customFormat="1" x14ac:dyDescent="0.25">
      <c r="X348" s="269"/>
    </row>
    <row r="349" spans="24:24" s="81" customFormat="1" x14ac:dyDescent="0.25">
      <c r="X349" s="269"/>
    </row>
    <row r="350" spans="24:24" s="81" customFormat="1" x14ac:dyDescent="0.25">
      <c r="X350" s="269"/>
    </row>
    <row r="351" spans="24:24" s="81" customFormat="1" x14ac:dyDescent="0.25">
      <c r="X351" s="269"/>
    </row>
    <row r="352" spans="24:24" s="81" customFormat="1" x14ac:dyDescent="0.25">
      <c r="X352" s="269"/>
    </row>
    <row r="353" spans="24:24" s="81" customFormat="1" x14ac:dyDescent="0.25">
      <c r="X353" s="269"/>
    </row>
    <row r="354" spans="24:24" s="81" customFormat="1" x14ac:dyDescent="0.25">
      <c r="X354" s="269"/>
    </row>
    <row r="355" spans="24:24" s="81" customFormat="1" x14ac:dyDescent="0.25">
      <c r="X355" s="269"/>
    </row>
    <row r="356" spans="24:24" s="81" customFormat="1" x14ac:dyDescent="0.25">
      <c r="X356" s="269"/>
    </row>
    <row r="357" spans="24:24" s="81" customFormat="1" x14ac:dyDescent="0.25">
      <c r="X357" s="269"/>
    </row>
    <row r="358" spans="24:24" s="81" customFormat="1" x14ac:dyDescent="0.25">
      <c r="X358" s="269"/>
    </row>
    <row r="359" spans="24:24" s="81" customFormat="1" x14ac:dyDescent="0.25">
      <c r="X359" s="269"/>
    </row>
    <row r="360" spans="24:24" s="81" customFormat="1" x14ac:dyDescent="0.25">
      <c r="X360" s="269"/>
    </row>
    <row r="361" spans="24:24" s="81" customFormat="1" x14ac:dyDescent="0.25">
      <c r="X361" s="269"/>
    </row>
    <row r="362" spans="24:24" s="81" customFormat="1" x14ac:dyDescent="0.25">
      <c r="X362" s="269"/>
    </row>
    <row r="363" spans="24:24" s="81" customFormat="1" x14ac:dyDescent="0.25">
      <c r="X363" s="269"/>
    </row>
    <row r="364" spans="24:24" s="81" customFormat="1" x14ac:dyDescent="0.25">
      <c r="X364" s="269"/>
    </row>
    <row r="365" spans="24:24" s="81" customFormat="1" x14ac:dyDescent="0.25">
      <c r="X365" s="269"/>
    </row>
    <row r="366" spans="24:24" s="81" customFormat="1" x14ac:dyDescent="0.25">
      <c r="X366" s="269"/>
    </row>
    <row r="367" spans="24:24" s="81" customFormat="1" x14ac:dyDescent="0.25">
      <c r="X367" s="269"/>
    </row>
    <row r="368" spans="24:24" s="81" customFormat="1" x14ac:dyDescent="0.25">
      <c r="X368" s="269"/>
    </row>
    <row r="369" spans="24:24" s="81" customFormat="1" x14ac:dyDescent="0.25">
      <c r="X369" s="269"/>
    </row>
    <row r="370" spans="24:24" s="81" customFormat="1" x14ac:dyDescent="0.25">
      <c r="X370" s="269"/>
    </row>
    <row r="371" spans="24:24" s="81" customFormat="1" x14ac:dyDescent="0.25">
      <c r="X371" s="269"/>
    </row>
    <row r="372" spans="24:24" s="81" customFormat="1" x14ac:dyDescent="0.25">
      <c r="X372" s="269"/>
    </row>
    <row r="373" spans="24:24" s="81" customFormat="1" x14ac:dyDescent="0.25">
      <c r="X373" s="269"/>
    </row>
    <row r="374" spans="24:24" s="81" customFormat="1" x14ac:dyDescent="0.25">
      <c r="X374" s="269"/>
    </row>
    <row r="375" spans="24:24" s="81" customFormat="1" x14ac:dyDescent="0.25">
      <c r="X375" s="269"/>
    </row>
    <row r="376" spans="24:24" s="81" customFormat="1" x14ac:dyDescent="0.25">
      <c r="X376" s="269"/>
    </row>
    <row r="377" spans="24:24" s="81" customFormat="1" x14ac:dyDescent="0.25">
      <c r="X377" s="269"/>
    </row>
    <row r="378" spans="24:24" s="81" customFormat="1" x14ac:dyDescent="0.25">
      <c r="X378" s="269"/>
    </row>
    <row r="379" spans="24:24" s="81" customFormat="1" x14ac:dyDescent="0.25">
      <c r="X379" s="269"/>
    </row>
    <row r="380" spans="24:24" s="81" customFormat="1" x14ac:dyDescent="0.25">
      <c r="X380" s="269"/>
    </row>
    <row r="381" spans="24:24" s="81" customFormat="1" x14ac:dyDescent="0.25">
      <c r="X381" s="269"/>
    </row>
    <row r="382" spans="24:24" s="81" customFormat="1" x14ac:dyDescent="0.25">
      <c r="X382" s="269"/>
    </row>
    <row r="383" spans="24:24" s="81" customFormat="1" x14ac:dyDescent="0.25">
      <c r="X383" s="269"/>
    </row>
    <row r="384" spans="24:24" s="81" customFormat="1" x14ac:dyDescent="0.25">
      <c r="X384" s="269"/>
    </row>
    <row r="385" spans="24:24" s="81" customFormat="1" x14ac:dyDescent="0.25">
      <c r="X385" s="269"/>
    </row>
    <row r="386" spans="24:24" s="81" customFormat="1" x14ac:dyDescent="0.25">
      <c r="X386" s="269"/>
    </row>
    <row r="387" spans="24:24" s="81" customFormat="1" x14ac:dyDescent="0.25">
      <c r="X387" s="269"/>
    </row>
    <row r="388" spans="24:24" s="81" customFormat="1" x14ac:dyDescent="0.25">
      <c r="X388" s="269"/>
    </row>
    <row r="389" spans="24:24" s="81" customFormat="1" x14ac:dyDescent="0.25">
      <c r="X389" s="269"/>
    </row>
    <row r="390" spans="24:24" s="81" customFormat="1" x14ac:dyDescent="0.25">
      <c r="X390" s="269"/>
    </row>
    <row r="391" spans="24:24" s="81" customFormat="1" x14ac:dyDescent="0.25">
      <c r="X391" s="269"/>
    </row>
    <row r="392" spans="24:24" s="81" customFormat="1" x14ac:dyDescent="0.25">
      <c r="X392" s="269"/>
    </row>
    <row r="393" spans="24:24" s="81" customFormat="1" x14ac:dyDescent="0.25">
      <c r="X393" s="269"/>
    </row>
    <row r="394" spans="24:24" s="81" customFormat="1" x14ac:dyDescent="0.25">
      <c r="X394" s="269"/>
    </row>
    <row r="395" spans="24:24" s="81" customFormat="1" x14ac:dyDescent="0.25">
      <c r="X395" s="269"/>
    </row>
    <row r="396" spans="24:24" s="81" customFormat="1" x14ac:dyDescent="0.25">
      <c r="X396" s="269"/>
    </row>
    <row r="397" spans="24:24" s="81" customFormat="1" x14ac:dyDescent="0.25">
      <c r="X397" s="269"/>
    </row>
    <row r="398" spans="24:24" s="81" customFormat="1" x14ac:dyDescent="0.25">
      <c r="X398" s="269"/>
    </row>
    <row r="399" spans="24:24" s="81" customFormat="1" x14ac:dyDescent="0.25">
      <c r="X399" s="269"/>
    </row>
    <row r="400" spans="24:24" s="81" customFormat="1" x14ac:dyDescent="0.25">
      <c r="X400" s="269"/>
    </row>
    <row r="401" spans="24:24" s="81" customFormat="1" x14ac:dyDescent="0.25">
      <c r="X401" s="269"/>
    </row>
    <row r="402" spans="24:24" s="81" customFormat="1" x14ac:dyDescent="0.25">
      <c r="X402" s="269"/>
    </row>
    <row r="403" spans="24:24" s="81" customFormat="1" x14ac:dyDescent="0.25">
      <c r="X403" s="269"/>
    </row>
    <row r="404" spans="24:24" s="81" customFormat="1" x14ac:dyDescent="0.25">
      <c r="X404" s="269"/>
    </row>
    <row r="405" spans="24:24" s="81" customFormat="1" x14ac:dyDescent="0.25">
      <c r="X405" s="269"/>
    </row>
    <row r="406" spans="24:24" s="81" customFormat="1" x14ac:dyDescent="0.25">
      <c r="X406" s="269"/>
    </row>
    <row r="407" spans="24:24" s="81" customFormat="1" x14ac:dyDescent="0.25">
      <c r="X407" s="269"/>
    </row>
    <row r="408" spans="24:24" s="81" customFormat="1" x14ac:dyDescent="0.25">
      <c r="X408" s="269"/>
    </row>
    <row r="409" spans="24:24" s="81" customFormat="1" x14ac:dyDescent="0.25">
      <c r="X409" s="269"/>
    </row>
    <row r="410" spans="24:24" s="81" customFormat="1" x14ac:dyDescent="0.25">
      <c r="X410" s="269"/>
    </row>
    <row r="411" spans="24:24" s="81" customFormat="1" x14ac:dyDescent="0.25">
      <c r="X411" s="269"/>
    </row>
    <row r="412" spans="24:24" s="81" customFormat="1" x14ac:dyDescent="0.25">
      <c r="X412" s="269"/>
    </row>
    <row r="413" spans="24:24" s="81" customFormat="1" x14ac:dyDescent="0.25">
      <c r="X413" s="269"/>
    </row>
    <row r="414" spans="24:24" s="81" customFormat="1" x14ac:dyDescent="0.25">
      <c r="X414" s="269"/>
    </row>
    <row r="415" spans="24:24" s="81" customFormat="1" x14ac:dyDescent="0.25">
      <c r="X415" s="269"/>
    </row>
    <row r="416" spans="24:24" s="81" customFormat="1" x14ac:dyDescent="0.25">
      <c r="X416" s="269"/>
    </row>
    <row r="417" spans="24:24" s="81" customFormat="1" x14ac:dyDescent="0.25">
      <c r="X417" s="269"/>
    </row>
    <row r="418" spans="24:24" s="81" customFormat="1" x14ac:dyDescent="0.25">
      <c r="X418" s="269"/>
    </row>
    <row r="419" spans="24:24" s="81" customFormat="1" x14ac:dyDescent="0.25">
      <c r="X419" s="269"/>
    </row>
    <row r="420" spans="24:24" s="81" customFormat="1" x14ac:dyDescent="0.25">
      <c r="X420" s="269"/>
    </row>
    <row r="421" spans="24:24" s="81" customFormat="1" x14ac:dyDescent="0.25">
      <c r="X421" s="269"/>
    </row>
    <row r="422" spans="24:24" s="81" customFormat="1" x14ac:dyDescent="0.25">
      <c r="X422" s="269"/>
    </row>
    <row r="423" spans="24:24" s="81" customFormat="1" x14ac:dyDescent="0.25">
      <c r="X423" s="269"/>
    </row>
    <row r="424" spans="24:24" s="81" customFormat="1" x14ac:dyDescent="0.25">
      <c r="X424" s="269"/>
    </row>
    <row r="425" spans="24:24" s="81" customFormat="1" x14ac:dyDescent="0.25">
      <c r="X425" s="269"/>
    </row>
    <row r="426" spans="24:24" s="81" customFormat="1" x14ac:dyDescent="0.25">
      <c r="X426" s="269"/>
    </row>
    <row r="427" spans="24:24" s="81" customFormat="1" x14ac:dyDescent="0.25">
      <c r="X427" s="269"/>
    </row>
    <row r="428" spans="24:24" s="81" customFormat="1" x14ac:dyDescent="0.25">
      <c r="X428" s="269"/>
    </row>
    <row r="429" spans="24:24" s="81" customFormat="1" x14ac:dyDescent="0.25">
      <c r="X429" s="269"/>
    </row>
    <row r="430" spans="24:24" s="81" customFormat="1" x14ac:dyDescent="0.25">
      <c r="X430" s="269"/>
    </row>
    <row r="431" spans="24:24" s="81" customFormat="1" x14ac:dyDescent="0.25">
      <c r="X431" s="269"/>
    </row>
    <row r="432" spans="24:24" s="81" customFormat="1" x14ac:dyDescent="0.25">
      <c r="X432" s="269"/>
    </row>
    <row r="433" spans="24:24" s="81" customFormat="1" x14ac:dyDescent="0.25">
      <c r="X433" s="269"/>
    </row>
    <row r="434" spans="24:24" s="81" customFormat="1" x14ac:dyDescent="0.25">
      <c r="X434" s="269"/>
    </row>
    <row r="435" spans="24:24" s="81" customFormat="1" x14ac:dyDescent="0.25">
      <c r="X435" s="269"/>
    </row>
    <row r="436" spans="24:24" s="81" customFormat="1" x14ac:dyDescent="0.25">
      <c r="X436" s="269"/>
    </row>
    <row r="437" spans="24:24" s="81" customFormat="1" x14ac:dyDescent="0.25">
      <c r="X437" s="269"/>
    </row>
    <row r="438" spans="24:24" s="81" customFormat="1" x14ac:dyDescent="0.25">
      <c r="X438" s="269"/>
    </row>
    <row r="439" spans="24:24" s="81" customFormat="1" x14ac:dyDescent="0.25">
      <c r="X439" s="269"/>
    </row>
    <row r="440" spans="24:24" s="81" customFormat="1" x14ac:dyDescent="0.25">
      <c r="X440" s="269"/>
    </row>
    <row r="441" spans="24:24" s="81" customFormat="1" x14ac:dyDescent="0.25">
      <c r="X441" s="269"/>
    </row>
    <row r="442" spans="24:24" s="81" customFormat="1" x14ac:dyDescent="0.25">
      <c r="X442" s="269"/>
    </row>
    <row r="443" spans="24:24" s="81" customFormat="1" x14ac:dyDescent="0.25">
      <c r="X443" s="269"/>
    </row>
    <row r="444" spans="24:24" s="81" customFormat="1" x14ac:dyDescent="0.25">
      <c r="X444" s="269"/>
    </row>
    <row r="445" spans="24:24" s="81" customFormat="1" x14ac:dyDescent="0.25">
      <c r="X445" s="269"/>
    </row>
    <row r="446" spans="24:24" s="81" customFormat="1" x14ac:dyDescent="0.25">
      <c r="X446" s="269"/>
    </row>
    <row r="447" spans="24:24" s="81" customFormat="1" x14ac:dyDescent="0.25">
      <c r="X447" s="269"/>
    </row>
    <row r="448" spans="24:24" s="81" customFormat="1" x14ac:dyDescent="0.25">
      <c r="X448" s="269"/>
    </row>
    <row r="449" spans="24:24" s="81" customFormat="1" x14ac:dyDescent="0.25">
      <c r="X449" s="269"/>
    </row>
    <row r="450" spans="24:24" s="81" customFormat="1" x14ac:dyDescent="0.25">
      <c r="X450" s="269"/>
    </row>
    <row r="451" spans="24:24" s="81" customFormat="1" x14ac:dyDescent="0.25">
      <c r="X451" s="269"/>
    </row>
    <row r="452" spans="24:24" s="81" customFormat="1" x14ac:dyDescent="0.25">
      <c r="X452" s="269"/>
    </row>
    <row r="453" spans="24:24" s="81" customFormat="1" x14ac:dyDescent="0.25">
      <c r="X453" s="269"/>
    </row>
    <row r="454" spans="24:24" s="81" customFormat="1" x14ac:dyDescent="0.25">
      <c r="X454" s="269"/>
    </row>
    <row r="455" spans="24:24" s="81" customFormat="1" x14ac:dyDescent="0.25">
      <c r="X455" s="269"/>
    </row>
    <row r="456" spans="24:24" s="81" customFormat="1" x14ac:dyDescent="0.25">
      <c r="X456" s="269"/>
    </row>
    <row r="457" spans="24:24" s="81" customFormat="1" x14ac:dyDescent="0.25">
      <c r="X457" s="269"/>
    </row>
    <row r="458" spans="24:24" s="81" customFormat="1" x14ac:dyDescent="0.25">
      <c r="X458" s="269"/>
    </row>
    <row r="459" spans="24:24" s="81" customFormat="1" x14ac:dyDescent="0.25">
      <c r="X459" s="269"/>
    </row>
    <row r="460" spans="24:24" s="81" customFormat="1" x14ac:dyDescent="0.25">
      <c r="X460" s="269"/>
    </row>
    <row r="461" spans="24:24" s="81" customFormat="1" x14ac:dyDescent="0.25">
      <c r="X461" s="269"/>
    </row>
    <row r="462" spans="24:24" s="81" customFormat="1" x14ac:dyDescent="0.25">
      <c r="X462" s="269"/>
    </row>
    <row r="463" spans="24:24" s="81" customFormat="1" x14ac:dyDescent="0.25">
      <c r="X463" s="269"/>
    </row>
    <row r="464" spans="24:24" s="81" customFormat="1" x14ac:dyDescent="0.25">
      <c r="X464" s="269"/>
    </row>
    <row r="465" spans="24:24" s="81" customFormat="1" x14ac:dyDescent="0.25">
      <c r="X465" s="269"/>
    </row>
    <row r="466" spans="24:24" s="81" customFormat="1" x14ac:dyDescent="0.25">
      <c r="X466" s="269"/>
    </row>
    <row r="467" spans="24:24" s="81" customFormat="1" x14ac:dyDescent="0.25">
      <c r="X467" s="269"/>
    </row>
    <row r="468" spans="24:24" s="81" customFormat="1" x14ac:dyDescent="0.25">
      <c r="X468" s="269"/>
    </row>
    <row r="469" spans="24:24" s="81" customFormat="1" x14ac:dyDescent="0.25">
      <c r="X469" s="269"/>
    </row>
    <row r="470" spans="24:24" s="81" customFormat="1" x14ac:dyDescent="0.25">
      <c r="X470" s="269"/>
    </row>
    <row r="471" spans="24:24" s="81" customFormat="1" x14ac:dyDescent="0.25">
      <c r="X471" s="269"/>
    </row>
    <row r="472" spans="24:24" s="81" customFormat="1" x14ac:dyDescent="0.25">
      <c r="X472" s="269"/>
    </row>
    <row r="473" spans="24:24" s="81" customFormat="1" x14ac:dyDescent="0.25">
      <c r="X473" s="269"/>
    </row>
    <row r="474" spans="24:24" s="81" customFormat="1" x14ac:dyDescent="0.25">
      <c r="X474" s="269"/>
    </row>
    <row r="475" spans="24:24" s="81" customFormat="1" x14ac:dyDescent="0.25">
      <c r="X475" s="269"/>
    </row>
    <row r="476" spans="24:24" s="81" customFormat="1" x14ac:dyDescent="0.25">
      <c r="X476" s="269"/>
    </row>
    <row r="477" spans="24:24" s="81" customFormat="1" x14ac:dyDescent="0.25">
      <c r="X477" s="269"/>
    </row>
    <row r="478" spans="24:24" s="81" customFormat="1" x14ac:dyDescent="0.25">
      <c r="X478" s="269"/>
    </row>
    <row r="479" spans="24:24" s="81" customFormat="1" x14ac:dyDescent="0.25">
      <c r="X479" s="269"/>
    </row>
    <row r="480" spans="24:24" s="81" customFormat="1" x14ac:dyDescent="0.25">
      <c r="X480" s="269"/>
    </row>
    <row r="481" spans="24:24" s="81" customFormat="1" x14ac:dyDescent="0.25">
      <c r="X481" s="269"/>
    </row>
    <row r="482" spans="24:24" s="81" customFormat="1" x14ac:dyDescent="0.25">
      <c r="X482" s="269"/>
    </row>
    <row r="483" spans="24:24" s="81" customFormat="1" x14ac:dyDescent="0.25">
      <c r="X483" s="269"/>
    </row>
    <row r="484" spans="24:24" s="81" customFormat="1" x14ac:dyDescent="0.25">
      <c r="X484" s="269"/>
    </row>
    <row r="485" spans="24:24" s="81" customFormat="1" x14ac:dyDescent="0.25">
      <c r="X485" s="269"/>
    </row>
    <row r="486" spans="24:24" s="81" customFormat="1" x14ac:dyDescent="0.25">
      <c r="X486" s="269"/>
    </row>
    <row r="487" spans="24:24" s="81" customFormat="1" x14ac:dyDescent="0.25">
      <c r="X487" s="269"/>
    </row>
    <row r="488" spans="24:24" s="81" customFormat="1" x14ac:dyDescent="0.25">
      <c r="X488" s="269"/>
    </row>
    <row r="489" spans="24:24" s="81" customFormat="1" x14ac:dyDescent="0.25">
      <c r="X489" s="269"/>
    </row>
    <row r="490" spans="24:24" s="81" customFormat="1" x14ac:dyDescent="0.25">
      <c r="X490" s="269"/>
    </row>
    <row r="491" spans="24:24" s="81" customFormat="1" x14ac:dyDescent="0.25">
      <c r="X491" s="269"/>
    </row>
    <row r="492" spans="24:24" s="81" customFormat="1" x14ac:dyDescent="0.25">
      <c r="X492" s="269"/>
    </row>
    <row r="493" spans="24:24" s="81" customFormat="1" x14ac:dyDescent="0.25">
      <c r="X493" s="269"/>
    </row>
    <row r="494" spans="24:24" s="81" customFormat="1" x14ac:dyDescent="0.25">
      <c r="X494" s="269"/>
    </row>
    <row r="495" spans="24:24" s="81" customFormat="1" x14ac:dyDescent="0.25">
      <c r="X495" s="269"/>
    </row>
    <row r="496" spans="24:24" s="81" customFormat="1" x14ac:dyDescent="0.25">
      <c r="X496" s="269"/>
    </row>
    <row r="497" spans="24:24" s="81" customFormat="1" x14ac:dyDescent="0.25">
      <c r="X497" s="269"/>
    </row>
    <row r="498" spans="24:24" s="81" customFormat="1" x14ac:dyDescent="0.25">
      <c r="X498" s="269"/>
    </row>
    <row r="499" spans="24:24" s="81" customFormat="1" x14ac:dyDescent="0.25">
      <c r="X499" s="269"/>
    </row>
    <row r="500" spans="24:24" s="81" customFormat="1" x14ac:dyDescent="0.25">
      <c r="X500" s="269"/>
    </row>
    <row r="501" spans="24:24" s="81" customFormat="1" x14ac:dyDescent="0.25">
      <c r="X501" s="269"/>
    </row>
    <row r="502" spans="24:24" s="81" customFormat="1" x14ac:dyDescent="0.25">
      <c r="X502" s="269"/>
    </row>
    <row r="503" spans="24:24" s="81" customFormat="1" x14ac:dyDescent="0.25">
      <c r="X503" s="269"/>
    </row>
    <row r="504" spans="24:24" s="81" customFormat="1" x14ac:dyDescent="0.25">
      <c r="X504" s="269"/>
    </row>
    <row r="505" spans="24:24" s="81" customFormat="1" x14ac:dyDescent="0.25">
      <c r="X505" s="269"/>
    </row>
    <row r="506" spans="24:24" s="81" customFormat="1" x14ac:dyDescent="0.25">
      <c r="X506" s="269"/>
    </row>
    <row r="507" spans="24:24" s="81" customFormat="1" x14ac:dyDescent="0.25">
      <c r="X507" s="269"/>
    </row>
    <row r="508" spans="24:24" s="81" customFormat="1" x14ac:dyDescent="0.25">
      <c r="X508" s="269"/>
    </row>
    <row r="509" spans="24:24" s="81" customFormat="1" x14ac:dyDescent="0.25">
      <c r="X509" s="269"/>
    </row>
    <row r="510" spans="24:24" s="81" customFormat="1" x14ac:dyDescent="0.25">
      <c r="X510" s="269"/>
    </row>
    <row r="511" spans="24:24" s="81" customFormat="1" x14ac:dyDescent="0.25">
      <c r="X511" s="269"/>
    </row>
    <row r="512" spans="24:24" s="81" customFormat="1" x14ac:dyDescent="0.25">
      <c r="X512" s="269"/>
    </row>
    <row r="513" spans="24:24" s="81" customFormat="1" x14ac:dyDescent="0.25">
      <c r="X513" s="269"/>
    </row>
    <row r="514" spans="24:24" s="81" customFormat="1" x14ac:dyDescent="0.25">
      <c r="X514" s="269"/>
    </row>
    <row r="515" spans="24:24" s="81" customFormat="1" x14ac:dyDescent="0.25">
      <c r="X515" s="269"/>
    </row>
    <row r="516" spans="24:24" s="81" customFormat="1" x14ac:dyDescent="0.25">
      <c r="X516" s="269"/>
    </row>
    <row r="517" spans="24:24" s="81" customFormat="1" x14ac:dyDescent="0.25">
      <c r="X517" s="269"/>
    </row>
    <row r="518" spans="24:24" s="81" customFormat="1" x14ac:dyDescent="0.25">
      <c r="X518" s="269"/>
    </row>
    <row r="519" spans="24:24" s="81" customFormat="1" x14ac:dyDescent="0.25">
      <c r="X519" s="269"/>
    </row>
    <row r="520" spans="24:24" s="81" customFormat="1" x14ac:dyDescent="0.25">
      <c r="X520" s="269"/>
    </row>
    <row r="521" spans="24:24" s="81" customFormat="1" x14ac:dyDescent="0.25">
      <c r="X521" s="269"/>
    </row>
    <row r="522" spans="24:24" s="81" customFormat="1" x14ac:dyDescent="0.25">
      <c r="X522" s="269"/>
    </row>
    <row r="523" spans="24:24" s="81" customFormat="1" x14ac:dyDescent="0.25">
      <c r="X523" s="269"/>
    </row>
    <row r="524" spans="24:24" s="81" customFormat="1" x14ac:dyDescent="0.25">
      <c r="X524" s="269"/>
    </row>
    <row r="525" spans="24:24" s="81" customFormat="1" x14ac:dyDescent="0.25">
      <c r="X525" s="269"/>
    </row>
    <row r="526" spans="24:24" s="81" customFormat="1" x14ac:dyDescent="0.25">
      <c r="X526" s="269"/>
    </row>
    <row r="527" spans="24:24" s="81" customFormat="1" x14ac:dyDescent="0.25">
      <c r="X527" s="269"/>
    </row>
    <row r="528" spans="24:24" s="81" customFormat="1" x14ac:dyDescent="0.25">
      <c r="X528" s="269"/>
    </row>
    <row r="529" spans="24:24" s="81" customFormat="1" x14ac:dyDescent="0.25">
      <c r="X529" s="269"/>
    </row>
    <row r="530" spans="24:24" s="81" customFormat="1" x14ac:dyDescent="0.25">
      <c r="X530" s="269"/>
    </row>
    <row r="531" spans="24:24" s="81" customFormat="1" x14ac:dyDescent="0.25">
      <c r="X531" s="269"/>
    </row>
    <row r="532" spans="24:24" s="81" customFormat="1" x14ac:dyDescent="0.25">
      <c r="X532" s="269"/>
    </row>
    <row r="533" spans="24:24" s="81" customFormat="1" x14ac:dyDescent="0.25">
      <c r="X533" s="269"/>
    </row>
    <row r="534" spans="24:24" s="81" customFormat="1" x14ac:dyDescent="0.25">
      <c r="X534" s="269"/>
    </row>
    <row r="535" spans="24:24" s="81" customFormat="1" x14ac:dyDescent="0.25">
      <c r="X535" s="269"/>
    </row>
    <row r="536" spans="24:24" s="81" customFormat="1" x14ac:dyDescent="0.25">
      <c r="X536" s="269"/>
    </row>
    <row r="537" spans="24:24" s="81" customFormat="1" x14ac:dyDescent="0.25">
      <c r="X537" s="269"/>
    </row>
    <row r="538" spans="24:24" s="81" customFormat="1" x14ac:dyDescent="0.25">
      <c r="X538" s="269"/>
    </row>
    <row r="539" spans="24:24" s="81" customFormat="1" x14ac:dyDescent="0.25">
      <c r="X539" s="269"/>
    </row>
    <row r="540" spans="24:24" s="81" customFormat="1" x14ac:dyDescent="0.25">
      <c r="X540" s="269"/>
    </row>
    <row r="541" spans="24:24" s="81" customFormat="1" x14ac:dyDescent="0.25">
      <c r="X541" s="269"/>
    </row>
    <row r="542" spans="24:24" s="81" customFormat="1" x14ac:dyDescent="0.25">
      <c r="X542" s="269"/>
    </row>
    <row r="543" spans="24:24" s="81" customFormat="1" x14ac:dyDescent="0.25">
      <c r="X543" s="269"/>
    </row>
    <row r="544" spans="24:24" s="81" customFormat="1" x14ac:dyDescent="0.25">
      <c r="X544" s="269"/>
    </row>
    <row r="545" spans="24:24" s="81" customFormat="1" x14ac:dyDescent="0.25">
      <c r="X545" s="269"/>
    </row>
    <row r="546" spans="24:24" s="81" customFormat="1" x14ac:dyDescent="0.25">
      <c r="X546" s="269"/>
    </row>
    <row r="547" spans="24:24" s="81" customFormat="1" x14ac:dyDescent="0.25">
      <c r="X547" s="269"/>
    </row>
    <row r="548" spans="24:24" s="81" customFormat="1" x14ac:dyDescent="0.25">
      <c r="X548" s="269"/>
    </row>
    <row r="549" spans="24:24" s="81" customFormat="1" x14ac:dyDescent="0.25">
      <c r="X549" s="269"/>
    </row>
    <row r="550" spans="24:24" s="81" customFormat="1" x14ac:dyDescent="0.25">
      <c r="X550" s="269"/>
    </row>
    <row r="551" spans="24:24" s="81" customFormat="1" x14ac:dyDescent="0.25">
      <c r="X551" s="269"/>
    </row>
    <row r="552" spans="24:24" s="81" customFormat="1" x14ac:dyDescent="0.25">
      <c r="X552" s="269"/>
    </row>
    <row r="553" spans="24:24" s="81" customFormat="1" x14ac:dyDescent="0.25">
      <c r="X553" s="269"/>
    </row>
    <row r="554" spans="24:24" s="81" customFormat="1" x14ac:dyDescent="0.25">
      <c r="X554" s="269"/>
    </row>
    <row r="555" spans="24:24" s="81" customFormat="1" x14ac:dyDescent="0.25">
      <c r="X555" s="269"/>
    </row>
    <row r="556" spans="24:24" s="81" customFormat="1" x14ac:dyDescent="0.25">
      <c r="X556" s="269"/>
    </row>
    <row r="557" spans="24:24" s="81" customFormat="1" x14ac:dyDescent="0.25">
      <c r="X557" s="269"/>
    </row>
    <row r="558" spans="24:24" s="81" customFormat="1" x14ac:dyDescent="0.25">
      <c r="X558" s="269"/>
    </row>
    <row r="559" spans="24:24" s="81" customFormat="1" x14ac:dyDescent="0.25">
      <c r="X559" s="269"/>
    </row>
    <row r="560" spans="24:24" s="81" customFormat="1" x14ac:dyDescent="0.25">
      <c r="X560" s="269"/>
    </row>
    <row r="561" spans="24:24" s="81" customFormat="1" x14ac:dyDescent="0.25">
      <c r="X561" s="269"/>
    </row>
    <row r="562" spans="24:24" s="81" customFormat="1" x14ac:dyDescent="0.25">
      <c r="X562" s="269"/>
    </row>
    <row r="563" spans="24:24" s="81" customFormat="1" x14ac:dyDescent="0.25">
      <c r="X563" s="269"/>
    </row>
    <row r="564" spans="24:24" s="81" customFormat="1" x14ac:dyDescent="0.25">
      <c r="X564" s="269"/>
    </row>
    <row r="565" spans="24:24" s="81" customFormat="1" x14ac:dyDescent="0.25">
      <c r="X565" s="269"/>
    </row>
    <row r="566" spans="24:24" s="81" customFormat="1" x14ac:dyDescent="0.25">
      <c r="X566" s="269"/>
    </row>
    <row r="567" spans="24:24" s="81" customFormat="1" x14ac:dyDescent="0.25">
      <c r="X567" s="269"/>
    </row>
    <row r="568" spans="24:24" s="81" customFormat="1" x14ac:dyDescent="0.25">
      <c r="X568" s="269"/>
    </row>
    <row r="569" spans="24:24" s="81" customFormat="1" x14ac:dyDescent="0.25">
      <c r="X569" s="269"/>
    </row>
    <row r="570" spans="24:24" s="81" customFormat="1" x14ac:dyDescent="0.25">
      <c r="X570" s="269"/>
    </row>
    <row r="571" spans="24:24" s="81" customFormat="1" x14ac:dyDescent="0.25">
      <c r="X571" s="269"/>
    </row>
    <row r="572" spans="24:24" s="81" customFormat="1" x14ac:dyDescent="0.25">
      <c r="X572" s="269"/>
    </row>
    <row r="573" spans="24:24" s="81" customFormat="1" x14ac:dyDescent="0.25">
      <c r="X573" s="269"/>
    </row>
    <row r="574" spans="24:24" s="81" customFormat="1" x14ac:dyDescent="0.25">
      <c r="X574" s="269"/>
    </row>
    <row r="575" spans="24:24" s="81" customFormat="1" x14ac:dyDescent="0.25">
      <c r="X575" s="269"/>
    </row>
    <row r="576" spans="24:24" s="81" customFormat="1" x14ac:dyDescent="0.25">
      <c r="X576" s="269"/>
    </row>
    <row r="577" spans="24:24" s="81" customFormat="1" x14ac:dyDescent="0.25">
      <c r="X577" s="269"/>
    </row>
    <row r="578" spans="24:24" s="81" customFormat="1" x14ac:dyDescent="0.25">
      <c r="X578" s="269"/>
    </row>
    <row r="579" spans="24:24" s="81" customFormat="1" x14ac:dyDescent="0.25">
      <c r="X579" s="269"/>
    </row>
    <row r="580" spans="24:24" s="81" customFormat="1" x14ac:dyDescent="0.25">
      <c r="X580" s="269"/>
    </row>
    <row r="581" spans="24:24" s="81" customFormat="1" x14ac:dyDescent="0.25">
      <c r="X581" s="269"/>
    </row>
    <row r="582" spans="24:24" s="81" customFormat="1" x14ac:dyDescent="0.25">
      <c r="X582" s="269"/>
    </row>
    <row r="583" spans="24:24" s="81" customFormat="1" x14ac:dyDescent="0.25">
      <c r="X583" s="269"/>
    </row>
    <row r="584" spans="24:24" s="81" customFormat="1" x14ac:dyDescent="0.25">
      <c r="X584" s="269"/>
    </row>
    <row r="585" spans="24:24" s="81" customFormat="1" x14ac:dyDescent="0.25">
      <c r="X585" s="269"/>
    </row>
    <row r="586" spans="24:24" s="81" customFormat="1" x14ac:dyDescent="0.25">
      <c r="X586" s="269"/>
    </row>
    <row r="587" spans="24:24" s="81" customFormat="1" x14ac:dyDescent="0.25">
      <c r="X587" s="269"/>
    </row>
    <row r="588" spans="24:24" s="81" customFormat="1" x14ac:dyDescent="0.25">
      <c r="X588" s="269"/>
    </row>
    <row r="589" spans="24:24" s="81" customFormat="1" x14ac:dyDescent="0.25">
      <c r="X589" s="269"/>
    </row>
    <row r="590" spans="24:24" s="81" customFormat="1" x14ac:dyDescent="0.25">
      <c r="X590" s="269"/>
    </row>
    <row r="591" spans="24:24" s="81" customFormat="1" x14ac:dyDescent="0.25">
      <c r="X591" s="269"/>
    </row>
    <row r="592" spans="24:24" s="81" customFormat="1" x14ac:dyDescent="0.25">
      <c r="X592" s="269"/>
    </row>
    <row r="593" spans="24:24" s="81" customFormat="1" x14ac:dyDescent="0.25">
      <c r="X593" s="269"/>
    </row>
    <row r="594" spans="24:24" s="81" customFormat="1" x14ac:dyDescent="0.25">
      <c r="X594" s="269"/>
    </row>
    <row r="595" spans="24:24" s="81" customFormat="1" x14ac:dyDescent="0.25">
      <c r="X595" s="269"/>
    </row>
    <row r="596" spans="24:24" s="81" customFormat="1" x14ac:dyDescent="0.25">
      <c r="X596" s="269"/>
    </row>
    <row r="597" spans="24:24" s="81" customFormat="1" x14ac:dyDescent="0.25">
      <c r="X597" s="269"/>
    </row>
    <row r="598" spans="24:24" s="81" customFormat="1" x14ac:dyDescent="0.25">
      <c r="X598" s="269"/>
    </row>
    <row r="599" spans="24:24" s="81" customFormat="1" x14ac:dyDescent="0.25">
      <c r="X599" s="269"/>
    </row>
    <row r="600" spans="24:24" s="81" customFormat="1" x14ac:dyDescent="0.25">
      <c r="X600" s="269"/>
    </row>
    <row r="601" spans="24:24" s="81" customFormat="1" x14ac:dyDescent="0.25">
      <c r="X601" s="269"/>
    </row>
    <row r="602" spans="24:24" s="81" customFormat="1" x14ac:dyDescent="0.25">
      <c r="X602" s="269"/>
    </row>
    <row r="603" spans="24:24" s="81" customFormat="1" x14ac:dyDescent="0.25">
      <c r="X603" s="269"/>
    </row>
    <row r="604" spans="24:24" s="81" customFormat="1" x14ac:dyDescent="0.25">
      <c r="X604" s="269"/>
    </row>
    <row r="605" spans="24:24" s="81" customFormat="1" x14ac:dyDescent="0.25">
      <c r="X605" s="269"/>
    </row>
    <row r="606" spans="24:24" s="81" customFormat="1" x14ac:dyDescent="0.25">
      <c r="X606" s="269"/>
    </row>
    <row r="607" spans="24:24" s="81" customFormat="1" x14ac:dyDescent="0.25">
      <c r="X607" s="269"/>
    </row>
    <row r="608" spans="24:24" s="81" customFormat="1" x14ac:dyDescent="0.25">
      <c r="X608" s="269"/>
    </row>
    <row r="609" spans="24:24" s="81" customFormat="1" x14ac:dyDescent="0.25">
      <c r="X609" s="269"/>
    </row>
    <row r="610" spans="24:24" s="81" customFormat="1" x14ac:dyDescent="0.25">
      <c r="X610" s="269"/>
    </row>
    <row r="611" spans="24:24" s="81" customFormat="1" x14ac:dyDescent="0.25">
      <c r="X611" s="269"/>
    </row>
    <row r="612" spans="24:24" s="81" customFormat="1" x14ac:dyDescent="0.25">
      <c r="X612" s="269"/>
    </row>
    <row r="613" spans="24:24" s="81" customFormat="1" x14ac:dyDescent="0.25">
      <c r="X613" s="269"/>
    </row>
    <row r="614" spans="24:24" s="81" customFormat="1" x14ac:dyDescent="0.25">
      <c r="X614" s="269"/>
    </row>
    <row r="615" spans="24:24" s="81" customFormat="1" x14ac:dyDescent="0.25">
      <c r="X615" s="269"/>
    </row>
    <row r="616" spans="24:24" s="81" customFormat="1" x14ac:dyDescent="0.25">
      <c r="X616" s="269"/>
    </row>
    <row r="617" spans="24:24" s="81" customFormat="1" x14ac:dyDescent="0.25">
      <c r="X617" s="269"/>
    </row>
    <row r="618" spans="24:24" s="81" customFormat="1" x14ac:dyDescent="0.25">
      <c r="X618" s="269"/>
    </row>
    <row r="619" spans="24:24" s="81" customFormat="1" x14ac:dyDescent="0.25">
      <c r="X619" s="269"/>
    </row>
    <row r="620" spans="24:24" s="81" customFormat="1" x14ac:dyDescent="0.25">
      <c r="X620" s="269"/>
    </row>
    <row r="621" spans="24:24" s="81" customFormat="1" x14ac:dyDescent="0.25">
      <c r="X621" s="269"/>
    </row>
    <row r="622" spans="24:24" s="81" customFormat="1" x14ac:dyDescent="0.25">
      <c r="X622" s="269"/>
    </row>
    <row r="623" spans="24:24" s="81" customFormat="1" x14ac:dyDescent="0.25">
      <c r="X623" s="269"/>
    </row>
    <row r="624" spans="24:24" s="81" customFormat="1" x14ac:dyDescent="0.25">
      <c r="X624" s="269"/>
    </row>
    <row r="625" spans="24:24" s="81" customFormat="1" x14ac:dyDescent="0.25">
      <c r="X625" s="269"/>
    </row>
    <row r="626" spans="24:24" s="81" customFormat="1" x14ac:dyDescent="0.25">
      <c r="X626" s="269"/>
    </row>
    <row r="627" spans="24:24" s="81" customFormat="1" x14ac:dyDescent="0.25">
      <c r="X627" s="269"/>
    </row>
    <row r="628" spans="24:24" s="81" customFormat="1" x14ac:dyDescent="0.25">
      <c r="X628" s="269"/>
    </row>
    <row r="629" spans="24:24" s="81" customFormat="1" x14ac:dyDescent="0.25">
      <c r="X629" s="269"/>
    </row>
    <row r="630" spans="24:24" s="81" customFormat="1" x14ac:dyDescent="0.25">
      <c r="X630" s="269"/>
    </row>
    <row r="631" spans="24:24" s="81" customFormat="1" x14ac:dyDescent="0.25">
      <c r="X631" s="269"/>
    </row>
    <row r="632" spans="24:24" s="81" customFormat="1" x14ac:dyDescent="0.25">
      <c r="X632" s="269"/>
    </row>
    <row r="633" spans="24:24" s="81" customFormat="1" x14ac:dyDescent="0.25">
      <c r="X633" s="269"/>
    </row>
    <row r="634" spans="24:24" s="81" customFormat="1" x14ac:dyDescent="0.25">
      <c r="X634" s="269"/>
    </row>
  </sheetData>
  <mergeCells count="16">
    <mergeCell ref="B2:W2"/>
    <mergeCell ref="B3:B6"/>
    <mergeCell ref="C3:K3"/>
    <mergeCell ref="L3:U3"/>
    <mergeCell ref="V3:W5"/>
    <mergeCell ref="C4:I4"/>
    <mergeCell ref="J4:K5"/>
    <mergeCell ref="L4:S4"/>
    <mergeCell ref="T4:U5"/>
    <mergeCell ref="R5:S5"/>
    <mergeCell ref="C5:D5"/>
    <mergeCell ref="E5:F5"/>
    <mergeCell ref="G5:H5"/>
    <mergeCell ref="L5:M5"/>
    <mergeCell ref="N5:O5"/>
    <mergeCell ref="P5:Q5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DM747"/>
  <sheetViews>
    <sheetView topLeftCell="A3" zoomScale="80" zoomScaleNormal="80" workbookViewId="0">
      <selection activeCell="C7" sqref="C7:P19"/>
    </sheetView>
  </sheetViews>
  <sheetFormatPr defaultColWidth="11.42578125" defaultRowHeight="15" x14ac:dyDescent="0.25"/>
  <cols>
    <col min="1" max="1" width="2.7109375" style="81" customWidth="1"/>
    <col min="2" max="2" width="15.7109375" style="63" customWidth="1"/>
    <col min="3" max="18" width="12.7109375" style="63" customWidth="1"/>
    <col min="19" max="19" width="11.42578125" style="269" customWidth="1"/>
    <col min="20" max="117" width="11.42578125" style="81" customWidth="1"/>
    <col min="118" max="16384" width="11.42578125" style="63"/>
  </cols>
  <sheetData>
    <row r="1" spans="2:19" s="81" customFormat="1" ht="15.75" thickBot="1" x14ac:dyDescent="0.3">
      <c r="S1" s="269"/>
    </row>
    <row r="2" spans="2:19" ht="21.95" customHeight="1" thickTop="1" thickBot="1" x14ac:dyDescent="0.3">
      <c r="B2" s="366" t="s">
        <v>299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7"/>
    </row>
    <row r="3" spans="2:19" ht="21.95" customHeight="1" thickTop="1" thickBot="1" x14ac:dyDescent="0.3">
      <c r="B3" s="287" t="s">
        <v>248</v>
      </c>
      <c r="C3" s="369" t="s">
        <v>39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</row>
    <row r="4" spans="2:19" ht="21.95" customHeight="1" thickTop="1" thickBot="1" x14ac:dyDescent="0.3">
      <c r="B4" s="325"/>
      <c r="C4" s="332" t="s">
        <v>98</v>
      </c>
      <c r="D4" s="298"/>
      <c r="E4" s="298"/>
      <c r="F4" s="298"/>
      <c r="G4" s="314"/>
      <c r="H4" s="332" t="s">
        <v>99</v>
      </c>
      <c r="I4" s="298"/>
      <c r="J4" s="298"/>
      <c r="K4" s="298"/>
      <c r="L4" s="314"/>
      <c r="M4" s="332" t="s">
        <v>42</v>
      </c>
      <c r="N4" s="298"/>
      <c r="O4" s="298"/>
      <c r="P4" s="298"/>
      <c r="Q4" s="298"/>
      <c r="R4" s="278" t="s">
        <v>31</v>
      </c>
    </row>
    <row r="5" spans="2:19" ht="21.95" customHeight="1" thickTop="1" x14ac:dyDescent="0.25">
      <c r="B5" s="325"/>
      <c r="C5" s="303" t="s">
        <v>81</v>
      </c>
      <c r="D5" s="367"/>
      <c r="E5" s="367"/>
      <c r="F5" s="368"/>
      <c r="G5" s="287" t="s">
        <v>31</v>
      </c>
      <c r="H5" s="303" t="s">
        <v>81</v>
      </c>
      <c r="I5" s="367"/>
      <c r="J5" s="367"/>
      <c r="K5" s="368"/>
      <c r="L5" s="287" t="s">
        <v>31</v>
      </c>
      <c r="M5" s="303" t="s">
        <v>81</v>
      </c>
      <c r="N5" s="367"/>
      <c r="O5" s="367"/>
      <c r="P5" s="368"/>
      <c r="Q5" s="287" t="s">
        <v>31</v>
      </c>
      <c r="R5" s="279"/>
    </row>
    <row r="6" spans="2:19" ht="41.25" customHeight="1" thickBot="1" x14ac:dyDescent="0.3">
      <c r="B6" s="326"/>
      <c r="C6" s="245" t="s">
        <v>33</v>
      </c>
      <c r="D6" s="246" t="s">
        <v>194</v>
      </c>
      <c r="E6" s="246" t="s">
        <v>195</v>
      </c>
      <c r="F6" s="242" t="s">
        <v>34</v>
      </c>
      <c r="G6" s="326"/>
      <c r="H6" s="245" t="s">
        <v>33</v>
      </c>
      <c r="I6" s="246" t="s">
        <v>194</v>
      </c>
      <c r="J6" s="246" t="s">
        <v>195</v>
      </c>
      <c r="K6" s="242" t="s">
        <v>34</v>
      </c>
      <c r="L6" s="326"/>
      <c r="M6" s="245" t="s">
        <v>33</v>
      </c>
      <c r="N6" s="246" t="s">
        <v>194</v>
      </c>
      <c r="O6" s="246" t="s">
        <v>195</v>
      </c>
      <c r="P6" s="242" t="s">
        <v>34</v>
      </c>
      <c r="Q6" s="326"/>
      <c r="R6" s="280"/>
    </row>
    <row r="7" spans="2:19" ht="21.95" customHeight="1" thickTop="1" x14ac:dyDescent="0.25">
      <c r="B7" s="160" t="s">
        <v>86</v>
      </c>
      <c r="C7" s="87">
        <v>68</v>
      </c>
      <c r="D7" s="89">
        <v>120</v>
      </c>
      <c r="E7" s="89">
        <v>1</v>
      </c>
      <c r="F7" s="164">
        <v>0</v>
      </c>
      <c r="G7" s="168">
        <v>189</v>
      </c>
      <c r="H7" s="87">
        <v>697</v>
      </c>
      <c r="I7" s="89">
        <v>1229</v>
      </c>
      <c r="J7" s="89">
        <v>77</v>
      </c>
      <c r="K7" s="164">
        <v>0</v>
      </c>
      <c r="L7" s="168">
        <v>2003</v>
      </c>
      <c r="M7" s="87">
        <v>344</v>
      </c>
      <c r="N7" s="89">
        <v>703</v>
      </c>
      <c r="O7" s="89">
        <v>62</v>
      </c>
      <c r="P7" s="164">
        <v>0</v>
      </c>
      <c r="Q7" s="188">
        <v>1109</v>
      </c>
      <c r="R7" s="188">
        <v>3301</v>
      </c>
      <c r="S7" s="270" t="s">
        <v>167</v>
      </c>
    </row>
    <row r="8" spans="2:19" ht="21.95" customHeight="1" x14ac:dyDescent="0.25">
      <c r="B8" s="160" t="s">
        <v>87</v>
      </c>
      <c r="C8" s="87">
        <v>65</v>
      </c>
      <c r="D8" s="89">
        <v>118</v>
      </c>
      <c r="E8" s="89">
        <v>0</v>
      </c>
      <c r="F8" s="164">
        <v>0</v>
      </c>
      <c r="G8" s="168">
        <v>183</v>
      </c>
      <c r="H8" s="87">
        <v>600</v>
      </c>
      <c r="I8" s="89">
        <v>1173</v>
      </c>
      <c r="J8" s="89">
        <v>69</v>
      </c>
      <c r="K8" s="164">
        <v>0</v>
      </c>
      <c r="L8" s="168">
        <v>1842</v>
      </c>
      <c r="M8" s="87">
        <v>295</v>
      </c>
      <c r="N8" s="89">
        <v>575</v>
      </c>
      <c r="O8" s="89">
        <v>55</v>
      </c>
      <c r="P8" s="164">
        <v>0</v>
      </c>
      <c r="Q8" s="168">
        <v>925</v>
      </c>
      <c r="R8" s="168">
        <v>2950</v>
      </c>
      <c r="S8" s="270" t="s">
        <v>168</v>
      </c>
    </row>
    <row r="9" spans="2:19" ht="21.95" customHeight="1" x14ac:dyDescent="0.25">
      <c r="B9" s="160" t="s">
        <v>88</v>
      </c>
      <c r="C9" s="87">
        <v>37</v>
      </c>
      <c r="D9" s="89">
        <v>68</v>
      </c>
      <c r="E9" s="89">
        <v>2</v>
      </c>
      <c r="F9" s="164">
        <v>0</v>
      </c>
      <c r="G9" s="168">
        <v>107</v>
      </c>
      <c r="H9" s="87">
        <v>429</v>
      </c>
      <c r="I9" s="89">
        <v>849</v>
      </c>
      <c r="J9" s="89">
        <v>41</v>
      </c>
      <c r="K9" s="164">
        <v>0</v>
      </c>
      <c r="L9" s="168">
        <v>1319</v>
      </c>
      <c r="M9" s="87">
        <v>207</v>
      </c>
      <c r="N9" s="89">
        <v>404</v>
      </c>
      <c r="O9" s="89">
        <v>39</v>
      </c>
      <c r="P9" s="164">
        <v>0</v>
      </c>
      <c r="Q9" s="168">
        <v>650</v>
      </c>
      <c r="R9" s="168">
        <v>2076</v>
      </c>
      <c r="S9" s="270" t="s">
        <v>169</v>
      </c>
    </row>
    <row r="10" spans="2:19" ht="21.95" customHeight="1" x14ac:dyDescent="0.25">
      <c r="B10" s="160" t="s">
        <v>89</v>
      </c>
      <c r="C10" s="87">
        <v>35</v>
      </c>
      <c r="D10" s="89">
        <v>46</v>
      </c>
      <c r="E10" s="89">
        <v>0</v>
      </c>
      <c r="F10" s="164">
        <v>0</v>
      </c>
      <c r="G10" s="168">
        <v>81</v>
      </c>
      <c r="H10" s="87">
        <v>268</v>
      </c>
      <c r="I10" s="89">
        <v>439</v>
      </c>
      <c r="J10" s="89">
        <v>20</v>
      </c>
      <c r="K10" s="164">
        <v>0</v>
      </c>
      <c r="L10" s="168">
        <v>727</v>
      </c>
      <c r="M10" s="87">
        <v>142</v>
      </c>
      <c r="N10" s="89">
        <v>238</v>
      </c>
      <c r="O10" s="89">
        <v>17</v>
      </c>
      <c r="P10" s="164">
        <v>0</v>
      </c>
      <c r="Q10" s="168">
        <v>397</v>
      </c>
      <c r="R10" s="168">
        <v>1205</v>
      </c>
      <c r="S10" s="270" t="s">
        <v>170</v>
      </c>
    </row>
    <row r="11" spans="2:19" ht="21.95" customHeight="1" x14ac:dyDescent="0.25">
      <c r="B11" s="160" t="s">
        <v>90</v>
      </c>
      <c r="C11" s="87">
        <v>40</v>
      </c>
      <c r="D11" s="89">
        <v>66</v>
      </c>
      <c r="E11" s="89">
        <v>1</v>
      </c>
      <c r="F11" s="164">
        <v>0</v>
      </c>
      <c r="G11" s="168">
        <v>107</v>
      </c>
      <c r="H11" s="87">
        <v>357</v>
      </c>
      <c r="I11" s="89">
        <v>610</v>
      </c>
      <c r="J11" s="89">
        <v>40</v>
      </c>
      <c r="K11" s="164">
        <v>0</v>
      </c>
      <c r="L11" s="168">
        <v>1007</v>
      </c>
      <c r="M11" s="87">
        <v>192</v>
      </c>
      <c r="N11" s="89">
        <v>322</v>
      </c>
      <c r="O11" s="89">
        <v>24</v>
      </c>
      <c r="P11" s="164">
        <v>0</v>
      </c>
      <c r="Q11" s="168">
        <v>538</v>
      </c>
      <c r="R11" s="168">
        <v>1652</v>
      </c>
      <c r="S11" s="270" t="s">
        <v>171</v>
      </c>
    </row>
    <row r="12" spans="2:19" ht="21.95" customHeight="1" x14ac:dyDescent="0.25">
      <c r="B12" s="160" t="s">
        <v>91</v>
      </c>
      <c r="C12" s="87">
        <v>51</v>
      </c>
      <c r="D12" s="89">
        <v>98</v>
      </c>
      <c r="E12" s="89">
        <v>1</v>
      </c>
      <c r="F12" s="164">
        <v>0</v>
      </c>
      <c r="G12" s="168">
        <v>150</v>
      </c>
      <c r="H12" s="87">
        <v>560</v>
      </c>
      <c r="I12" s="89">
        <v>965</v>
      </c>
      <c r="J12" s="89">
        <v>47</v>
      </c>
      <c r="K12" s="164">
        <v>0</v>
      </c>
      <c r="L12" s="168">
        <v>1572</v>
      </c>
      <c r="M12" s="87">
        <v>256</v>
      </c>
      <c r="N12" s="89">
        <v>437</v>
      </c>
      <c r="O12" s="89">
        <v>39</v>
      </c>
      <c r="P12" s="164">
        <v>0</v>
      </c>
      <c r="Q12" s="168">
        <v>732</v>
      </c>
      <c r="R12" s="168">
        <v>2454</v>
      </c>
      <c r="S12" s="270" t="s">
        <v>172</v>
      </c>
    </row>
    <row r="13" spans="2:19" ht="21.95" customHeight="1" x14ac:dyDescent="0.25">
      <c r="B13" s="160" t="s">
        <v>92</v>
      </c>
      <c r="C13" s="87">
        <v>97</v>
      </c>
      <c r="D13" s="89">
        <v>119</v>
      </c>
      <c r="E13" s="89">
        <v>2</v>
      </c>
      <c r="F13" s="164">
        <v>0</v>
      </c>
      <c r="G13" s="168">
        <v>218</v>
      </c>
      <c r="H13" s="87">
        <v>387</v>
      </c>
      <c r="I13" s="89">
        <v>762</v>
      </c>
      <c r="J13" s="89">
        <v>32</v>
      </c>
      <c r="K13" s="164">
        <v>0</v>
      </c>
      <c r="L13" s="168">
        <v>1181</v>
      </c>
      <c r="M13" s="87">
        <v>163</v>
      </c>
      <c r="N13" s="89">
        <v>352</v>
      </c>
      <c r="O13" s="89">
        <v>25</v>
      </c>
      <c r="P13" s="164">
        <v>0</v>
      </c>
      <c r="Q13" s="168">
        <v>540</v>
      </c>
      <c r="R13" s="168">
        <v>1939</v>
      </c>
      <c r="S13" s="270" t="s">
        <v>173</v>
      </c>
    </row>
    <row r="14" spans="2:19" ht="21.95" customHeight="1" x14ac:dyDescent="0.25">
      <c r="B14" s="160" t="s">
        <v>93</v>
      </c>
      <c r="C14" s="87">
        <v>94</v>
      </c>
      <c r="D14" s="89">
        <v>125</v>
      </c>
      <c r="E14" s="89">
        <v>3</v>
      </c>
      <c r="F14" s="164">
        <v>0</v>
      </c>
      <c r="G14" s="168">
        <v>222</v>
      </c>
      <c r="H14" s="87">
        <v>379</v>
      </c>
      <c r="I14" s="89">
        <v>843</v>
      </c>
      <c r="J14" s="89">
        <v>31</v>
      </c>
      <c r="K14" s="164">
        <v>0</v>
      </c>
      <c r="L14" s="168">
        <v>1253</v>
      </c>
      <c r="M14" s="87">
        <v>175</v>
      </c>
      <c r="N14" s="89">
        <v>353</v>
      </c>
      <c r="O14" s="89">
        <v>23</v>
      </c>
      <c r="P14" s="164">
        <v>0</v>
      </c>
      <c r="Q14" s="168">
        <v>551</v>
      </c>
      <c r="R14" s="168">
        <v>2026</v>
      </c>
      <c r="S14" s="270" t="s">
        <v>174</v>
      </c>
    </row>
    <row r="15" spans="2:19" ht="21.95" customHeight="1" x14ac:dyDescent="0.25">
      <c r="B15" s="160" t="s">
        <v>94</v>
      </c>
      <c r="C15" s="87">
        <v>49</v>
      </c>
      <c r="D15" s="89">
        <v>89</v>
      </c>
      <c r="E15" s="89">
        <v>1</v>
      </c>
      <c r="F15" s="164">
        <v>0</v>
      </c>
      <c r="G15" s="168">
        <v>139</v>
      </c>
      <c r="H15" s="87">
        <v>623</v>
      </c>
      <c r="I15" s="89">
        <v>1136</v>
      </c>
      <c r="J15" s="89">
        <v>59</v>
      </c>
      <c r="K15" s="164">
        <v>1</v>
      </c>
      <c r="L15" s="168">
        <v>1819</v>
      </c>
      <c r="M15" s="87">
        <v>290</v>
      </c>
      <c r="N15" s="89">
        <v>558</v>
      </c>
      <c r="O15" s="89">
        <v>62</v>
      </c>
      <c r="P15" s="164">
        <v>0</v>
      </c>
      <c r="Q15" s="168">
        <v>910</v>
      </c>
      <c r="R15" s="168">
        <v>2868</v>
      </c>
      <c r="S15" s="270" t="s">
        <v>175</v>
      </c>
    </row>
    <row r="16" spans="2:19" ht="21.95" customHeight="1" x14ac:dyDescent="0.25">
      <c r="B16" s="160" t="s">
        <v>95</v>
      </c>
      <c r="C16" s="87">
        <v>56</v>
      </c>
      <c r="D16" s="89">
        <v>82</v>
      </c>
      <c r="E16" s="89">
        <v>1</v>
      </c>
      <c r="F16" s="164">
        <v>0</v>
      </c>
      <c r="G16" s="168">
        <v>139</v>
      </c>
      <c r="H16" s="87">
        <v>542</v>
      </c>
      <c r="I16" s="89">
        <v>1000</v>
      </c>
      <c r="J16" s="89">
        <v>45</v>
      </c>
      <c r="K16" s="164">
        <v>0</v>
      </c>
      <c r="L16" s="168">
        <v>1587</v>
      </c>
      <c r="M16" s="87">
        <v>263</v>
      </c>
      <c r="N16" s="89">
        <v>490</v>
      </c>
      <c r="O16" s="89">
        <v>37</v>
      </c>
      <c r="P16" s="164">
        <v>0</v>
      </c>
      <c r="Q16" s="168">
        <v>790</v>
      </c>
      <c r="R16" s="168">
        <v>2516</v>
      </c>
      <c r="S16" s="270" t="s">
        <v>176</v>
      </c>
    </row>
    <row r="17" spans="2:19" ht="21.95" customHeight="1" x14ac:dyDescent="0.25">
      <c r="B17" s="160" t="s">
        <v>96</v>
      </c>
      <c r="C17" s="87">
        <v>56</v>
      </c>
      <c r="D17" s="89">
        <v>72</v>
      </c>
      <c r="E17" s="89">
        <v>0</v>
      </c>
      <c r="F17" s="164">
        <v>0</v>
      </c>
      <c r="G17" s="168">
        <v>128</v>
      </c>
      <c r="H17" s="87">
        <v>428</v>
      </c>
      <c r="I17" s="89">
        <v>770</v>
      </c>
      <c r="J17" s="89">
        <v>39</v>
      </c>
      <c r="K17" s="164">
        <v>0</v>
      </c>
      <c r="L17" s="168">
        <v>1237</v>
      </c>
      <c r="M17" s="87">
        <v>188</v>
      </c>
      <c r="N17" s="89">
        <v>395</v>
      </c>
      <c r="O17" s="89">
        <v>32</v>
      </c>
      <c r="P17" s="164">
        <v>0</v>
      </c>
      <c r="Q17" s="168">
        <v>615</v>
      </c>
      <c r="R17" s="168">
        <v>1980</v>
      </c>
      <c r="S17" s="270" t="s">
        <v>177</v>
      </c>
    </row>
    <row r="18" spans="2:19" ht="21.95" customHeight="1" thickBot="1" x14ac:dyDescent="0.3">
      <c r="B18" s="160" t="s">
        <v>97</v>
      </c>
      <c r="C18" s="87">
        <v>61</v>
      </c>
      <c r="D18" s="89">
        <v>86</v>
      </c>
      <c r="E18" s="89">
        <v>0</v>
      </c>
      <c r="F18" s="164">
        <v>0</v>
      </c>
      <c r="G18" s="168">
        <v>147</v>
      </c>
      <c r="H18" s="87">
        <v>445</v>
      </c>
      <c r="I18" s="89">
        <v>748</v>
      </c>
      <c r="J18" s="89">
        <v>33</v>
      </c>
      <c r="K18" s="164">
        <v>0</v>
      </c>
      <c r="L18" s="168">
        <v>1226</v>
      </c>
      <c r="M18" s="87">
        <v>219</v>
      </c>
      <c r="N18" s="89">
        <v>379</v>
      </c>
      <c r="O18" s="89">
        <v>34</v>
      </c>
      <c r="P18" s="164">
        <v>0</v>
      </c>
      <c r="Q18" s="168">
        <v>632</v>
      </c>
      <c r="R18" s="168">
        <v>2005</v>
      </c>
      <c r="S18" s="270" t="s">
        <v>178</v>
      </c>
    </row>
    <row r="19" spans="2:19" ht="21.95" customHeight="1" thickTop="1" thickBot="1" x14ac:dyDescent="0.3">
      <c r="B19" s="97" t="s">
        <v>31</v>
      </c>
      <c r="C19" s="142">
        <v>709</v>
      </c>
      <c r="D19" s="143">
        <v>1089</v>
      </c>
      <c r="E19" s="143">
        <v>12</v>
      </c>
      <c r="F19" s="169">
        <v>0</v>
      </c>
      <c r="G19" s="144">
        <v>1810</v>
      </c>
      <c r="H19" s="142">
        <v>5715</v>
      </c>
      <c r="I19" s="143">
        <v>10524</v>
      </c>
      <c r="J19" s="143">
        <v>533</v>
      </c>
      <c r="K19" s="169">
        <v>1</v>
      </c>
      <c r="L19" s="144">
        <v>16773</v>
      </c>
      <c r="M19" s="142">
        <v>2734</v>
      </c>
      <c r="N19" s="143">
        <v>5206</v>
      </c>
      <c r="O19" s="143">
        <v>449</v>
      </c>
      <c r="P19" s="169">
        <v>0</v>
      </c>
      <c r="Q19" s="144">
        <v>8389</v>
      </c>
      <c r="R19" s="144">
        <v>26972</v>
      </c>
      <c r="S19" s="271" t="s">
        <v>52</v>
      </c>
    </row>
    <row r="20" spans="2:19" s="81" customFormat="1" ht="21.95" customHeight="1" thickTop="1" thickBot="1" x14ac:dyDescent="0.3">
      <c r="B20" s="11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269"/>
    </row>
    <row r="21" spans="2:19" s="81" customFormat="1" ht="21.95" customHeight="1" thickTop="1" x14ac:dyDescent="0.25">
      <c r="B21" s="114" t="s">
        <v>217</v>
      </c>
      <c r="C21" s="115"/>
      <c r="D21" s="115"/>
      <c r="E21" s="116"/>
      <c r="F21" s="161"/>
      <c r="G21" s="117"/>
      <c r="H21" s="117"/>
      <c r="I21" s="117"/>
      <c r="J21" s="161"/>
      <c r="K21" s="117"/>
      <c r="L21" s="117"/>
      <c r="S21" s="269"/>
    </row>
    <row r="22" spans="2:19" s="81" customFormat="1" ht="21.95" customHeight="1" thickBot="1" x14ac:dyDescent="0.3">
      <c r="B22" s="119" t="s">
        <v>250</v>
      </c>
      <c r="C22" s="120"/>
      <c r="D22" s="120"/>
      <c r="E22" s="121"/>
      <c r="F22" s="117"/>
      <c r="G22" s="117"/>
      <c r="H22" s="117"/>
      <c r="I22" s="117"/>
      <c r="J22" s="117"/>
      <c r="K22" s="117"/>
      <c r="L22" s="117"/>
      <c r="S22" s="269"/>
    </row>
    <row r="23" spans="2:19" s="81" customFormat="1" ht="15.75" thickTop="1" x14ac:dyDescent="0.25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269"/>
    </row>
    <row r="24" spans="2:19" s="81" customFormat="1" x14ac:dyDescent="0.25">
      <c r="S24" s="269"/>
    </row>
    <row r="25" spans="2:19" s="81" customFormat="1" x14ac:dyDescent="0.25">
      <c r="S25" s="269"/>
    </row>
    <row r="26" spans="2:19" s="81" customFormat="1" x14ac:dyDescent="0.25">
      <c r="S26" s="269"/>
    </row>
    <row r="27" spans="2:19" s="81" customFormat="1" x14ac:dyDescent="0.25">
      <c r="S27" s="269"/>
    </row>
    <row r="28" spans="2:19" s="81" customFormat="1" x14ac:dyDescent="0.25">
      <c r="S28" s="269"/>
    </row>
    <row r="29" spans="2:19" s="81" customFormat="1" x14ac:dyDescent="0.25">
      <c r="S29" s="269"/>
    </row>
    <row r="30" spans="2:19" s="81" customFormat="1" x14ac:dyDescent="0.25">
      <c r="S30" s="269"/>
    </row>
    <row r="31" spans="2:19" s="81" customFormat="1" x14ac:dyDescent="0.25">
      <c r="S31" s="269"/>
    </row>
    <row r="32" spans="2:19" s="81" customFormat="1" x14ac:dyDescent="0.25">
      <c r="S32" s="269"/>
    </row>
    <row r="33" spans="19:19" s="81" customFormat="1" x14ac:dyDescent="0.25">
      <c r="S33" s="269"/>
    </row>
    <row r="34" spans="19:19" s="81" customFormat="1" x14ac:dyDescent="0.25">
      <c r="S34" s="269"/>
    </row>
    <row r="35" spans="19:19" s="81" customFormat="1" x14ac:dyDescent="0.25">
      <c r="S35" s="269"/>
    </row>
    <row r="36" spans="19:19" s="81" customFormat="1" x14ac:dyDescent="0.25">
      <c r="S36" s="269"/>
    </row>
    <row r="37" spans="19:19" s="81" customFormat="1" x14ac:dyDescent="0.25">
      <c r="S37" s="269"/>
    </row>
    <row r="38" spans="19:19" s="81" customFormat="1" x14ac:dyDescent="0.25">
      <c r="S38" s="269"/>
    </row>
    <row r="39" spans="19:19" s="81" customFormat="1" x14ac:dyDescent="0.25">
      <c r="S39" s="269"/>
    </row>
    <row r="40" spans="19:19" s="81" customFormat="1" x14ac:dyDescent="0.25">
      <c r="S40" s="269"/>
    </row>
    <row r="41" spans="19:19" s="81" customFormat="1" x14ac:dyDescent="0.25">
      <c r="S41" s="269"/>
    </row>
    <row r="42" spans="19:19" s="81" customFormat="1" x14ac:dyDescent="0.25">
      <c r="S42" s="269"/>
    </row>
    <row r="43" spans="19:19" s="81" customFormat="1" x14ac:dyDescent="0.25">
      <c r="S43" s="269"/>
    </row>
    <row r="44" spans="19:19" s="81" customFormat="1" x14ac:dyDescent="0.25">
      <c r="S44" s="269"/>
    </row>
    <row r="45" spans="19:19" s="81" customFormat="1" x14ac:dyDescent="0.25">
      <c r="S45" s="269"/>
    </row>
    <row r="46" spans="19:19" s="81" customFormat="1" x14ac:dyDescent="0.25">
      <c r="S46" s="269"/>
    </row>
    <row r="47" spans="19:19" s="81" customFormat="1" x14ac:dyDescent="0.25">
      <c r="S47" s="269"/>
    </row>
    <row r="48" spans="19:19" s="81" customFormat="1" x14ac:dyDescent="0.25">
      <c r="S48" s="269"/>
    </row>
    <row r="49" spans="19:19" s="81" customFormat="1" x14ac:dyDescent="0.25">
      <c r="S49" s="269"/>
    </row>
    <row r="50" spans="19:19" s="81" customFormat="1" x14ac:dyDescent="0.25">
      <c r="S50" s="269"/>
    </row>
    <row r="51" spans="19:19" s="81" customFormat="1" x14ac:dyDescent="0.25">
      <c r="S51" s="269"/>
    </row>
    <row r="52" spans="19:19" s="81" customFormat="1" x14ac:dyDescent="0.25">
      <c r="S52" s="269"/>
    </row>
    <row r="53" spans="19:19" s="81" customFormat="1" x14ac:dyDescent="0.25">
      <c r="S53" s="269"/>
    </row>
    <row r="54" spans="19:19" s="81" customFormat="1" x14ac:dyDescent="0.25">
      <c r="S54" s="269"/>
    </row>
    <row r="55" spans="19:19" s="81" customFormat="1" x14ac:dyDescent="0.25">
      <c r="S55" s="269"/>
    </row>
    <row r="56" spans="19:19" s="81" customFormat="1" x14ac:dyDescent="0.25">
      <c r="S56" s="269"/>
    </row>
    <row r="57" spans="19:19" s="81" customFormat="1" x14ac:dyDescent="0.25">
      <c r="S57" s="269"/>
    </row>
    <row r="58" spans="19:19" s="81" customFormat="1" x14ac:dyDescent="0.25">
      <c r="S58" s="269"/>
    </row>
    <row r="59" spans="19:19" s="81" customFormat="1" x14ac:dyDescent="0.25">
      <c r="S59" s="269"/>
    </row>
    <row r="60" spans="19:19" s="81" customFormat="1" x14ac:dyDescent="0.25">
      <c r="S60" s="269"/>
    </row>
    <row r="61" spans="19:19" s="81" customFormat="1" x14ac:dyDescent="0.25">
      <c r="S61" s="269"/>
    </row>
    <row r="62" spans="19:19" s="81" customFormat="1" x14ac:dyDescent="0.25">
      <c r="S62" s="269"/>
    </row>
    <row r="63" spans="19:19" s="81" customFormat="1" x14ac:dyDescent="0.25">
      <c r="S63" s="269"/>
    </row>
    <row r="64" spans="19:19" s="81" customFormat="1" x14ac:dyDescent="0.25">
      <c r="S64" s="269"/>
    </row>
    <row r="65" spans="19:19" s="81" customFormat="1" x14ac:dyDescent="0.25">
      <c r="S65" s="269"/>
    </row>
    <row r="66" spans="19:19" s="81" customFormat="1" x14ac:dyDescent="0.25">
      <c r="S66" s="269"/>
    </row>
    <row r="67" spans="19:19" s="81" customFormat="1" x14ac:dyDescent="0.25">
      <c r="S67" s="269"/>
    </row>
    <row r="68" spans="19:19" s="81" customFormat="1" x14ac:dyDescent="0.25">
      <c r="S68" s="269"/>
    </row>
    <row r="69" spans="19:19" s="81" customFormat="1" x14ac:dyDescent="0.25">
      <c r="S69" s="269"/>
    </row>
    <row r="70" spans="19:19" s="81" customFormat="1" x14ac:dyDescent="0.25">
      <c r="S70" s="269"/>
    </row>
    <row r="71" spans="19:19" s="81" customFormat="1" x14ac:dyDescent="0.25">
      <c r="S71" s="269"/>
    </row>
    <row r="72" spans="19:19" s="81" customFormat="1" x14ac:dyDescent="0.25">
      <c r="S72" s="269"/>
    </row>
    <row r="73" spans="19:19" s="81" customFormat="1" x14ac:dyDescent="0.25">
      <c r="S73" s="269"/>
    </row>
    <row r="74" spans="19:19" s="81" customFormat="1" x14ac:dyDescent="0.25">
      <c r="S74" s="269"/>
    </row>
    <row r="75" spans="19:19" s="81" customFormat="1" x14ac:dyDescent="0.25">
      <c r="S75" s="269"/>
    </row>
    <row r="76" spans="19:19" s="81" customFormat="1" x14ac:dyDescent="0.25">
      <c r="S76" s="269"/>
    </row>
    <row r="77" spans="19:19" s="81" customFormat="1" x14ac:dyDescent="0.25">
      <c r="S77" s="269"/>
    </row>
    <row r="78" spans="19:19" s="81" customFormat="1" x14ac:dyDescent="0.25">
      <c r="S78" s="269"/>
    </row>
    <row r="79" spans="19:19" s="81" customFormat="1" x14ac:dyDescent="0.25">
      <c r="S79" s="269"/>
    </row>
    <row r="80" spans="19:19" s="81" customFormat="1" x14ac:dyDescent="0.25">
      <c r="S80" s="269"/>
    </row>
    <row r="81" spans="19:19" s="81" customFormat="1" x14ac:dyDescent="0.25">
      <c r="S81" s="269"/>
    </row>
    <row r="82" spans="19:19" s="81" customFormat="1" x14ac:dyDescent="0.25">
      <c r="S82" s="269"/>
    </row>
    <row r="83" spans="19:19" s="81" customFormat="1" x14ac:dyDescent="0.25">
      <c r="S83" s="269"/>
    </row>
    <row r="84" spans="19:19" s="81" customFormat="1" x14ac:dyDescent="0.25">
      <c r="S84" s="269"/>
    </row>
    <row r="85" spans="19:19" s="81" customFormat="1" x14ac:dyDescent="0.25">
      <c r="S85" s="269"/>
    </row>
    <row r="86" spans="19:19" s="81" customFormat="1" x14ac:dyDescent="0.25">
      <c r="S86" s="269"/>
    </row>
    <row r="87" spans="19:19" s="81" customFormat="1" x14ac:dyDescent="0.25">
      <c r="S87" s="269"/>
    </row>
    <row r="88" spans="19:19" s="81" customFormat="1" x14ac:dyDescent="0.25">
      <c r="S88" s="269"/>
    </row>
    <row r="89" spans="19:19" s="81" customFormat="1" x14ac:dyDescent="0.25">
      <c r="S89" s="269"/>
    </row>
    <row r="90" spans="19:19" s="81" customFormat="1" x14ac:dyDescent="0.25">
      <c r="S90" s="269"/>
    </row>
    <row r="91" spans="19:19" s="81" customFormat="1" x14ac:dyDescent="0.25">
      <c r="S91" s="269"/>
    </row>
    <row r="92" spans="19:19" s="81" customFormat="1" x14ac:dyDescent="0.25">
      <c r="S92" s="269"/>
    </row>
    <row r="93" spans="19:19" s="81" customFormat="1" x14ac:dyDescent="0.25">
      <c r="S93" s="269"/>
    </row>
    <row r="94" spans="19:19" s="81" customFormat="1" x14ac:dyDescent="0.25">
      <c r="S94" s="269"/>
    </row>
    <row r="95" spans="19:19" s="81" customFormat="1" x14ac:dyDescent="0.25">
      <c r="S95" s="269"/>
    </row>
    <row r="96" spans="19:19" s="81" customFormat="1" x14ac:dyDescent="0.25">
      <c r="S96" s="269"/>
    </row>
    <row r="97" spans="19:19" s="81" customFormat="1" x14ac:dyDescent="0.25">
      <c r="S97" s="269"/>
    </row>
    <row r="98" spans="19:19" s="81" customFormat="1" x14ac:dyDescent="0.25">
      <c r="S98" s="269"/>
    </row>
    <row r="99" spans="19:19" s="81" customFormat="1" x14ac:dyDescent="0.25">
      <c r="S99" s="269"/>
    </row>
    <row r="100" spans="19:19" s="81" customFormat="1" x14ac:dyDescent="0.25">
      <c r="S100" s="269"/>
    </row>
    <row r="101" spans="19:19" s="81" customFormat="1" x14ac:dyDescent="0.25">
      <c r="S101" s="269"/>
    </row>
    <row r="102" spans="19:19" s="81" customFormat="1" x14ac:dyDescent="0.25">
      <c r="S102" s="269"/>
    </row>
    <row r="103" spans="19:19" s="81" customFormat="1" x14ac:dyDescent="0.25">
      <c r="S103" s="269"/>
    </row>
    <row r="104" spans="19:19" s="81" customFormat="1" x14ac:dyDescent="0.25">
      <c r="S104" s="269"/>
    </row>
    <row r="105" spans="19:19" s="81" customFormat="1" x14ac:dyDescent="0.25">
      <c r="S105" s="269"/>
    </row>
    <row r="106" spans="19:19" s="81" customFormat="1" x14ac:dyDescent="0.25">
      <c r="S106" s="269"/>
    </row>
    <row r="107" spans="19:19" s="81" customFormat="1" x14ac:dyDescent="0.25">
      <c r="S107" s="269"/>
    </row>
    <row r="108" spans="19:19" s="81" customFormat="1" x14ac:dyDescent="0.25">
      <c r="S108" s="269"/>
    </row>
    <row r="109" spans="19:19" s="81" customFormat="1" x14ac:dyDescent="0.25">
      <c r="S109" s="269"/>
    </row>
    <row r="110" spans="19:19" s="81" customFormat="1" x14ac:dyDescent="0.25">
      <c r="S110" s="269"/>
    </row>
    <row r="111" spans="19:19" s="81" customFormat="1" x14ac:dyDescent="0.25">
      <c r="S111" s="269"/>
    </row>
    <row r="112" spans="19:19" s="81" customFormat="1" x14ac:dyDescent="0.25">
      <c r="S112" s="269"/>
    </row>
    <row r="113" spans="19:19" s="81" customFormat="1" x14ac:dyDescent="0.25">
      <c r="S113" s="269"/>
    </row>
    <row r="114" spans="19:19" s="81" customFormat="1" x14ac:dyDescent="0.25">
      <c r="S114" s="269"/>
    </row>
    <row r="115" spans="19:19" s="81" customFormat="1" x14ac:dyDescent="0.25">
      <c r="S115" s="269"/>
    </row>
    <row r="116" spans="19:19" s="81" customFormat="1" x14ac:dyDescent="0.25">
      <c r="S116" s="269"/>
    </row>
    <row r="117" spans="19:19" s="81" customFormat="1" x14ac:dyDescent="0.25">
      <c r="S117" s="269"/>
    </row>
    <row r="118" spans="19:19" s="81" customFormat="1" x14ac:dyDescent="0.25">
      <c r="S118" s="269"/>
    </row>
    <row r="119" spans="19:19" s="81" customFormat="1" x14ac:dyDescent="0.25">
      <c r="S119" s="269"/>
    </row>
    <row r="120" spans="19:19" s="81" customFormat="1" x14ac:dyDescent="0.25">
      <c r="S120" s="269"/>
    </row>
    <row r="121" spans="19:19" s="81" customFormat="1" x14ac:dyDescent="0.25">
      <c r="S121" s="269"/>
    </row>
    <row r="122" spans="19:19" s="81" customFormat="1" x14ac:dyDescent="0.25">
      <c r="S122" s="269"/>
    </row>
    <row r="123" spans="19:19" s="81" customFormat="1" x14ac:dyDescent="0.25">
      <c r="S123" s="269"/>
    </row>
    <row r="124" spans="19:19" s="81" customFormat="1" x14ac:dyDescent="0.25">
      <c r="S124" s="269"/>
    </row>
    <row r="125" spans="19:19" s="81" customFormat="1" x14ac:dyDescent="0.25">
      <c r="S125" s="269"/>
    </row>
    <row r="126" spans="19:19" s="81" customFormat="1" x14ac:dyDescent="0.25">
      <c r="S126" s="269"/>
    </row>
    <row r="127" spans="19:19" s="81" customFormat="1" x14ac:dyDescent="0.25">
      <c r="S127" s="269"/>
    </row>
    <row r="128" spans="19:19" s="81" customFormat="1" x14ac:dyDescent="0.25">
      <c r="S128" s="269"/>
    </row>
    <row r="129" spans="19:19" s="81" customFormat="1" x14ac:dyDescent="0.25">
      <c r="S129" s="269"/>
    </row>
    <row r="130" spans="19:19" s="81" customFormat="1" x14ac:dyDescent="0.25">
      <c r="S130" s="269"/>
    </row>
    <row r="131" spans="19:19" s="81" customFormat="1" x14ac:dyDescent="0.25">
      <c r="S131" s="269"/>
    </row>
    <row r="132" spans="19:19" s="81" customFormat="1" x14ac:dyDescent="0.25">
      <c r="S132" s="269"/>
    </row>
    <row r="133" spans="19:19" s="81" customFormat="1" x14ac:dyDescent="0.25">
      <c r="S133" s="269"/>
    </row>
    <row r="134" spans="19:19" s="81" customFormat="1" x14ac:dyDescent="0.25">
      <c r="S134" s="269"/>
    </row>
    <row r="135" spans="19:19" s="81" customFormat="1" x14ac:dyDescent="0.25">
      <c r="S135" s="269"/>
    </row>
    <row r="136" spans="19:19" s="81" customFormat="1" x14ac:dyDescent="0.25">
      <c r="S136" s="269"/>
    </row>
    <row r="137" spans="19:19" s="81" customFormat="1" x14ac:dyDescent="0.25">
      <c r="S137" s="269"/>
    </row>
    <row r="138" spans="19:19" s="81" customFormat="1" x14ac:dyDescent="0.25">
      <c r="S138" s="269"/>
    </row>
    <row r="139" spans="19:19" s="81" customFormat="1" x14ac:dyDescent="0.25">
      <c r="S139" s="269"/>
    </row>
    <row r="140" spans="19:19" s="81" customFormat="1" x14ac:dyDescent="0.25">
      <c r="S140" s="269"/>
    </row>
    <row r="141" spans="19:19" s="81" customFormat="1" x14ac:dyDescent="0.25">
      <c r="S141" s="269"/>
    </row>
    <row r="142" spans="19:19" s="81" customFormat="1" x14ac:dyDescent="0.25">
      <c r="S142" s="269"/>
    </row>
    <row r="143" spans="19:19" s="81" customFormat="1" x14ac:dyDescent="0.25">
      <c r="S143" s="269"/>
    </row>
    <row r="144" spans="19:19" s="81" customFormat="1" x14ac:dyDescent="0.25">
      <c r="S144" s="269"/>
    </row>
    <row r="145" spans="19:19" s="81" customFormat="1" x14ac:dyDescent="0.25">
      <c r="S145" s="269"/>
    </row>
    <row r="146" spans="19:19" s="81" customFormat="1" x14ac:dyDescent="0.25">
      <c r="S146" s="269"/>
    </row>
    <row r="147" spans="19:19" s="81" customFormat="1" x14ac:dyDescent="0.25">
      <c r="S147" s="269"/>
    </row>
    <row r="148" spans="19:19" s="81" customFormat="1" x14ac:dyDescent="0.25">
      <c r="S148" s="269"/>
    </row>
    <row r="149" spans="19:19" s="81" customFormat="1" x14ac:dyDescent="0.25">
      <c r="S149" s="269"/>
    </row>
    <row r="150" spans="19:19" s="81" customFormat="1" x14ac:dyDescent="0.25">
      <c r="S150" s="269"/>
    </row>
    <row r="151" spans="19:19" s="81" customFormat="1" x14ac:dyDescent="0.25">
      <c r="S151" s="269"/>
    </row>
    <row r="152" spans="19:19" s="81" customFormat="1" x14ac:dyDescent="0.25">
      <c r="S152" s="269"/>
    </row>
    <row r="153" spans="19:19" s="81" customFormat="1" x14ac:dyDescent="0.25">
      <c r="S153" s="269"/>
    </row>
    <row r="154" spans="19:19" s="81" customFormat="1" x14ac:dyDescent="0.25">
      <c r="S154" s="269"/>
    </row>
    <row r="155" spans="19:19" s="81" customFormat="1" x14ac:dyDescent="0.25">
      <c r="S155" s="269"/>
    </row>
    <row r="156" spans="19:19" s="81" customFormat="1" x14ac:dyDescent="0.25">
      <c r="S156" s="269"/>
    </row>
    <row r="157" spans="19:19" s="81" customFormat="1" x14ac:dyDescent="0.25">
      <c r="S157" s="269"/>
    </row>
    <row r="158" spans="19:19" s="81" customFormat="1" x14ac:dyDescent="0.25">
      <c r="S158" s="269"/>
    </row>
    <row r="159" spans="19:19" s="81" customFormat="1" x14ac:dyDescent="0.25">
      <c r="S159" s="269"/>
    </row>
    <row r="160" spans="19:19" s="81" customFormat="1" x14ac:dyDescent="0.25">
      <c r="S160" s="269"/>
    </row>
    <row r="161" spans="19:19" s="81" customFormat="1" x14ac:dyDescent="0.25">
      <c r="S161" s="269"/>
    </row>
    <row r="162" spans="19:19" s="81" customFormat="1" x14ac:dyDescent="0.25">
      <c r="S162" s="269"/>
    </row>
    <row r="163" spans="19:19" s="81" customFormat="1" x14ac:dyDescent="0.25">
      <c r="S163" s="269"/>
    </row>
    <row r="164" spans="19:19" s="81" customFormat="1" x14ac:dyDescent="0.25">
      <c r="S164" s="269"/>
    </row>
    <row r="165" spans="19:19" s="81" customFormat="1" x14ac:dyDescent="0.25">
      <c r="S165" s="269"/>
    </row>
    <row r="166" spans="19:19" s="81" customFormat="1" x14ac:dyDescent="0.25">
      <c r="S166" s="269"/>
    </row>
    <row r="167" spans="19:19" s="81" customFormat="1" x14ac:dyDescent="0.25">
      <c r="S167" s="269"/>
    </row>
    <row r="168" spans="19:19" s="81" customFormat="1" x14ac:dyDescent="0.25">
      <c r="S168" s="269"/>
    </row>
    <row r="169" spans="19:19" s="81" customFormat="1" x14ac:dyDescent="0.25">
      <c r="S169" s="269"/>
    </row>
    <row r="170" spans="19:19" s="81" customFormat="1" x14ac:dyDescent="0.25">
      <c r="S170" s="269"/>
    </row>
    <row r="171" spans="19:19" s="81" customFormat="1" x14ac:dyDescent="0.25">
      <c r="S171" s="269"/>
    </row>
    <row r="172" spans="19:19" s="81" customFormat="1" x14ac:dyDescent="0.25">
      <c r="S172" s="269"/>
    </row>
    <row r="173" spans="19:19" s="81" customFormat="1" x14ac:dyDescent="0.25">
      <c r="S173" s="269"/>
    </row>
    <row r="174" spans="19:19" s="81" customFormat="1" x14ac:dyDescent="0.25">
      <c r="S174" s="269"/>
    </row>
    <row r="175" spans="19:19" s="81" customFormat="1" x14ac:dyDescent="0.25">
      <c r="S175" s="269"/>
    </row>
    <row r="176" spans="19:19" s="81" customFormat="1" x14ac:dyDescent="0.25">
      <c r="S176" s="269"/>
    </row>
    <row r="177" spans="19:19" s="81" customFormat="1" x14ac:dyDescent="0.25">
      <c r="S177" s="269"/>
    </row>
    <row r="178" spans="19:19" s="81" customFormat="1" x14ac:dyDescent="0.25">
      <c r="S178" s="269"/>
    </row>
    <row r="179" spans="19:19" s="81" customFormat="1" x14ac:dyDescent="0.25">
      <c r="S179" s="269"/>
    </row>
    <row r="180" spans="19:19" s="81" customFormat="1" x14ac:dyDescent="0.25">
      <c r="S180" s="269"/>
    </row>
    <row r="181" spans="19:19" s="81" customFormat="1" x14ac:dyDescent="0.25">
      <c r="S181" s="269"/>
    </row>
    <row r="182" spans="19:19" s="81" customFormat="1" x14ac:dyDescent="0.25">
      <c r="S182" s="269"/>
    </row>
    <row r="183" spans="19:19" s="81" customFormat="1" x14ac:dyDescent="0.25">
      <c r="S183" s="269"/>
    </row>
    <row r="184" spans="19:19" s="81" customFormat="1" x14ac:dyDescent="0.25">
      <c r="S184" s="269"/>
    </row>
    <row r="185" spans="19:19" s="81" customFormat="1" x14ac:dyDescent="0.25">
      <c r="S185" s="269"/>
    </row>
    <row r="186" spans="19:19" s="81" customFormat="1" x14ac:dyDescent="0.25">
      <c r="S186" s="269"/>
    </row>
    <row r="187" spans="19:19" s="81" customFormat="1" x14ac:dyDescent="0.25">
      <c r="S187" s="269"/>
    </row>
    <row r="188" spans="19:19" s="81" customFormat="1" x14ac:dyDescent="0.25">
      <c r="S188" s="269"/>
    </row>
    <row r="189" spans="19:19" s="81" customFormat="1" x14ac:dyDescent="0.25">
      <c r="S189" s="269"/>
    </row>
    <row r="190" spans="19:19" s="81" customFormat="1" x14ac:dyDescent="0.25">
      <c r="S190" s="269"/>
    </row>
    <row r="191" spans="19:19" s="81" customFormat="1" x14ac:dyDescent="0.25">
      <c r="S191" s="269"/>
    </row>
    <row r="192" spans="19:19" s="81" customFormat="1" x14ac:dyDescent="0.25">
      <c r="S192" s="269"/>
    </row>
    <row r="193" spans="19:19" s="81" customFormat="1" x14ac:dyDescent="0.25">
      <c r="S193" s="269"/>
    </row>
    <row r="194" spans="19:19" s="81" customFormat="1" x14ac:dyDescent="0.25">
      <c r="S194" s="269"/>
    </row>
    <row r="195" spans="19:19" s="81" customFormat="1" x14ac:dyDescent="0.25">
      <c r="S195" s="269"/>
    </row>
    <row r="196" spans="19:19" s="81" customFormat="1" x14ac:dyDescent="0.25">
      <c r="S196" s="269"/>
    </row>
    <row r="197" spans="19:19" s="81" customFormat="1" x14ac:dyDescent="0.25">
      <c r="S197" s="269"/>
    </row>
    <row r="198" spans="19:19" s="81" customFormat="1" x14ac:dyDescent="0.25">
      <c r="S198" s="269"/>
    </row>
    <row r="199" spans="19:19" s="81" customFormat="1" x14ac:dyDescent="0.25">
      <c r="S199" s="269"/>
    </row>
    <row r="200" spans="19:19" s="81" customFormat="1" x14ac:dyDescent="0.25">
      <c r="S200" s="269"/>
    </row>
    <row r="201" spans="19:19" s="81" customFormat="1" x14ac:dyDescent="0.25">
      <c r="S201" s="269"/>
    </row>
    <row r="202" spans="19:19" s="81" customFormat="1" x14ac:dyDescent="0.25">
      <c r="S202" s="269"/>
    </row>
    <row r="203" spans="19:19" s="81" customFormat="1" x14ac:dyDescent="0.25">
      <c r="S203" s="269"/>
    </row>
    <row r="204" spans="19:19" s="81" customFormat="1" x14ac:dyDescent="0.25">
      <c r="S204" s="269"/>
    </row>
    <row r="205" spans="19:19" s="81" customFormat="1" x14ac:dyDescent="0.25">
      <c r="S205" s="269"/>
    </row>
    <row r="206" spans="19:19" s="81" customFormat="1" x14ac:dyDescent="0.25">
      <c r="S206" s="269"/>
    </row>
    <row r="207" spans="19:19" s="81" customFormat="1" x14ac:dyDescent="0.25">
      <c r="S207" s="269"/>
    </row>
    <row r="208" spans="19:19" s="81" customFormat="1" x14ac:dyDescent="0.25">
      <c r="S208" s="269"/>
    </row>
    <row r="209" spans="19:19" s="81" customFormat="1" x14ac:dyDescent="0.25">
      <c r="S209" s="269"/>
    </row>
    <row r="210" spans="19:19" s="81" customFormat="1" x14ac:dyDescent="0.25">
      <c r="S210" s="269"/>
    </row>
    <row r="211" spans="19:19" s="81" customFormat="1" x14ac:dyDescent="0.25">
      <c r="S211" s="269"/>
    </row>
    <row r="212" spans="19:19" s="81" customFormat="1" x14ac:dyDescent="0.25">
      <c r="S212" s="269"/>
    </row>
    <row r="213" spans="19:19" s="81" customFormat="1" x14ac:dyDescent="0.25">
      <c r="S213" s="269"/>
    </row>
    <row r="214" spans="19:19" s="81" customFormat="1" x14ac:dyDescent="0.25">
      <c r="S214" s="269"/>
    </row>
    <row r="215" spans="19:19" s="81" customFormat="1" x14ac:dyDescent="0.25">
      <c r="S215" s="269"/>
    </row>
    <row r="216" spans="19:19" s="81" customFormat="1" x14ac:dyDescent="0.25">
      <c r="S216" s="269"/>
    </row>
    <row r="217" spans="19:19" s="81" customFormat="1" x14ac:dyDescent="0.25">
      <c r="S217" s="269"/>
    </row>
    <row r="218" spans="19:19" s="81" customFormat="1" x14ac:dyDescent="0.25">
      <c r="S218" s="269"/>
    </row>
    <row r="219" spans="19:19" s="81" customFormat="1" x14ac:dyDescent="0.25">
      <c r="S219" s="269"/>
    </row>
    <row r="220" spans="19:19" s="81" customFormat="1" x14ac:dyDescent="0.25">
      <c r="S220" s="269"/>
    </row>
    <row r="221" spans="19:19" s="81" customFormat="1" x14ac:dyDescent="0.25">
      <c r="S221" s="269"/>
    </row>
    <row r="222" spans="19:19" s="81" customFormat="1" x14ac:dyDescent="0.25">
      <c r="S222" s="269"/>
    </row>
    <row r="223" spans="19:19" s="81" customFormat="1" x14ac:dyDescent="0.25">
      <c r="S223" s="269"/>
    </row>
    <row r="224" spans="19:19" s="81" customFormat="1" x14ac:dyDescent="0.25">
      <c r="S224" s="269"/>
    </row>
    <row r="225" spans="19:19" s="81" customFormat="1" x14ac:dyDescent="0.25">
      <c r="S225" s="269"/>
    </row>
    <row r="226" spans="19:19" s="81" customFormat="1" x14ac:dyDescent="0.25">
      <c r="S226" s="269"/>
    </row>
    <row r="227" spans="19:19" s="81" customFormat="1" x14ac:dyDescent="0.25">
      <c r="S227" s="269"/>
    </row>
    <row r="228" spans="19:19" s="81" customFormat="1" x14ac:dyDescent="0.25">
      <c r="S228" s="269"/>
    </row>
    <row r="229" spans="19:19" s="81" customFormat="1" x14ac:dyDescent="0.25">
      <c r="S229" s="269"/>
    </row>
    <row r="230" spans="19:19" s="81" customFormat="1" x14ac:dyDescent="0.25">
      <c r="S230" s="269"/>
    </row>
    <row r="231" spans="19:19" s="81" customFormat="1" x14ac:dyDescent="0.25">
      <c r="S231" s="269"/>
    </row>
    <row r="232" spans="19:19" s="81" customFormat="1" x14ac:dyDescent="0.25">
      <c r="S232" s="269"/>
    </row>
    <row r="233" spans="19:19" s="81" customFormat="1" x14ac:dyDescent="0.25">
      <c r="S233" s="269"/>
    </row>
    <row r="234" spans="19:19" s="81" customFormat="1" x14ac:dyDescent="0.25">
      <c r="S234" s="269"/>
    </row>
    <row r="235" spans="19:19" s="81" customFormat="1" x14ac:dyDescent="0.25">
      <c r="S235" s="269"/>
    </row>
    <row r="236" spans="19:19" s="81" customFormat="1" x14ac:dyDescent="0.25">
      <c r="S236" s="269"/>
    </row>
    <row r="237" spans="19:19" s="81" customFormat="1" x14ac:dyDescent="0.25">
      <c r="S237" s="269"/>
    </row>
    <row r="238" spans="19:19" s="81" customFormat="1" x14ac:dyDescent="0.25">
      <c r="S238" s="269"/>
    </row>
    <row r="239" spans="19:19" s="81" customFormat="1" x14ac:dyDescent="0.25">
      <c r="S239" s="269"/>
    </row>
    <row r="240" spans="19:19" s="81" customFormat="1" x14ac:dyDescent="0.25">
      <c r="S240" s="269"/>
    </row>
    <row r="241" spans="19:19" s="81" customFormat="1" x14ac:dyDescent="0.25">
      <c r="S241" s="269"/>
    </row>
    <row r="242" spans="19:19" s="81" customFormat="1" x14ac:dyDescent="0.25">
      <c r="S242" s="269"/>
    </row>
    <row r="243" spans="19:19" s="81" customFormat="1" x14ac:dyDescent="0.25">
      <c r="S243" s="269"/>
    </row>
    <row r="244" spans="19:19" s="81" customFormat="1" x14ac:dyDescent="0.25">
      <c r="S244" s="269"/>
    </row>
    <row r="245" spans="19:19" s="81" customFormat="1" x14ac:dyDescent="0.25">
      <c r="S245" s="269"/>
    </row>
    <row r="246" spans="19:19" s="81" customFormat="1" x14ac:dyDescent="0.25">
      <c r="S246" s="269"/>
    </row>
    <row r="247" spans="19:19" s="81" customFormat="1" x14ac:dyDescent="0.25">
      <c r="S247" s="269"/>
    </row>
    <row r="248" spans="19:19" s="81" customFormat="1" x14ac:dyDescent="0.25">
      <c r="S248" s="269"/>
    </row>
    <row r="249" spans="19:19" s="81" customFormat="1" x14ac:dyDescent="0.25">
      <c r="S249" s="269"/>
    </row>
    <row r="250" spans="19:19" s="81" customFormat="1" x14ac:dyDescent="0.25">
      <c r="S250" s="269"/>
    </row>
    <row r="251" spans="19:19" s="81" customFormat="1" x14ac:dyDescent="0.25">
      <c r="S251" s="269"/>
    </row>
    <row r="252" spans="19:19" s="81" customFormat="1" x14ac:dyDescent="0.25">
      <c r="S252" s="269"/>
    </row>
    <row r="253" spans="19:19" s="81" customFormat="1" x14ac:dyDescent="0.25">
      <c r="S253" s="269"/>
    </row>
    <row r="254" spans="19:19" s="81" customFormat="1" x14ac:dyDescent="0.25">
      <c r="S254" s="269"/>
    </row>
    <row r="255" spans="19:19" s="81" customFormat="1" x14ac:dyDescent="0.25">
      <c r="S255" s="269"/>
    </row>
    <row r="256" spans="19:19" s="81" customFormat="1" x14ac:dyDescent="0.25">
      <c r="S256" s="269"/>
    </row>
    <row r="257" spans="19:19" s="81" customFormat="1" x14ac:dyDescent="0.25">
      <c r="S257" s="269"/>
    </row>
    <row r="258" spans="19:19" s="81" customFormat="1" x14ac:dyDescent="0.25">
      <c r="S258" s="269"/>
    </row>
    <row r="259" spans="19:19" s="81" customFormat="1" x14ac:dyDescent="0.25">
      <c r="S259" s="269"/>
    </row>
    <row r="260" spans="19:19" s="81" customFormat="1" x14ac:dyDescent="0.25">
      <c r="S260" s="269"/>
    </row>
    <row r="261" spans="19:19" s="81" customFormat="1" x14ac:dyDescent="0.25">
      <c r="S261" s="269"/>
    </row>
    <row r="262" spans="19:19" s="81" customFormat="1" x14ac:dyDescent="0.25">
      <c r="S262" s="269"/>
    </row>
    <row r="263" spans="19:19" s="81" customFormat="1" x14ac:dyDescent="0.25">
      <c r="S263" s="269"/>
    </row>
    <row r="264" spans="19:19" s="81" customFormat="1" x14ac:dyDescent="0.25">
      <c r="S264" s="269"/>
    </row>
    <row r="265" spans="19:19" s="81" customFormat="1" x14ac:dyDescent="0.25">
      <c r="S265" s="269"/>
    </row>
    <row r="266" spans="19:19" s="81" customFormat="1" x14ac:dyDescent="0.25">
      <c r="S266" s="269"/>
    </row>
    <row r="267" spans="19:19" s="81" customFormat="1" x14ac:dyDescent="0.25">
      <c r="S267" s="269"/>
    </row>
    <row r="268" spans="19:19" s="81" customFormat="1" x14ac:dyDescent="0.25">
      <c r="S268" s="269"/>
    </row>
    <row r="269" spans="19:19" s="81" customFormat="1" x14ac:dyDescent="0.25">
      <c r="S269" s="269"/>
    </row>
    <row r="270" spans="19:19" s="81" customFormat="1" x14ac:dyDescent="0.25">
      <c r="S270" s="269"/>
    </row>
    <row r="271" spans="19:19" s="81" customFormat="1" x14ac:dyDescent="0.25">
      <c r="S271" s="269"/>
    </row>
    <row r="272" spans="19:19" s="81" customFormat="1" x14ac:dyDescent="0.25">
      <c r="S272" s="269"/>
    </row>
    <row r="273" spans="19:19" s="81" customFormat="1" x14ac:dyDescent="0.25">
      <c r="S273" s="269"/>
    </row>
    <row r="274" spans="19:19" s="81" customFormat="1" x14ac:dyDescent="0.25">
      <c r="S274" s="269"/>
    </row>
    <row r="275" spans="19:19" s="81" customFormat="1" x14ac:dyDescent="0.25">
      <c r="S275" s="269"/>
    </row>
    <row r="276" spans="19:19" s="81" customFormat="1" x14ac:dyDescent="0.25">
      <c r="S276" s="269"/>
    </row>
    <row r="277" spans="19:19" s="81" customFormat="1" x14ac:dyDescent="0.25">
      <c r="S277" s="269"/>
    </row>
    <row r="278" spans="19:19" s="81" customFormat="1" x14ac:dyDescent="0.25">
      <c r="S278" s="269"/>
    </row>
    <row r="279" spans="19:19" s="81" customFormat="1" x14ac:dyDescent="0.25">
      <c r="S279" s="269"/>
    </row>
    <row r="280" spans="19:19" s="81" customFormat="1" x14ac:dyDescent="0.25">
      <c r="S280" s="269"/>
    </row>
    <row r="281" spans="19:19" s="81" customFormat="1" x14ac:dyDescent="0.25">
      <c r="S281" s="269"/>
    </row>
    <row r="282" spans="19:19" s="81" customFormat="1" x14ac:dyDescent="0.25">
      <c r="S282" s="269"/>
    </row>
    <row r="283" spans="19:19" s="81" customFormat="1" x14ac:dyDescent="0.25">
      <c r="S283" s="269"/>
    </row>
    <row r="284" spans="19:19" s="81" customFormat="1" x14ac:dyDescent="0.25">
      <c r="S284" s="269"/>
    </row>
    <row r="285" spans="19:19" s="81" customFormat="1" x14ac:dyDescent="0.25">
      <c r="S285" s="269"/>
    </row>
    <row r="286" spans="19:19" s="81" customFormat="1" x14ac:dyDescent="0.25">
      <c r="S286" s="269"/>
    </row>
    <row r="287" spans="19:19" s="81" customFormat="1" x14ac:dyDescent="0.25">
      <c r="S287" s="269"/>
    </row>
    <row r="288" spans="19:19" s="81" customFormat="1" x14ac:dyDescent="0.25">
      <c r="S288" s="269"/>
    </row>
    <row r="289" spans="19:19" s="81" customFormat="1" x14ac:dyDescent="0.25">
      <c r="S289" s="269"/>
    </row>
    <row r="290" spans="19:19" s="81" customFormat="1" x14ac:dyDescent="0.25">
      <c r="S290" s="269"/>
    </row>
    <row r="291" spans="19:19" s="81" customFormat="1" x14ac:dyDescent="0.25">
      <c r="S291" s="269"/>
    </row>
    <row r="292" spans="19:19" s="81" customFormat="1" x14ac:dyDescent="0.25">
      <c r="S292" s="269"/>
    </row>
    <row r="293" spans="19:19" s="81" customFormat="1" x14ac:dyDescent="0.25">
      <c r="S293" s="269"/>
    </row>
    <row r="294" spans="19:19" s="81" customFormat="1" x14ac:dyDescent="0.25">
      <c r="S294" s="269"/>
    </row>
    <row r="295" spans="19:19" s="81" customFormat="1" x14ac:dyDescent="0.25">
      <c r="S295" s="269"/>
    </row>
    <row r="296" spans="19:19" s="81" customFormat="1" x14ac:dyDescent="0.25">
      <c r="S296" s="269"/>
    </row>
    <row r="297" spans="19:19" s="81" customFormat="1" x14ac:dyDescent="0.25">
      <c r="S297" s="269"/>
    </row>
    <row r="298" spans="19:19" s="81" customFormat="1" x14ac:dyDescent="0.25">
      <c r="S298" s="269"/>
    </row>
    <row r="299" spans="19:19" s="81" customFormat="1" x14ac:dyDescent="0.25">
      <c r="S299" s="269"/>
    </row>
    <row r="300" spans="19:19" s="81" customFormat="1" x14ac:dyDescent="0.25">
      <c r="S300" s="269"/>
    </row>
    <row r="301" spans="19:19" s="81" customFormat="1" x14ac:dyDescent="0.25">
      <c r="S301" s="269"/>
    </row>
    <row r="302" spans="19:19" s="81" customFormat="1" x14ac:dyDescent="0.25">
      <c r="S302" s="269"/>
    </row>
    <row r="303" spans="19:19" s="81" customFormat="1" x14ac:dyDescent="0.25">
      <c r="S303" s="269"/>
    </row>
    <row r="304" spans="19:19" s="81" customFormat="1" x14ac:dyDescent="0.25">
      <c r="S304" s="269"/>
    </row>
    <row r="305" spans="19:19" s="81" customFormat="1" x14ac:dyDescent="0.25">
      <c r="S305" s="269"/>
    </row>
    <row r="306" spans="19:19" s="81" customFormat="1" x14ac:dyDescent="0.25">
      <c r="S306" s="269"/>
    </row>
    <row r="307" spans="19:19" s="81" customFormat="1" x14ac:dyDescent="0.25">
      <c r="S307" s="269"/>
    </row>
    <row r="308" spans="19:19" s="81" customFormat="1" x14ac:dyDescent="0.25">
      <c r="S308" s="269"/>
    </row>
    <row r="309" spans="19:19" s="81" customFormat="1" x14ac:dyDescent="0.25">
      <c r="S309" s="269"/>
    </row>
    <row r="310" spans="19:19" s="81" customFormat="1" x14ac:dyDescent="0.25">
      <c r="S310" s="269"/>
    </row>
    <row r="311" spans="19:19" s="81" customFormat="1" x14ac:dyDescent="0.25">
      <c r="S311" s="269"/>
    </row>
    <row r="312" spans="19:19" s="81" customFormat="1" x14ac:dyDescent="0.25">
      <c r="S312" s="269"/>
    </row>
    <row r="313" spans="19:19" s="81" customFormat="1" x14ac:dyDescent="0.25">
      <c r="S313" s="269"/>
    </row>
    <row r="314" spans="19:19" s="81" customFormat="1" x14ac:dyDescent="0.25">
      <c r="S314" s="269"/>
    </row>
    <row r="315" spans="19:19" s="81" customFormat="1" x14ac:dyDescent="0.25">
      <c r="S315" s="269"/>
    </row>
    <row r="316" spans="19:19" s="81" customFormat="1" x14ac:dyDescent="0.25">
      <c r="S316" s="269"/>
    </row>
    <row r="317" spans="19:19" s="81" customFormat="1" x14ac:dyDescent="0.25">
      <c r="S317" s="269"/>
    </row>
    <row r="318" spans="19:19" s="81" customFormat="1" x14ac:dyDescent="0.25">
      <c r="S318" s="269"/>
    </row>
    <row r="319" spans="19:19" s="81" customFormat="1" x14ac:dyDescent="0.25">
      <c r="S319" s="269"/>
    </row>
    <row r="320" spans="19:19" s="81" customFormat="1" x14ac:dyDescent="0.25">
      <c r="S320" s="269"/>
    </row>
    <row r="321" spans="19:19" s="81" customFormat="1" x14ac:dyDescent="0.25">
      <c r="S321" s="269"/>
    </row>
    <row r="322" spans="19:19" s="81" customFormat="1" x14ac:dyDescent="0.25">
      <c r="S322" s="269"/>
    </row>
    <row r="323" spans="19:19" s="81" customFormat="1" x14ac:dyDescent="0.25">
      <c r="S323" s="269"/>
    </row>
    <row r="324" spans="19:19" s="81" customFormat="1" x14ac:dyDescent="0.25">
      <c r="S324" s="269"/>
    </row>
    <row r="325" spans="19:19" s="81" customFormat="1" x14ac:dyDescent="0.25">
      <c r="S325" s="269"/>
    </row>
    <row r="326" spans="19:19" s="81" customFormat="1" x14ac:dyDescent="0.25">
      <c r="S326" s="269"/>
    </row>
    <row r="327" spans="19:19" s="81" customFormat="1" x14ac:dyDescent="0.25">
      <c r="S327" s="269"/>
    </row>
    <row r="328" spans="19:19" s="81" customFormat="1" x14ac:dyDescent="0.25">
      <c r="S328" s="269"/>
    </row>
    <row r="329" spans="19:19" s="81" customFormat="1" x14ac:dyDescent="0.25">
      <c r="S329" s="269"/>
    </row>
    <row r="330" spans="19:19" s="81" customFormat="1" x14ac:dyDescent="0.25">
      <c r="S330" s="269"/>
    </row>
    <row r="331" spans="19:19" s="81" customFormat="1" x14ac:dyDescent="0.25">
      <c r="S331" s="269"/>
    </row>
    <row r="332" spans="19:19" s="81" customFormat="1" x14ac:dyDescent="0.25">
      <c r="S332" s="269"/>
    </row>
    <row r="333" spans="19:19" s="81" customFormat="1" x14ac:dyDescent="0.25">
      <c r="S333" s="269"/>
    </row>
    <row r="334" spans="19:19" s="81" customFormat="1" x14ac:dyDescent="0.25">
      <c r="S334" s="269"/>
    </row>
    <row r="335" spans="19:19" s="81" customFormat="1" x14ac:dyDescent="0.25">
      <c r="S335" s="269"/>
    </row>
    <row r="336" spans="19:19" s="81" customFormat="1" x14ac:dyDescent="0.25">
      <c r="S336" s="269"/>
    </row>
    <row r="337" spans="19:19" s="81" customFormat="1" x14ac:dyDescent="0.25">
      <c r="S337" s="269"/>
    </row>
    <row r="338" spans="19:19" s="81" customFormat="1" x14ac:dyDescent="0.25">
      <c r="S338" s="269"/>
    </row>
    <row r="339" spans="19:19" s="81" customFormat="1" x14ac:dyDescent="0.25">
      <c r="S339" s="269"/>
    </row>
    <row r="340" spans="19:19" s="81" customFormat="1" x14ac:dyDescent="0.25">
      <c r="S340" s="269"/>
    </row>
    <row r="341" spans="19:19" s="81" customFormat="1" x14ac:dyDescent="0.25">
      <c r="S341" s="269"/>
    </row>
    <row r="342" spans="19:19" s="81" customFormat="1" x14ac:dyDescent="0.25">
      <c r="S342" s="269"/>
    </row>
    <row r="343" spans="19:19" s="81" customFormat="1" x14ac:dyDescent="0.25">
      <c r="S343" s="269"/>
    </row>
    <row r="344" spans="19:19" s="81" customFormat="1" x14ac:dyDescent="0.25">
      <c r="S344" s="269"/>
    </row>
    <row r="345" spans="19:19" s="81" customFormat="1" x14ac:dyDescent="0.25">
      <c r="S345" s="269"/>
    </row>
    <row r="346" spans="19:19" s="81" customFormat="1" x14ac:dyDescent="0.25">
      <c r="S346" s="269"/>
    </row>
    <row r="347" spans="19:19" s="81" customFormat="1" x14ac:dyDescent="0.25">
      <c r="S347" s="269"/>
    </row>
    <row r="348" spans="19:19" s="81" customFormat="1" x14ac:dyDescent="0.25">
      <c r="S348" s="269"/>
    </row>
    <row r="349" spans="19:19" s="81" customFormat="1" x14ac:dyDescent="0.25">
      <c r="S349" s="269"/>
    </row>
    <row r="350" spans="19:19" s="81" customFormat="1" x14ac:dyDescent="0.25">
      <c r="S350" s="269"/>
    </row>
    <row r="351" spans="19:19" s="81" customFormat="1" x14ac:dyDescent="0.25">
      <c r="S351" s="269"/>
    </row>
    <row r="352" spans="19:19" s="81" customFormat="1" x14ac:dyDescent="0.25">
      <c r="S352" s="269"/>
    </row>
    <row r="353" spans="19:19" s="81" customFormat="1" x14ac:dyDescent="0.25">
      <c r="S353" s="269"/>
    </row>
    <row r="354" spans="19:19" s="81" customFormat="1" x14ac:dyDescent="0.25">
      <c r="S354" s="269"/>
    </row>
    <row r="355" spans="19:19" s="81" customFormat="1" x14ac:dyDescent="0.25">
      <c r="S355" s="269"/>
    </row>
    <row r="356" spans="19:19" s="81" customFormat="1" x14ac:dyDescent="0.25">
      <c r="S356" s="269"/>
    </row>
    <row r="357" spans="19:19" s="81" customFormat="1" x14ac:dyDescent="0.25">
      <c r="S357" s="269"/>
    </row>
    <row r="358" spans="19:19" s="81" customFormat="1" x14ac:dyDescent="0.25">
      <c r="S358" s="269"/>
    </row>
    <row r="359" spans="19:19" s="81" customFormat="1" x14ac:dyDescent="0.25">
      <c r="S359" s="269"/>
    </row>
    <row r="360" spans="19:19" s="81" customFormat="1" x14ac:dyDescent="0.25">
      <c r="S360" s="269"/>
    </row>
    <row r="361" spans="19:19" s="81" customFormat="1" x14ac:dyDescent="0.25">
      <c r="S361" s="269"/>
    </row>
    <row r="362" spans="19:19" s="81" customFormat="1" x14ac:dyDescent="0.25">
      <c r="S362" s="269"/>
    </row>
    <row r="363" spans="19:19" s="81" customFormat="1" x14ac:dyDescent="0.25">
      <c r="S363" s="269"/>
    </row>
    <row r="364" spans="19:19" s="81" customFormat="1" x14ac:dyDescent="0.25">
      <c r="S364" s="269"/>
    </row>
    <row r="365" spans="19:19" s="81" customFormat="1" x14ac:dyDescent="0.25">
      <c r="S365" s="269"/>
    </row>
    <row r="366" spans="19:19" s="81" customFormat="1" x14ac:dyDescent="0.25">
      <c r="S366" s="269"/>
    </row>
    <row r="367" spans="19:19" s="81" customFormat="1" x14ac:dyDescent="0.25">
      <c r="S367" s="269"/>
    </row>
    <row r="368" spans="19:19" s="81" customFormat="1" x14ac:dyDescent="0.25">
      <c r="S368" s="269"/>
    </row>
    <row r="369" spans="19:19" s="81" customFormat="1" x14ac:dyDescent="0.25">
      <c r="S369" s="269"/>
    </row>
    <row r="370" spans="19:19" s="81" customFormat="1" x14ac:dyDescent="0.25">
      <c r="S370" s="269"/>
    </row>
    <row r="371" spans="19:19" s="81" customFormat="1" x14ac:dyDescent="0.25">
      <c r="S371" s="269"/>
    </row>
    <row r="372" spans="19:19" s="81" customFormat="1" x14ac:dyDescent="0.25">
      <c r="S372" s="269"/>
    </row>
    <row r="373" spans="19:19" s="81" customFormat="1" x14ac:dyDescent="0.25">
      <c r="S373" s="269"/>
    </row>
    <row r="374" spans="19:19" s="81" customFormat="1" x14ac:dyDescent="0.25">
      <c r="S374" s="269"/>
    </row>
    <row r="375" spans="19:19" s="81" customFormat="1" x14ac:dyDescent="0.25">
      <c r="S375" s="269"/>
    </row>
    <row r="376" spans="19:19" s="81" customFormat="1" x14ac:dyDescent="0.25">
      <c r="S376" s="269"/>
    </row>
    <row r="377" spans="19:19" s="81" customFormat="1" x14ac:dyDescent="0.25">
      <c r="S377" s="269"/>
    </row>
    <row r="378" spans="19:19" s="81" customFormat="1" x14ac:dyDescent="0.25">
      <c r="S378" s="269"/>
    </row>
    <row r="379" spans="19:19" s="81" customFormat="1" x14ac:dyDescent="0.25">
      <c r="S379" s="269"/>
    </row>
    <row r="380" spans="19:19" s="81" customFormat="1" x14ac:dyDescent="0.25">
      <c r="S380" s="269"/>
    </row>
    <row r="381" spans="19:19" s="81" customFormat="1" x14ac:dyDescent="0.25">
      <c r="S381" s="269"/>
    </row>
    <row r="382" spans="19:19" s="81" customFormat="1" x14ac:dyDescent="0.25">
      <c r="S382" s="269"/>
    </row>
    <row r="383" spans="19:19" s="81" customFormat="1" x14ac:dyDescent="0.25">
      <c r="S383" s="269"/>
    </row>
    <row r="384" spans="19:19" s="81" customFormat="1" x14ac:dyDescent="0.25">
      <c r="S384" s="269"/>
    </row>
    <row r="385" spans="19:19" s="81" customFormat="1" x14ac:dyDescent="0.25">
      <c r="S385" s="269"/>
    </row>
    <row r="386" spans="19:19" s="81" customFormat="1" x14ac:dyDescent="0.25">
      <c r="S386" s="269"/>
    </row>
    <row r="387" spans="19:19" s="81" customFormat="1" x14ac:dyDescent="0.25">
      <c r="S387" s="269"/>
    </row>
    <row r="388" spans="19:19" s="81" customFormat="1" x14ac:dyDescent="0.25">
      <c r="S388" s="269"/>
    </row>
    <row r="389" spans="19:19" s="81" customFormat="1" x14ac:dyDescent="0.25">
      <c r="S389" s="269"/>
    </row>
    <row r="390" spans="19:19" s="81" customFormat="1" x14ac:dyDescent="0.25">
      <c r="S390" s="269"/>
    </row>
    <row r="391" spans="19:19" s="81" customFormat="1" x14ac:dyDescent="0.25">
      <c r="S391" s="269"/>
    </row>
    <row r="392" spans="19:19" s="81" customFormat="1" x14ac:dyDescent="0.25">
      <c r="S392" s="269"/>
    </row>
    <row r="393" spans="19:19" s="81" customFormat="1" x14ac:dyDescent="0.25">
      <c r="S393" s="269"/>
    </row>
    <row r="394" spans="19:19" s="81" customFormat="1" x14ac:dyDescent="0.25">
      <c r="S394" s="269"/>
    </row>
    <row r="395" spans="19:19" s="81" customFormat="1" x14ac:dyDescent="0.25">
      <c r="S395" s="269"/>
    </row>
    <row r="396" spans="19:19" s="81" customFormat="1" x14ac:dyDescent="0.25">
      <c r="S396" s="269"/>
    </row>
    <row r="397" spans="19:19" s="81" customFormat="1" x14ac:dyDescent="0.25">
      <c r="S397" s="269"/>
    </row>
    <row r="398" spans="19:19" s="81" customFormat="1" x14ac:dyDescent="0.25">
      <c r="S398" s="269"/>
    </row>
    <row r="399" spans="19:19" s="81" customFormat="1" x14ac:dyDescent="0.25">
      <c r="S399" s="269"/>
    </row>
    <row r="400" spans="19:19" s="81" customFormat="1" x14ac:dyDescent="0.25">
      <c r="S400" s="269"/>
    </row>
    <row r="401" spans="19:19" s="81" customFormat="1" x14ac:dyDescent="0.25">
      <c r="S401" s="269"/>
    </row>
    <row r="402" spans="19:19" s="81" customFormat="1" x14ac:dyDescent="0.25">
      <c r="S402" s="269"/>
    </row>
    <row r="403" spans="19:19" s="81" customFormat="1" x14ac:dyDescent="0.25">
      <c r="S403" s="269"/>
    </row>
    <row r="404" spans="19:19" s="81" customFormat="1" x14ac:dyDescent="0.25">
      <c r="S404" s="269"/>
    </row>
    <row r="405" spans="19:19" s="81" customFormat="1" x14ac:dyDescent="0.25">
      <c r="S405" s="269"/>
    </row>
    <row r="406" spans="19:19" s="81" customFormat="1" x14ac:dyDescent="0.25">
      <c r="S406" s="269"/>
    </row>
    <row r="407" spans="19:19" s="81" customFormat="1" x14ac:dyDescent="0.25">
      <c r="S407" s="269"/>
    </row>
    <row r="408" spans="19:19" s="81" customFormat="1" x14ac:dyDescent="0.25">
      <c r="S408" s="269"/>
    </row>
    <row r="409" spans="19:19" s="81" customFormat="1" x14ac:dyDescent="0.25">
      <c r="S409" s="269"/>
    </row>
    <row r="410" spans="19:19" s="81" customFormat="1" x14ac:dyDescent="0.25">
      <c r="S410" s="269"/>
    </row>
    <row r="411" spans="19:19" s="81" customFormat="1" x14ac:dyDescent="0.25">
      <c r="S411" s="269"/>
    </row>
    <row r="412" spans="19:19" s="81" customFormat="1" x14ac:dyDescent="0.25">
      <c r="S412" s="269"/>
    </row>
    <row r="413" spans="19:19" s="81" customFormat="1" x14ac:dyDescent="0.25">
      <c r="S413" s="269"/>
    </row>
    <row r="414" spans="19:19" s="81" customFormat="1" x14ac:dyDescent="0.25">
      <c r="S414" s="269"/>
    </row>
    <row r="415" spans="19:19" s="81" customFormat="1" x14ac:dyDescent="0.25">
      <c r="S415" s="269"/>
    </row>
    <row r="416" spans="19:19" s="81" customFormat="1" x14ac:dyDescent="0.25">
      <c r="S416" s="269"/>
    </row>
    <row r="417" spans="19:19" s="81" customFormat="1" x14ac:dyDescent="0.25">
      <c r="S417" s="269"/>
    </row>
    <row r="418" spans="19:19" s="81" customFormat="1" x14ac:dyDescent="0.25">
      <c r="S418" s="269"/>
    </row>
    <row r="419" spans="19:19" s="81" customFormat="1" x14ac:dyDescent="0.25">
      <c r="S419" s="269"/>
    </row>
    <row r="420" spans="19:19" s="81" customFormat="1" x14ac:dyDescent="0.25">
      <c r="S420" s="269"/>
    </row>
    <row r="421" spans="19:19" s="81" customFormat="1" x14ac:dyDescent="0.25">
      <c r="S421" s="269"/>
    </row>
    <row r="422" spans="19:19" s="81" customFormat="1" x14ac:dyDescent="0.25">
      <c r="S422" s="269"/>
    </row>
    <row r="423" spans="19:19" s="81" customFormat="1" x14ac:dyDescent="0.25">
      <c r="S423" s="269"/>
    </row>
    <row r="424" spans="19:19" s="81" customFormat="1" x14ac:dyDescent="0.25">
      <c r="S424" s="269"/>
    </row>
    <row r="425" spans="19:19" s="81" customFormat="1" x14ac:dyDescent="0.25">
      <c r="S425" s="269"/>
    </row>
    <row r="426" spans="19:19" s="81" customFormat="1" x14ac:dyDescent="0.25">
      <c r="S426" s="269"/>
    </row>
    <row r="427" spans="19:19" s="81" customFormat="1" x14ac:dyDescent="0.25">
      <c r="S427" s="269"/>
    </row>
    <row r="428" spans="19:19" s="81" customFormat="1" x14ac:dyDescent="0.25">
      <c r="S428" s="269"/>
    </row>
    <row r="429" spans="19:19" s="81" customFormat="1" x14ac:dyDescent="0.25">
      <c r="S429" s="269"/>
    </row>
    <row r="430" spans="19:19" s="81" customFormat="1" x14ac:dyDescent="0.25">
      <c r="S430" s="269"/>
    </row>
    <row r="431" spans="19:19" s="81" customFormat="1" x14ac:dyDescent="0.25">
      <c r="S431" s="269"/>
    </row>
    <row r="432" spans="19:19" s="81" customFormat="1" x14ac:dyDescent="0.25">
      <c r="S432" s="269"/>
    </row>
    <row r="433" spans="19:19" s="81" customFormat="1" x14ac:dyDescent="0.25">
      <c r="S433" s="269"/>
    </row>
    <row r="434" spans="19:19" s="81" customFormat="1" x14ac:dyDescent="0.25">
      <c r="S434" s="269"/>
    </row>
    <row r="435" spans="19:19" s="81" customFormat="1" x14ac:dyDescent="0.25">
      <c r="S435" s="269"/>
    </row>
    <row r="436" spans="19:19" s="81" customFormat="1" x14ac:dyDescent="0.25">
      <c r="S436" s="269"/>
    </row>
    <row r="437" spans="19:19" s="81" customFormat="1" x14ac:dyDescent="0.25">
      <c r="S437" s="269"/>
    </row>
    <row r="438" spans="19:19" s="81" customFormat="1" x14ac:dyDescent="0.25">
      <c r="S438" s="269"/>
    </row>
    <row r="439" spans="19:19" s="81" customFormat="1" x14ac:dyDescent="0.25">
      <c r="S439" s="269"/>
    </row>
    <row r="440" spans="19:19" s="81" customFormat="1" x14ac:dyDescent="0.25">
      <c r="S440" s="269"/>
    </row>
    <row r="441" spans="19:19" s="81" customFormat="1" x14ac:dyDescent="0.25">
      <c r="S441" s="269"/>
    </row>
    <row r="442" spans="19:19" s="81" customFormat="1" x14ac:dyDescent="0.25">
      <c r="S442" s="269"/>
    </row>
    <row r="443" spans="19:19" s="81" customFormat="1" x14ac:dyDescent="0.25">
      <c r="S443" s="269"/>
    </row>
    <row r="444" spans="19:19" s="81" customFormat="1" x14ac:dyDescent="0.25">
      <c r="S444" s="269"/>
    </row>
    <row r="445" spans="19:19" s="81" customFormat="1" x14ac:dyDescent="0.25">
      <c r="S445" s="269"/>
    </row>
    <row r="446" spans="19:19" s="81" customFormat="1" x14ac:dyDescent="0.25">
      <c r="S446" s="269"/>
    </row>
    <row r="447" spans="19:19" s="81" customFormat="1" x14ac:dyDescent="0.25">
      <c r="S447" s="269"/>
    </row>
    <row r="448" spans="19:19" s="81" customFormat="1" x14ac:dyDescent="0.25">
      <c r="S448" s="269"/>
    </row>
    <row r="449" spans="19:19" s="81" customFormat="1" x14ac:dyDescent="0.25">
      <c r="S449" s="269"/>
    </row>
    <row r="450" spans="19:19" s="81" customFormat="1" x14ac:dyDescent="0.25">
      <c r="S450" s="269"/>
    </row>
    <row r="451" spans="19:19" s="81" customFormat="1" x14ac:dyDescent="0.25">
      <c r="S451" s="269"/>
    </row>
    <row r="452" spans="19:19" s="81" customFormat="1" x14ac:dyDescent="0.25">
      <c r="S452" s="269"/>
    </row>
    <row r="453" spans="19:19" s="81" customFormat="1" x14ac:dyDescent="0.25">
      <c r="S453" s="269"/>
    </row>
    <row r="454" spans="19:19" s="81" customFormat="1" x14ac:dyDescent="0.25">
      <c r="S454" s="269"/>
    </row>
    <row r="455" spans="19:19" s="81" customFormat="1" x14ac:dyDescent="0.25">
      <c r="S455" s="269"/>
    </row>
    <row r="456" spans="19:19" s="81" customFormat="1" x14ac:dyDescent="0.25">
      <c r="S456" s="269"/>
    </row>
    <row r="457" spans="19:19" s="81" customFormat="1" x14ac:dyDescent="0.25">
      <c r="S457" s="269"/>
    </row>
    <row r="458" spans="19:19" s="81" customFormat="1" x14ac:dyDescent="0.25">
      <c r="S458" s="269"/>
    </row>
    <row r="459" spans="19:19" s="81" customFormat="1" x14ac:dyDescent="0.25">
      <c r="S459" s="269"/>
    </row>
    <row r="460" spans="19:19" s="81" customFormat="1" x14ac:dyDescent="0.25">
      <c r="S460" s="269"/>
    </row>
    <row r="461" spans="19:19" s="81" customFormat="1" x14ac:dyDescent="0.25">
      <c r="S461" s="269"/>
    </row>
    <row r="462" spans="19:19" s="81" customFormat="1" x14ac:dyDescent="0.25">
      <c r="S462" s="269"/>
    </row>
    <row r="463" spans="19:19" s="81" customFormat="1" x14ac:dyDescent="0.25">
      <c r="S463" s="269"/>
    </row>
    <row r="464" spans="19:19" s="81" customFormat="1" x14ac:dyDescent="0.25">
      <c r="S464" s="269"/>
    </row>
    <row r="465" spans="19:19" s="81" customFormat="1" x14ac:dyDescent="0.25">
      <c r="S465" s="269"/>
    </row>
    <row r="466" spans="19:19" s="81" customFormat="1" x14ac:dyDescent="0.25">
      <c r="S466" s="269"/>
    </row>
    <row r="467" spans="19:19" s="81" customFormat="1" x14ac:dyDescent="0.25">
      <c r="S467" s="269"/>
    </row>
    <row r="468" spans="19:19" s="81" customFormat="1" x14ac:dyDescent="0.25">
      <c r="S468" s="269"/>
    </row>
    <row r="469" spans="19:19" s="81" customFormat="1" x14ac:dyDescent="0.25">
      <c r="S469" s="269"/>
    </row>
    <row r="470" spans="19:19" s="81" customFormat="1" x14ac:dyDescent="0.25">
      <c r="S470" s="269"/>
    </row>
    <row r="471" spans="19:19" s="81" customFormat="1" x14ac:dyDescent="0.25">
      <c r="S471" s="269"/>
    </row>
    <row r="472" spans="19:19" s="81" customFormat="1" x14ac:dyDescent="0.25">
      <c r="S472" s="269"/>
    </row>
    <row r="473" spans="19:19" s="81" customFormat="1" x14ac:dyDescent="0.25">
      <c r="S473" s="269"/>
    </row>
    <row r="474" spans="19:19" s="81" customFormat="1" x14ac:dyDescent="0.25">
      <c r="S474" s="269"/>
    </row>
    <row r="475" spans="19:19" s="81" customFormat="1" x14ac:dyDescent="0.25">
      <c r="S475" s="269"/>
    </row>
    <row r="476" spans="19:19" s="81" customFormat="1" x14ac:dyDescent="0.25">
      <c r="S476" s="269"/>
    </row>
    <row r="477" spans="19:19" s="81" customFormat="1" x14ac:dyDescent="0.25">
      <c r="S477" s="269"/>
    </row>
    <row r="478" spans="19:19" s="81" customFormat="1" x14ac:dyDescent="0.25">
      <c r="S478" s="269"/>
    </row>
    <row r="479" spans="19:19" s="81" customFormat="1" x14ac:dyDescent="0.25">
      <c r="S479" s="269"/>
    </row>
    <row r="480" spans="19:19" s="81" customFormat="1" x14ac:dyDescent="0.25">
      <c r="S480" s="269"/>
    </row>
    <row r="481" spans="19:19" s="81" customFormat="1" x14ac:dyDescent="0.25">
      <c r="S481" s="269"/>
    </row>
    <row r="482" spans="19:19" s="81" customFormat="1" x14ac:dyDescent="0.25">
      <c r="S482" s="269"/>
    </row>
    <row r="483" spans="19:19" s="81" customFormat="1" x14ac:dyDescent="0.25">
      <c r="S483" s="269"/>
    </row>
    <row r="484" spans="19:19" s="81" customFormat="1" x14ac:dyDescent="0.25">
      <c r="S484" s="269"/>
    </row>
    <row r="485" spans="19:19" s="81" customFormat="1" x14ac:dyDescent="0.25">
      <c r="S485" s="269"/>
    </row>
    <row r="486" spans="19:19" s="81" customFormat="1" x14ac:dyDescent="0.25">
      <c r="S486" s="269"/>
    </row>
    <row r="487" spans="19:19" s="81" customFormat="1" x14ac:dyDescent="0.25">
      <c r="S487" s="269"/>
    </row>
    <row r="488" spans="19:19" s="81" customFormat="1" x14ac:dyDescent="0.25">
      <c r="S488" s="269"/>
    </row>
    <row r="489" spans="19:19" s="81" customFormat="1" x14ac:dyDescent="0.25">
      <c r="S489" s="269"/>
    </row>
    <row r="490" spans="19:19" s="81" customFormat="1" x14ac:dyDescent="0.25">
      <c r="S490" s="269"/>
    </row>
    <row r="491" spans="19:19" s="81" customFormat="1" x14ac:dyDescent="0.25">
      <c r="S491" s="269"/>
    </row>
    <row r="492" spans="19:19" s="81" customFormat="1" x14ac:dyDescent="0.25">
      <c r="S492" s="269"/>
    </row>
    <row r="493" spans="19:19" s="81" customFormat="1" x14ac:dyDescent="0.25">
      <c r="S493" s="269"/>
    </row>
    <row r="494" spans="19:19" s="81" customFormat="1" x14ac:dyDescent="0.25">
      <c r="S494" s="269"/>
    </row>
    <row r="495" spans="19:19" s="81" customFormat="1" x14ac:dyDescent="0.25">
      <c r="S495" s="269"/>
    </row>
    <row r="496" spans="19:19" s="81" customFormat="1" x14ac:dyDescent="0.25">
      <c r="S496" s="269"/>
    </row>
    <row r="497" spans="19:19" s="81" customFormat="1" x14ac:dyDescent="0.25">
      <c r="S497" s="269"/>
    </row>
    <row r="498" spans="19:19" s="81" customFormat="1" x14ac:dyDescent="0.25">
      <c r="S498" s="269"/>
    </row>
    <row r="499" spans="19:19" s="81" customFormat="1" x14ac:dyDescent="0.25">
      <c r="S499" s="269"/>
    </row>
    <row r="500" spans="19:19" s="81" customFormat="1" x14ac:dyDescent="0.25">
      <c r="S500" s="269"/>
    </row>
    <row r="501" spans="19:19" s="81" customFormat="1" x14ac:dyDescent="0.25">
      <c r="S501" s="269"/>
    </row>
    <row r="502" spans="19:19" s="81" customFormat="1" x14ac:dyDescent="0.25">
      <c r="S502" s="269"/>
    </row>
    <row r="503" spans="19:19" s="81" customFormat="1" x14ac:dyDescent="0.25">
      <c r="S503" s="269"/>
    </row>
    <row r="504" spans="19:19" s="81" customFormat="1" x14ac:dyDescent="0.25">
      <c r="S504" s="269"/>
    </row>
    <row r="505" spans="19:19" s="81" customFormat="1" x14ac:dyDescent="0.25">
      <c r="S505" s="269"/>
    </row>
    <row r="506" spans="19:19" s="81" customFormat="1" x14ac:dyDescent="0.25">
      <c r="S506" s="269"/>
    </row>
    <row r="507" spans="19:19" s="81" customFormat="1" x14ac:dyDescent="0.25">
      <c r="S507" s="269"/>
    </row>
    <row r="508" spans="19:19" s="81" customFormat="1" x14ac:dyDescent="0.25">
      <c r="S508" s="269"/>
    </row>
    <row r="509" spans="19:19" s="81" customFormat="1" x14ac:dyDescent="0.25">
      <c r="S509" s="269"/>
    </row>
    <row r="510" spans="19:19" s="81" customFormat="1" x14ac:dyDescent="0.25">
      <c r="S510" s="269"/>
    </row>
    <row r="511" spans="19:19" s="81" customFormat="1" x14ac:dyDescent="0.25">
      <c r="S511" s="269"/>
    </row>
    <row r="512" spans="19:19" s="81" customFormat="1" x14ac:dyDescent="0.25">
      <c r="S512" s="269"/>
    </row>
    <row r="513" spans="19:19" s="81" customFormat="1" x14ac:dyDescent="0.25">
      <c r="S513" s="269"/>
    </row>
    <row r="514" spans="19:19" s="81" customFormat="1" x14ac:dyDescent="0.25">
      <c r="S514" s="269"/>
    </row>
    <row r="515" spans="19:19" s="81" customFormat="1" x14ac:dyDescent="0.25">
      <c r="S515" s="269"/>
    </row>
    <row r="516" spans="19:19" s="81" customFormat="1" x14ac:dyDescent="0.25">
      <c r="S516" s="269"/>
    </row>
    <row r="517" spans="19:19" s="81" customFormat="1" x14ac:dyDescent="0.25">
      <c r="S517" s="269"/>
    </row>
    <row r="518" spans="19:19" s="81" customFormat="1" x14ac:dyDescent="0.25">
      <c r="S518" s="269"/>
    </row>
    <row r="519" spans="19:19" s="81" customFormat="1" x14ac:dyDescent="0.25">
      <c r="S519" s="269"/>
    </row>
    <row r="520" spans="19:19" s="81" customFormat="1" x14ac:dyDescent="0.25">
      <c r="S520" s="269"/>
    </row>
    <row r="521" spans="19:19" s="81" customFormat="1" x14ac:dyDescent="0.25">
      <c r="S521" s="269"/>
    </row>
    <row r="522" spans="19:19" s="81" customFormat="1" x14ac:dyDescent="0.25">
      <c r="S522" s="269"/>
    </row>
    <row r="523" spans="19:19" s="81" customFormat="1" x14ac:dyDescent="0.25">
      <c r="S523" s="269"/>
    </row>
    <row r="524" spans="19:19" s="81" customFormat="1" x14ac:dyDescent="0.25">
      <c r="S524" s="269"/>
    </row>
    <row r="525" spans="19:19" s="81" customFormat="1" x14ac:dyDescent="0.25">
      <c r="S525" s="269"/>
    </row>
    <row r="526" spans="19:19" s="81" customFormat="1" x14ac:dyDescent="0.25">
      <c r="S526" s="269"/>
    </row>
    <row r="527" spans="19:19" s="81" customFormat="1" x14ac:dyDescent="0.25">
      <c r="S527" s="269"/>
    </row>
    <row r="528" spans="19:19" s="81" customFormat="1" x14ac:dyDescent="0.25">
      <c r="S528" s="269"/>
    </row>
    <row r="529" spans="19:19" s="81" customFormat="1" x14ac:dyDescent="0.25">
      <c r="S529" s="269"/>
    </row>
    <row r="530" spans="19:19" s="81" customFormat="1" x14ac:dyDescent="0.25">
      <c r="S530" s="269"/>
    </row>
    <row r="531" spans="19:19" s="81" customFormat="1" x14ac:dyDescent="0.25">
      <c r="S531" s="269"/>
    </row>
    <row r="532" spans="19:19" s="81" customFormat="1" x14ac:dyDescent="0.25">
      <c r="S532" s="269"/>
    </row>
    <row r="533" spans="19:19" s="81" customFormat="1" x14ac:dyDescent="0.25">
      <c r="S533" s="269"/>
    </row>
    <row r="534" spans="19:19" s="81" customFormat="1" x14ac:dyDescent="0.25">
      <c r="S534" s="269"/>
    </row>
    <row r="535" spans="19:19" s="81" customFormat="1" x14ac:dyDescent="0.25">
      <c r="S535" s="269"/>
    </row>
    <row r="536" spans="19:19" s="81" customFormat="1" x14ac:dyDescent="0.25">
      <c r="S536" s="269"/>
    </row>
    <row r="537" spans="19:19" s="81" customFormat="1" x14ac:dyDescent="0.25">
      <c r="S537" s="269"/>
    </row>
    <row r="538" spans="19:19" s="81" customFormat="1" x14ac:dyDescent="0.25">
      <c r="S538" s="269"/>
    </row>
    <row r="539" spans="19:19" s="81" customFormat="1" x14ac:dyDescent="0.25">
      <c r="S539" s="269"/>
    </row>
    <row r="540" spans="19:19" s="81" customFormat="1" x14ac:dyDescent="0.25">
      <c r="S540" s="269"/>
    </row>
    <row r="541" spans="19:19" s="81" customFormat="1" x14ac:dyDescent="0.25">
      <c r="S541" s="269"/>
    </row>
    <row r="542" spans="19:19" s="81" customFormat="1" x14ac:dyDescent="0.25">
      <c r="S542" s="269"/>
    </row>
    <row r="543" spans="19:19" s="81" customFormat="1" x14ac:dyDescent="0.25">
      <c r="S543" s="269"/>
    </row>
    <row r="544" spans="19:19" s="81" customFormat="1" x14ac:dyDescent="0.25">
      <c r="S544" s="269"/>
    </row>
    <row r="545" spans="19:19" s="81" customFormat="1" x14ac:dyDescent="0.25">
      <c r="S545" s="269"/>
    </row>
    <row r="546" spans="19:19" s="81" customFormat="1" x14ac:dyDescent="0.25">
      <c r="S546" s="269"/>
    </row>
    <row r="547" spans="19:19" s="81" customFormat="1" x14ac:dyDescent="0.25">
      <c r="S547" s="269"/>
    </row>
    <row r="548" spans="19:19" s="81" customFormat="1" x14ac:dyDescent="0.25">
      <c r="S548" s="269"/>
    </row>
    <row r="549" spans="19:19" s="81" customFormat="1" x14ac:dyDescent="0.25">
      <c r="S549" s="269"/>
    </row>
    <row r="550" spans="19:19" s="81" customFormat="1" x14ac:dyDescent="0.25">
      <c r="S550" s="269"/>
    </row>
    <row r="551" spans="19:19" s="81" customFormat="1" x14ac:dyDescent="0.25">
      <c r="S551" s="269"/>
    </row>
    <row r="552" spans="19:19" s="81" customFormat="1" x14ac:dyDescent="0.25">
      <c r="S552" s="269"/>
    </row>
    <row r="553" spans="19:19" s="81" customFormat="1" x14ac:dyDescent="0.25">
      <c r="S553" s="269"/>
    </row>
    <row r="554" spans="19:19" s="81" customFormat="1" x14ac:dyDescent="0.25">
      <c r="S554" s="269"/>
    </row>
    <row r="555" spans="19:19" s="81" customFormat="1" x14ac:dyDescent="0.25">
      <c r="S555" s="269"/>
    </row>
    <row r="556" spans="19:19" s="81" customFormat="1" x14ac:dyDescent="0.25">
      <c r="S556" s="269"/>
    </row>
    <row r="557" spans="19:19" s="81" customFormat="1" x14ac:dyDescent="0.25">
      <c r="S557" s="269"/>
    </row>
    <row r="558" spans="19:19" s="81" customFormat="1" x14ac:dyDescent="0.25">
      <c r="S558" s="269"/>
    </row>
    <row r="559" spans="19:19" s="81" customFormat="1" x14ac:dyDescent="0.25">
      <c r="S559" s="269"/>
    </row>
    <row r="560" spans="19:19" s="81" customFormat="1" x14ac:dyDescent="0.25">
      <c r="S560" s="269"/>
    </row>
    <row r="561" spans="19:19" s="81" customFormat="1" x14ac:dyDescent="0.25">
      <c r="S561" s="269"/>
    </row>
    <row r="562" spans="19:19" s="81" customFormat="1" x14ac:dyDescent="0.25">
      <c r="S562" s="269"/>
    </row>
    <row r="563" spans="19:19" s="81" customFormat="1" x14ac:dyDescent="0.25">
      <c r="S563" s="269"/>
    </row>
    <row r="564" spans="19:19" s="81" customFormat="1" x14ac:dyDescent="0.25">
      <c r="S564" s="269"/>
    </row>
    <row r="565" spans="19:19" s="81" customFormat="1" x14ac:dyDescent="0.25">
      <c r="S565" s="269"/>
    </row>
    <row r="566" spans="19:19" s="81" customFormat="1" x14ac:dyDescent="0.25">
      <c r="S566" s="269"/>
    </row>
    <row r="567" spans="19:19" s="81" customFormat="1" x14ac:dyDescent="0.25">
      <c r="S567" s="269"/>
    </row>
    <row r="568" spans="19:19" s="81" customFormat="1" x14ac:dyDescent="0.25">
      <c r="S568" s="269"/>
    </row>
    <row r="569" spans="19:19" s="81" customFormat="1" x14ac:dyDescent="0.25">
      <c r="S569" s="269"/>
    </row>
    <row r="570" spans="19:19" s="81" customFormat="1" x14ac:dyDescent="0.25">
      <c r="S570" s="269"/>
    </row>
    <row r="571" spans="19:19" s="81" customFormat="1" x14ac:dyDescent="0.25">
      <c r="S571" s="269"/>
    </row>
    <row r="572" spans="19:19" s="81" customFormat="1" x14ac:dyDescent="0.25">
      <c r="S572" s="269"/>
    </row>
    <row r="573" spans="19:19" s="81" customFormat="1" x14ac:dyDescent="0.25">
      <c r="S573" s="269"/>
    </row>
    <row r="574" spans="19:19" s="81" customFormat="1" x14ac:dyDescent="0.25">
      <c r="S574" s="269"/>
    </row>
    <row r="575" spans="19:19" s="81" customFormat="1" x14ac:dyDescent="0.25">
      <c r="S575" s="269"/>
    </row>
    <row r="576" spans="19:19" s="81" customFormat="1" x14ac:dyDescent="0.25">
      <c r="S576" s="269"/>
    </row>
    <row r="577" spans="19:19" s="81" customFormat="1" x14ac:dyDescent="0.25">
      <c r="S577" s="269"/>
    </row>
    <row r="578" spans="19:19" s="81" customFormat="1" x14ac:dyDescent="0.25">
      <c r="S578" s="269"/>
    </row>
    <row r="579" spans="19:19" s="81" customFormat="1" x14ac:dyDescent="0.25">
      <c r="S579" s="269"/>
    </row>
    <row r="580" spans="19:19" s="81" customFormat="1" x14ac:dyDescent="0.25">
      <c r="S580" s="269"/>
    </row>
    <row r="581" spans="19:19" s="81" customFormat="1" x14ac:dyDescent="0.25">
      <c r="S581" s="269"/>
    </row>
    <row r="582" spans="19:19" s="81" customFormat="1" x14ac:dyDescent="0.25">
      <c r="S582" s="269"/>
    </row>
    <row r="583" spans="19:19" s="81" customFormat="1" x14ac:dyDescent="0.25">
      <c r="S583" s="269"/>
    </row>
    <row r="584" spans="19:19" s="81" customFormat="1" x14ac:dyDescent="0.25">
      <c r="S584" s="269"/>
    </row>
    <row r="585" spans="19:19" s="81" customFormat="1" x14ac:dyDescent="0.25">
      <c r="S585" s="269"/>
    </row>
    <row r="586" spans="19:19" s="81" customFormat="1" x14ac:dyDescent="0.25">
      <c r="S586" s="269"/>
    </row>
    <row r="587" spans="19:19" s="81" customFormat="1" x14ac:dyDescent="0.25">
      <c r="S587" s="269"/>
    </row>
    <row r="588" spans="19:19" s="81" customFormat="1" x14ac:dyDescent="0.25">
      <c r="S588" s="269"/>
    </row>
    <row r="589" spans="19:19" s="81" customFormat="1" x14ac:dyDescent="0.25">
      <c r="S589" s="269"/>
    </row>
    <row r="590" spans="19:19" s="81" customFormat="1" x14ac:dyDescent="0.25">
      <c r="S590" s="269"/>
    </row>
    <row r="591" spans="19:19" s="81" customFormat="1" x14ac:dyDescent="0.25">
      <c r="S591" s="269"/>
    </row>
    <row r="592" spans="19:19" s="81" customFormat="1" x14ac:dyDescent="0.25">
      <c r="S592" s="269"/>
    </row>
    <row r="593" spans="19:19" s="81" customFormat="1" x14ac:dyDescent="0.25">
      <c r="S593" s="269"/>
    </row>
    <row r="594" spans="19:19" s="81" customFormat="1" x14ac:dyDescent="0.25">
      <c r="S594" s="269"/>
    </row>
    <row r="595" spans="19:19" s="81" customFormat="1" x14ac:dyDescent="0.25">
      <c r="S595" s="269"/>
    </row>
    <row r="596" spans="19:19" s="81" customFormat="1" x14ac:dyDescent="0.25">
      <c r="S596" s="269"/>
    </row>
    <row r="597" spans="19:19" s="81" customFormat="1" x14ac:dyDescent="0.25">
      <c r="S597" s="269"/>
    </row>
    <row r="598" spans="19:19" s="81" customFormat="1" x14ac:dyDescent="0.25">
      <c r="S598" s="269"/>
    </row>
    <row r="599" spans="19:19" s="81" customFormat="1" x14ac:dyDescent="0.25">
      <c r="S599" s="269"/>
    </row>
    <row r="600" spans="19:19" s="81" customFormat="1" x14ac:dyDescent="0.25">
      <c r="S600" s="269"/>
    </row>
    <row r="601" spans="19:19" s="81" customFormat="1" x14ac:dyDescent="0.25">
      <c r="S601" s="269"/>
    </row>
    <row r="602" spans="19:19" s="81" customFormat="1" x14ac:dyDescent="0.25">
      <c r="S602" s="269"/>
    </row>
    <row r="603" spans="19:19" s="81" customFormat="1" x14ac:dyDescent="0.25">
      <c r="S603" s="269"/>
    </row>
    <row r="604" spans="19:19" s="81" customFormat="1" x14ac:dyDescent="0.25">
      <c r="S604" s="269"/>
    </row>
    <row r="605" spans="19:19" s="81" customFormat="1" x14ac:dyDescent="0.25">
      <c r="S605" s="269"/>
    </row>
    <row r="606" spans="19:19" s="81" customFormat="1" x14ac:dyDescent="0.25">
      <c r="S606" s="269"/>
    </row>
    <row r="607" spans="19:19" s="81" customFormat="1" x14ac:dyDescent="0.25">
      <c r="S607" s="269"/>
    </row>
    <row r="608" spans="19:19" s="81" customFormat="1" x14ac:dyDescent="0.25">
      <c r="S608" s="269"/>
    </row>
    <row r="609" spans="19:19" s="81" customFormat="1" x14ac:dyDescent="0.25">
      <c r="S609" s="269"/>
    </row>
    <row r="610" spans="19:19" s="81" customFormat="1" x14ac:dyDescent="0.25">
      <c r="S610" s="269"/>
    </row>
    <row r="611" spans="19:19" s="81" customFormat="1" x14ac:dyDescent="0.25">
      <c r="S611" s="269"/>
    </row>
    <row r="612" spans="19:19" s="81" customFormat="1" x14ac:dyDescent="0.25">
      <c r="S612" s="269"/>
    </row>
    <row r="613" spans="19:19" s="81" customFormat="1" x14ac:dyDescent="0.25">
      <c r="S613" s="269"/>
    </row>
    <row r="614" spans="19:19" s="81" customFormat="1" x14ac:dyDescent="0.25">
      <c r="S614" s="269"/>
    </row>
    <row r="615" spans="19:19" s="81" customFormat="1" x14ac:dyDescent="0.25">
      <c r="S615" s="269"/>
    </row>
    <row r="616" spans="19:19" s="81" customFormat="1" x14ac:dyDescent="0.25">
      <c r="S616" s="269"/>
    </row>
    <row r="617" spans="19:19" s="81" customFormat="1" x14ac:dyDescent="0.25">
      <c r="S617" s="269"/>
    </row>
    <row r="618" spans="19:19" s="81" customFormat="1" x14ac:dyDescent="0.25">
      <c r="S618" s="269"/>
    </row>
    <row r="619" spans="19:19" s="81" customFormat="1" x14ac:dyDescent="0.25">
      <c r="S619" s="269"/>
    </row>
    <row r="620" spans="19:19" s="81" customFormat="1" x14ac:dyDescent="0.25">
      <c r="S620" s="269"/>
    </row>
    <row r="621" spans="19:19" s="81" customFormat="1" x14ac:dyDescent="0.25">
      <c r="S621" s="269"/>
    </row>
    <row r="622" spans="19:19" s="81" customFormat="1" x14ac:dyDescent="0.25">
      <c r="S622" s="269"/>
    </row>
    <row r="623" spans="19:19" s="81" customFormat="1" x14ac:dyDescent="0.25">
      <c r="S623" s="269"/>
    </row>
    <row r="624" spans="19:19" s="81" customFormat="1" x14ac:dyDescent="0.25">
      <c r="S624" s="269"/>
    </row>
    <row r="625" spans="19:19" s="81" customFormat="1" x14ac:dyDescent="0.25">
      <c r="S625" s="269"/>
    </row>
    <row r="626" spans="19:19" s="81" customFormat="1" x14ac:dyDescent="0.25">
      <c r="S626" s="269"/>
    </row>
    <row r="627" spans="19:19" s="81" customFormat="1" x14ac:dyDescent="0.25">
      <c r="S627" s="269"/>
    </row>
    <row r="628" spans="19:19" s="81" customFormat="1" x14ac:dyDescent="0.25">
      <c r="S628" s="269"/>
    </row>
    <row r="629" spans="19:19" s="81" customFormat="1" x14ac:dyDescent="0.25">
      <c r="S629" s="269"/>
    </row>
    <row r="630" spans="19:19" s="81" customFormat="1" x14ac:dyDescent="0.25">
      <c r="S630" s="269"/>
    </row>
    <row r="631" spans="19:19" s="81" customFormat="1" x14ac:dyDescent="0.25">
      <c r="S631" s="269"/>
    </row>
    <row r="632" spans="19:19" s="81" customFormat="1" x14ac:dyDescent="0.25">
      <c r="S632" s="269"/>
    </row>
    <row r="633" spans="19:19" s="81" customFormat="1" x14ac:dyDescent="0.25">
      <c r="S633" s="269"/>
    </row>
    <row r="634" spans="19:19" s="81" customFormat="1" x14ac:dyDescent="0.25">
      <c r="S634" s="269"/>
    </row>
    <row r="635" spans="19:19" s="81" customFormat="1" x14ac:dyDescent="0.25">
      <c r="S635" s="269"/>
    </row>
    <row r="636" spans="19:19" s="81" customFormat="1" x14ac:dyDescent="0.25">
      <c r="S636" s="269"/>
    </row>
    <row r="637" spans="19:19" s="81" customFormat="1" x14ac:dyDescent="0.25">
      <c r="S637" s="269"/>
    </row>
    <row r="638" spans="19:19" s="81" customFormat="1" x14ac:dyDescent="0.25">
      <c r="S638" s="269"/>
    </row>
    <row r="639" spans="19:19" s="81" customFormat="1" x14ac:dyDescent="0.25">
      <c r="S639" s="269"/>
    </row>
    <row r="640" spans="19:19" s="81" customFormat="1" x14ac:dyDescent="0.25">
      <c r="S640" s="269"/>
    </row>
    <row r="641" spans="19:19" s="81" customFormat="1" x14ac:dyDescent="0.25">
      <c r="S641" s="269"/>
    </row>
    <row r="642" spans="19:19" s="81" customFormat="1" x14ac:dyDescent="0.25">
      <c r="S642" s="269"/>
    </row>
    <row r="643" spans="19:19" s="81" customFormat="1" x14ac:dyDescent="0.25">
      <c r="S643" s="269"/>
    </row>
    <row r="644" spans="19:19" s="81" customFormat="1" x14ac:dyDescent="0.25">
      <c r="S644" s="269"/>
    </row>
    <row r="645" spans="19:19" s="81" customFormat="1" x14ac:dyDescent="0.25">
      <c r="S645" s="269"/>
    </row>
    <row r="646" spans="19:19" s="81" customFormat="1" x14ac:dyDescent="0.25">
      <c r="S646" s="269"/>
    </row>
    <row r="647" spans="19:19" s="81" customFormat="1" x14ac:dyDescent="0.25">
      <c r="S647" s="269"/>
    </row>
    <row r="648" spans="19:19" s="81" customFormat="1" x14ac:dyDescent="0.25">
      <c r="S648" s="269"/>
    </row>
    <row r="649" spans="19:19" s="81" customFormat="1" x14ac:dyDescent="0.25">
      <c r="S649" s="269"/>
    </row>
    <row r="650" spans="19:19" s="81" customFormat="1" x14ac:dyDescent="0.25">
      <c r="S650" s="269"/>
    </row>
    <row r="651" spans="19:19" s="81" customFormat="1" x14ac:dyDescent="0.25">
      <c r="S651" s="269"/>
    </row>
    <row r="652" spans="19:19" s="81" customFormat="1" x14ac:dyDescent="0.25">
      <c r="S652" s="269"/>
    </row>
    <row r="653" spans="19:19" s="81" customFormat="1" x14ac:dyDescent="0.25">
      <c r="S653" s="269"/>
    </row>
    <row r="654" spans="19:19" s="81" customFormat="1" x14ac:dyDescent="0.25">
      <c r="S654" s="269"/>
    </row>
    <row r="655" spans="19:19" s="81" customFormat="1" x14ac:dyDescent="0.25">
      <c r="S655" s="269"/>
    </row>
    <row r="656" spans="19:19" s="81" customFormat="1" x14ac:dyDescent="0.25">
      <c r="S656" s="269"/>
    </row>
    <row r="657" spans="19:19" s="81" customFormat="1" x14ac:dyDescent="0.25">
      <c r="S657" s="269"/>
    </row>
    <row r="658" spans="19:19" s="81" customFormat="1" x14ac:dyDescent="0.25">
      <c r="S658" s="269"/>
    </row>
    <row r="659" spans="19:19" s="81" customFormat="1" x14ac:dyDescent="0.25">
      <c r="S659" s="269"/>
    </row>
    <row r="660" spans="19:19" s="81" customFormat="1" x14ac:dyDescent="0.25">
      <c r="S660" s="269"/>
    </row>
    <row r="661" spans="19:19" s="81" customFormat="1" x14ac:dyDescent="0.25">
      <c r="S661" s="269"/>
    </row>
    <row r="662" spans="19:19" s="81" customFormat="1" x14ac:dyDescent="0.25">
      <c r="S662" s="269"/>
    </row>
    <row r="663" spans="19:19" s="81" customFormat="1" x14ac:dyDescent="0.25">
      <c r="S663" s="269"/>
    </row>
    <row r="664" spans="19:19" s="81" customFormat="1" x14ac:dyDescent="0.25">
      <c r="S664" s="269"/>
    </row>
    <row r="665" spans="19:19" s="81" customFormat="1" x14ac:dyDescent="0.25">
      <c r="S665" s="269"/>
    </row>
    <row r="666" spans="19:19" s="81" customFormat="1" x14ac:dyDescent="0.25">
      <c r="S666" s="269"/>
    </row>
    <row r="667" spans="19:19" s="81" customFormat="1" x14ac:dyDescent="0.25">
      <c r="S667" s="269"/>
    </row>
    <row r="668" spans="19:19" s="81" customFormat="1" x14ac:dyDescent="0.25">
      <c r="S668" s="269"/>
    </row>
    <row r="669" spans="19:19" s="81" customFormat="1" x14ac:dyDescent="0.25">
      <c r="S669" s="269"/>
    </row>
    <row r="670" spans="19:19" s="81" customFormat="1" x14ac:dyDescent="0.25">
      <c r="S670" s="269"/>
    </row>
    <row r="671" spans="19:19" s="81" customFormat="1" x14ac:dyDescent="0.25">
      <c r="S671" s="269"/>
    </row>
    <row r="672" spans="19:19" s="81" customFormat="1" x14ac:dyDescent="0.25">
      <c r="S672" s="269"/>
    </row>
    <row r="673" spans="19:19" s="81" customFormat="1" x14ac:dyDescent="0.25">
      <c r="S673" s="269"/>
    </row>
    <row r="674" spans="19:19" s="81" customFormat="1" x14ac:dyDescent="0.25">
      <c r="S674" s="269"/>
    </row>
    <row r="675" spans="19:19" s="81" customFormat="1" x14ac:dyDescent="0.25">
      <c r="S675" s="269"/>
    </row>
    <row r="676" spans="19:19" s="81" customFormat="1" x14ac:dyDescent="0.25">
      <c r="S676" s="269"/>
    </row>
    <row r="677" spans="19:19" s="81" customFormat="1" x14ac:dyDescent="0.25">
      <c r="S677" s="269"/>
    </row>
    <row r="678" spans="19:19" s="81" customFormat="1" x14ac:dyDescent="0.25">
      <c r="S678" s="269"/>
    </row>
    <row r="679" spans="19:19" s="81" customFormat="1" x14ac:dyDescent="0.25">
      <c r="S679" s="269"/>
    </row>
    <row r="680" spans="19:19" s="81" customFormat="1" x14ac:dyDescent="0.25">
      <c r="S680" s="269"/>
    </row>
    <row r="681" spans="19:19" s="81" customFormat="1" x14ac:dyDescent="0.25">
      <c r="S681" s="269"/>
    </row>
    <row r="682" spans="19:19" s="81" customFormat="1" x14ac:dyDescent="0.25">
      <c r="S682" s="269"/>
    </row>
    <row r="683" spans="19:19" s="81" customFormat="1" x14ac:dyDescent="0.25">
      <c r="S683" s="269"/>
    </row>
    <row r="684" spans="19:19" s="81" customFormat="1" x14ac:dyDescent="0.25">
      <c r="S684" s="269"/>
    </row>
    <row r="685" spans="19:19" s="81" customFormat="1" x14ac:dyDescent="0.25">
      <c r="S685" s="269"/>
    </row>
    <row r="686" spans="19:19" s="81" customFormat="1" x14ac:dyDescent="0.25">
      <c r="S686" s="269"/>
    </row>
    <row r="687" spans="19:19" s="81" customFormat="1" x14ac:dyDescent="0.25">
      <c r="S687" s="269"/>
    </row>
    <row r="688" spans="19:19" s="81" customFormat="1" x14ac:dyDescent="0.25">
      <c r="S688" s="269"/>
    </row>
    <row r="689" spans="19:19" s="81" customFormat="1" x14ac:dyDescent="0.25">
      <c r="S689" s="269"/>
    </row>
    <row r="690" spans="19:19" s="81" customFormat="1" x14ac:dyDescent="0.25">
      <c r="S690" s="269"/>
    </row>
    <row r="691" spans="19:19" s="81" customFormat="1" x14ac:dyDescent="0.25">
      <c r="S691" s="269"/>
    </row>
    <row r="692" spans="19:19" s="81" customFormat="1" x14ac:dyDescent="0.25">
      <c r="S692" s="269"/>
    </row>
    <row r="693" spans="19:19" s="81" customFormat="1" x14ac:dyDescent="0.25">
      <c r="S693" s="269"/>
    </row>
    <row r="694" spans="19:19" s="81" customFormat="1" x14ac:dyDescent="0.25">
      <c r="S694" s="269"/>
    </row>
    <row r="695" spans="19:19" s="81" customFormat="1" x14ac:dyDescent="0.25">
      <c r="S695" s="269"/>
    </row>
    <row r="696" spans="19:19" s="81" customFormat="1" x14ac:dyDescent="0.25">
      <c r="S696" s="269"/>
    </row>
    <row r="697" spans="19:19" s="81" customFormat="1" x14ac:dyDescent="0.25">
      <c r="S697" s="269"/>
    </row>
    <row r="698" spans="19:19" s="81" customFormat="1" x14ac:dyDescent="0.25">
      <c r="S698" s="269"/>
    </row>
    <row r="699" spans="19:19" s="81" customFormat="1" x14ac:dyDescent="0.25">
      <c r="S699" s="269"/>
    </row>
    <row r="700" spans="19:19" s="81" customFormat="1" x14ac:dyDescent="0.25">
      <c r="S700" s="269"/>
    </row>
    <row r="701" spans="19:19" s="81" customFormat="1" x14ac:dyDescent="0.25">
      <c r="S701" s="269"/>
    </row>
    <row r="702" spans="19:19" s="81" customFormat="1" x14ac:dyDescent="0.25">
      <c r="S702" s="269"/>
    </row>
    <row r="703" spans="19:19" s="81" customFormat="1" x14ac:dyDescent="0.25">
      <c r="S703" s="269"/>
    </row>
    <row r="704" spans="19:19" s="81" customFormat="1" x14ac:dyDescent="0.25">
      <c r="S704" s="269"/>
    </row>
    <row r="705" spans="19:19" s="81" customFormat="1" x14ac:dyDescent="0.25">
      <c r="S705" s="269"/>
    </row>
    <row r="706" spans="19:19" s="81" customFormat="1" x14ac:dyDescent="0.25">
      <c r="S706" s="269"/>
    </row>
    <row r="707" spans="19:19" s="81" customFormat="1" x14ac:dyDescent="0.25">
      <c r="S707" s="269"/>
    </row>
    <row r="708" spans="19:19" s="81" customFormat="1" x14ac:dyDescent="0.25">
      <c r="S708" s="269"/>
    </row>
    <row r="709" spans="19:19" s="81" customFormat="1" x14ac:dyDescent="0.25">
      <c r="S709" s="269"/>
    </row>
    <row r="710" spans="19:19" s="81" customFormat="1" x14ac:dyDescent="0.25">
      <c r="S710" s="269"/>
    </row>
    <row r="711" spans="19:19" s="81" customFormat="1" x14ac:dyDescent="0.25">
      <c r="S711" s="269"/>
    </row>
    <row r="712" spans="19:19" s="81" customFormat="1" x14ac:dyDescent="0.25">
      <c r="S712" s="269"/>
    </row>
    <row r="713" spans="19:19" s="81" customFormat="1" x14ac:dyDescent="0.25">
      <c r="S713" s="269"/>
    </row>
    <row r="714" spans="19:19" s="81" customFormat="1" x14ac:dyDescent="0.25">
      <c r="S714" s="269"/>
    </row>
    <row r="715" spans="19:19" s="81" customFormat="1" x14ac:dyDescent="0.25">
      <c r="S715" s="269"/>
    </row>
    <row r="716" spans="19:19" s="81" customFormat="1" x14ac:dyDescent="0.25">
      <c r="S716" s="269"/>
    </row>
    <row r="717" spans="19:19" s="81" customFormat="1" x14ac:dyDescent="0.25">
      <c r="S717" s="269"/>
    </row>
    <row r="718" spans="19:19" s="81" customFormat="1" x14ac:dyDescent="0.25">
      <c r="S718" s="269"/>
    </row>
    <row r="719" spans="19:19" s="81" customFormat="1" x14ac:dyDescent="0.25">
      <c r="S719" s="269"/>
    </row>
    <row r="720" spans="19:19" s="81" customFormat="1" x14ac:dyDescent="0.25">
      <c r="S720" s="269"/>
    </row>
    <row r="721" spans="19:19" s="81" customFormat="1" x14ac:dyDescent="0.25">
      <c r="S721" s="269"/>
    </row>
    <row r="722" spans="19:19" s="81" customFormat="1" x14ac:dyDescent="0.25">
      <c r="S722" s="269"/>
    </row>
    <row r="723" spans="19:19" s="81" customFormat="1" x14ac:dyDescent="0.25">
      <c r="S723" s="269"/>
    </row>
    <row r="724" spans="19:19" s="81" customFormat="1" x14ac:dyDescent="0.25">
      <c r="S724" s="269"/>
    </row>
    <row r="725" spans="19:19" s="81" customFormat="1" x14ac:dyDescent="0.25">
      <c r="S725" s="269"/>
    </row>
    <row r="726" spans="19:19" s="81" customFormat="1" x14ac:dyDescent="0.25">
      <c r="S726" s="269"/>
    </row>
    <row r="727" spans="19:19" s="81" customFormat="1" x14ac:dyDescent="0.25">
      <c r="S727" s="269"/>
    </row>
    <row r="728" spans="19:19" s="81" customFormat="1" x14ac:dyDescent="0.25">
      <c r="S728" s="269"/>
    </row>
    <row r="729" spans="19:19" s="81" customFormat="1" x14ac:dyDescent="0.25">
      <c r="S729" s="269"/>
    </row>
    <row r="730" spans="19:19" s="81" customFormat="1" x14ac:dyDescent="0.25">
      <c r="S730" s="269"/>
    </row>
    <row r="731" spans="19:19" s="81" customFormat="1" x14ac:dyDescent="0.25">
      <c r="S731" s="269"/>
    </row>
    <row r="732" spans="19:19" s="81" customFormat="1" x14ac:dyDescent="0.25">
      <c r="S732" s="269"/>
    </row>
    <row r="733" spans="19:19" s="81" customFormat="1" x14ac:dyDescent="0.25">
      <c r="S733" s="269"/>
    </row>
    <row r="734" spans="19:19" s="81" customFormat="1" x14ac:dyDescent="0.25">
      <c r="S734" s="269"/>
    </row>
    <row r="735" spans="19:19" s="81" customFormat="1" x14ac:dyDescent="0.25">
      <c r="S735" s="269"/>
    </row>
    <row r="736" spans="19:19" s="81" customFormat="1" x14ac:dyDescent="0.25">
      <c r="S736" s="269"/>
    </row>
    <row r="737" spans="19:19" s="81" customFormat="1" x14ac:dyDescent="0.25">
      <c r="S737" s="269"/>
    </row>
    <row r="738" spans="19:19" s="81" customFormat="1" x14ac:dyDescent="0.25">
      <c r="S738" s="269"/>
    </row>
    <row r="739" spans="19:19" s="81" customFormat="1" x14ac:dyDescent="0.25">
      <c r="S739" s="269"/>
    </row>
    <row r="740" spans="19:19" s="81" customFormat="1" x14ac:dyDescent="0.25">
      <c r="S740" s="269"/>
    </row>
    <row r="741" spans="19:19" s="81" customFormat="1" x14ac:dyDescent="0.25">
      <c r="S741" s="269"/>
    </row>
    <row r="742" spans="19:19" s="81" customFormat="1" x14ac:dyDescent="0.25">
      <c r="S742" s="269"/>
    </row>
    <row r="743" spans="19:19" s="81" customFormat="1" x14ac:dyDescent="0.25">
      <c r="S743" s="269"/>
    </row>
    <row r="744" spans="19:19" s="81" customFormat="1" x14ac:dyDescent="0.25">
      <c r="S744" s="269"/>
    </row>
    <row r="745" spans="19:19" s="81" customFormat="1" x14ac:dyDescent="0.25">
      <c r="S745" s="269"/>
    </row>
    <row r="746" spans="19:19" s="81" customFormat="1" x14ac:dyDescent="0.25">
      <c r="S746" s="269"/>
    </row>
    <row r="747" spans="19:19" s="81" customFormat="1" x14ac:dyDescent="0.25">
      <c r="S747" s="269"/>
    </row>
  </sheetData>
  <mergeCells count="13">
    <mergeCell ref="L5:L6"/>
    <mergeCell ref="M5:P5"/>
    <mergeCell ref="Q5:Q6"/>
    <mergeCell ref="B2:R2"/>
    <mergeCell ref="B3:B6"/>
    <mergeCell ref="C3:R3"/>
    <mergeCell ref="C4:G4"/>
    <mergeCell ref="H4:L4"/>
    <mergeCell ref="M4:Q4"/>
    <mergeCell ref="R4:R6"/>
    <mergeCell ref="C5:F5"/>
    <mergeCell ref="G5:G6"/>
    <mergeCell ref="H5:K5"/>
  </mergeCells>
  <printOptions horizontalCentered="1"/>
  <pageMargins left="0.7" right="0.7" top="0.75" bottom="0.75" header="0.3" footer="0.3"/>
  <pageSetup paperSize="9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FQ637"/>
  <sheetViews>
    <sheetView zoomScale="80" zoomScaleNormal="80" workbookViewId="0">
      <selection activeCell="C7" sqref="C7:P19"/>
    </sheetView>
  </sheetViews>
  <sheetFormatPr defaultColWidth="11.42578125" defaultRowHeight="15" x14ac:dyDescent="0.25"/>
  <cols>
    <col min="1" max="1" width="2.7109375" style="81" customWidth="1"/>
    <col min="2" max="2" width="15.7109375" style="63" customWidth="1"/>
    <col min="3" max="18" width="12.7109375" style="63" customWidth="1"/>
    <col min="19" max="173" width="11.42578125" style="81" customWidth="1"/>
    <col min="174" max="16384" width="11.42578125" style="63"/>
  </cols>
  <sheetData>
    <row r="1" spans="2:19" s="81" customFormat="1" ht="15.75" thickBot="1" x14ac:dyDescent="0.3"/>
    <row r="2" spans="2:19" ht="21.95" customHeight="1" thickTop="1" thickBot="1" x14ac:dyDescent="0.3">
      <c r="B2" s="284" t="s">
        <v>300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6"/>
    </row>
    <row r="3" spans="2:19" ht="21.95" customHeight="1" thickTop="1" thickBot="1" x14ac:dyDescent="0.3">
      <c r="B3" s="287" t="s">
        <v>248</v>
      </c>
      <c r="C3" s="369" t="s">
        <v>39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</row>
    <row r="4" spans="2:19" ht="21.95" customHeight="1" thickTop="1" thickBot="1" x14ac:dyDescent="0.3">
      <c r="B4" s="325"/>
      <c r="C4" s="332" t="s">
        <v>98</v>
      </c>
      <c r="D4" s="298"/>
      <c r="E4" s="298"/>
      <c r="F4" s="298"/>
      <c r="G4" s="314"/>
      <c r="H4" s="332" t="s">
        <v>99</v>
      </c>
      <c r="I4" s="298"/>
      <c r="J4" s="298"/>
      <c r="K4" s="298"/>
      <c r="L4" s="314"/>
      <c r="M4" s="332" t="s">
        <v>42</v>
      </c>
      <c r="N4" s="298"/>
      <c r="O4" s="298"/>
      <c r="P4" s="298"/>
      <c r="Q4" s="314"/>
      <c r="R4" s="278" t="s">
        <v>31</v>
      </c>
    </row>
    <row r="5" spans="2:19" ht="21.95" customHeight="1" thickTop="1" x14ac:dyDescent="0.25">
      <c r="B5" s="325"/>
      <c r="C5" s="303" t="s">
        <v>81</v>
      </c>
      <c r="D5" s="367"/>
      <c r="E5" s="367"/>
      <c r="F5" s="368"/>
      <c r="G5" s="287" t="s">
        <v>31</v>
      </c>
      <c r="H5" s="303" t="s">
        <v>81</v>
      </c>
      <c r="I5" s="367"/>
      <c r="J5" s="367"/>
      <c r="K5" s="368"/>
      <c r="L5" s="287" t="s">
        <v>31</v>
      </c>
      <c r="M5" s="303" t="s">
        <v>81</v>
      </c>
      <c r="N5" s="367"/>
      <c r="O5" s="367"/>
      <c r="P5" s="368"/>
      <c r="Q5" s="287" t="s">
        <v>31</v>
      </c>
      <c r="R5" s="279"/>
    </row>
    <row r="6" spans="2:19" ht="39.75" customHeight="1" thickBot="1" x14ac:dyDescent="0.3">
      <c r="B6" s="326"/>
      <c r="C6" s="245" t="s">
        <v>33</v>
      </c>
      <c r="D6" s="246" t="s">
        <v>194</v>
      </c>
      <c r="E6" s="246" t="s">
        <v>195</v>
      </c>
      <c r="F6" s="242" t="s">
        <v>34</v>
      </c>
      <c r="G6" s="326"/>
      <c r="H6" s="245" t="s">
        <v>33</v>
      </c>
      <c r="I6" s="246" t="s">
        <v>194</v>
      </c>
      <c r="J6" s="246" t="s">
        <v>195</v>
      </c>
      <c r="K6" s="242" t="s">
        <v>34</v>
      </c>
      <c r="L6" s="326"/>
      <c r="M6" s="245" t="s">
        <v>33</v>
      </c>
      <c r="N6" s="246" t="s">
        <v>194</v>
      </c>
      <c r="O6" s="246" t="s">
        <v>195</v>
      </c>
      <c r="P6" s="242" t="s">
        <v>34</v>
      </c>
      <c r="Q6" s="326"/>
      <c r="R6" s="280"/>
    </row>
    <row r="7" spans="2:19" ht="21.95" customHeight="1" thickTop="1" x14ac:dyDescent="0.25">
      <c r="B7" s="159" t="s">
        <v>86</v>
      </c>
      <c r="C7" s="170">
        <v>9.590973201692525E-2</v>
      </c>
      <c r="D7" s="171">
        <v>0.11019283746556474</v>
      </c>
      <c r="E7" s="171">
        <v>8.3333333333333329E-2</v>
      </c>
      <c r="F7" s="172">
        <v>0</v>
      </c>
      <c r="G7" s="189">
        <v>0.10441988950276243</v>
      </c>
      <c r="H7" s="170">
        <v>0.12195975503062118</v>
      </c>
      <c r="I7" s="171">
        <v>0.11678069175218549</v>
      </c>
      <c r="J7" s="171">
        <v>0.14446529080675422</v>
      </c>
      <c r="K7" s="172">
        <v>0</v>
      </c>
      <c r="L7" s="189">
        <v>0.1194181124426161</v>
      </c>
      <c r="M7" s="170">
        <v>0.12582297000731529</v>
      </c>
      <c r="N7" s="171">
        <v>0.13503649635036497</v>
      </c>
      <c r="O7" s="171">
        <v>0.13808463251670378</v>
      </c>
      <c r="P7" s="172">
        <v>0</v>
      </c>
      <c r="Q7" s="190">
        <v>0.13219692454404577</v>
      </c>
      <c r="R7" s="190">
        <v>0.12238617825893519</v>
      </c>
      <c r="S7" s="92"/>
    </row>
    <row r="8" spans="2:19" ht="21.95" customHeight="1" x14ac:dyDescent="0.25">
      <c r="B8" s="160" t="s">
        <v>87</v>
      </c>
      <c r="C8" s="170">
        <v>9.1678420310296188E-2</v>
      </c>
      <c r="D8" s="171">
        <v>0.10835629017447199</v>
      </c>
      <c r="E8" s="171">
        <v>0</v>
      </c>
      <c r="F8" s="172">
        <v>0</v>
      </c>
      <c r="G8" s="190">
        <v>0.1011049723756906</v>
      </c>
      <c r="H8" s="170">
        <v>0.10498687664041995</v>
      </c>
      <c r="I8" s="171">
        <v>0.11145952109464081</v>
      </c>
      <c r="J8" s="171">
        <v>0.12945590994371481</v>
      </c>
      <c r="K8" s="172">
        <v>0</v>
      </c>
      <c r="L8" s="190">
        <v>0.10981935253085316</v>
      </c>
      <c r="M8" s="170">
        <v>0.10790051207022677</v>
      </c>
      <c r="N8" s="171">
        <v>0.1104494813676527</v>
      </c>
      <c r="O8" s="171">
        <v>0.12249443207126949</v>
      </c>
      <c r="P8" s="172">
        <v>0</v>
      </c>
      <c r="Q8" s="190">
        <v>0.11026344021933485</v>
      </c>
      <c r="R8" s="190">
        <v>0.10937268278214445</v>
      </c>
      <c r="S8" s="92"/>
    </row>
    <row r="9" spans="2:19" ht="21.95" customHeight="1" x14ac:dyDescent="0.25">
      <c r="B9" s="160" t="s">
        <v>88</v>
      </c>
      <c r="C9" s="170">
        <v>5.2186177715091681E-2</v>
      </c>
      <c r="D9" s="171">
        <v>6.2442607897153349E-2</v>
      </c>
      <c r="E9" s="171">
        <v>0.16666666666666666</v>
      </c>
      <c r="F9" s="172">
        <v>0</v>
      </c>
      <c r="G9" s="190">
        <v>5.9116022099447517E-2</v>
      </c>
      <c r="H9" s="170">
        <v>7.5065616797900261E-2</v>
      </c>
      <c r="I9" s="171">
        <v>8.0672748004561007E-2</v>
      </c>
      <c r="J9" s="171">
        <v>7.6923076923076927E-2</v>
      </c>
      <c r="K9" s="172">
        <v>0</v>
      </c>
      <c r="L9" s="190">
        <v>7.8638287724318842E-2</v>
      </c>
      <c r="M9" s="170">
        <v>7.5713240673006582E-2</v>
      </c>
      <c r="N9" s="171">
        <v>7.7602766039185561E-2</v>
      </c>
      <c r="O9" s="171">
        <v>8.6859688195991089E-2</v>
      </c>
      <c r="P9" s="172">
        <v>0</v>
      </c>
      <c r="Q9" s="190">
        <v>7.7482417451424479E-2</v>
      </c>
      <c r="R9" s="190">
        <v>7.6968708290078597E-2</v>
      </c>
      <c r="S9" s="92"/>
    </row>
    <row r="10" spans="2:19" ht="21.95" customHeight="1" x14ac:dyDescent="0.25">
      <c r="B10" s="160" t="s">
        <v>89</v>
      </c>
      <c r="C10" s="170">
        <v>4.9365303244005641E-2</v>
      </c>
      <c r="D10" s="171">
        <v>4.2240587695133149E-2</v>
      </c>
      <c r="E10" s="171">
        <v>0</v>
      </c>
      <c r="F10" s="172">
        <v>0</v>
      </c>
      <c r="G10" s="190">
        <v>4.4751381215469614E-2</v>
      </c>
      <c r="H10" s="170">
        <v>4.6894138232720907E-2</v>
      </c>
      <c r="I10" s="171">
        <v>4.1714177118966175E-2</v>
      </c>
      <c r="J10" s="171">
        <v>3.7523452157598502E-2</v>
      </c>
      <c r="K10" s="172">
        <v>0</v>
      </c>
      <c r="L10" s="190">
        <v>4.3343468669886129E-2</v>
      </c>
      <c r="M10" s="170">
        <v>5.1938551572787123E-2</v>
      </c>
      <c r="N10" s="171">
        <v>4.5716480983480599E-2</v>
      </c>
      <c r="O10" s="171">
        <v>3.7861915367483297E-2</v>
      </c>
      <c r="P10" s="172">
        <v>0</v>
      </c>
      <c r="Q10" s="190">
        <v>4.7323876504946953E-2</v>
      </c>
      <c r="R10" s="190">
        <v>4.467596025507934E-2</v>
      </c>
      <c r="S10" s="92"/>
    </row>
    <row r="11" spans="2:19" ht="21.95" customHeight="1" x14ac:dyDescent="0.25">
      <c r="B11" s="160" t="s">
        <v>90</v>
      </c>
      <c r="C11" s="170">
        <v>5.6417489421720736E-2</v>
      </c>
      <c r="D11" s="171">
        <v>6.0606060606060608E-2</v>
      </c>
      <c r="E11" s="171">
        <v>8.3333333333333329E-2</v>
      </c>
      <c r="F11" s="172">
        <v>0</v>
      </c>
      <c r="G11" s="190">
        <v>5.9116022099447517E-2</v>
      </c>
      <c r="H11" s="170">
        <v>6.2467191601049868E-2</v>
      </c>
      <c r="I11" s="171">
        <v>5.7962751805397186E-2</v>
      </c>
      <c r="J11" s="171">
        <v>7.5046904315197005E-2</v>
      </c>
      <c r="K11" s="172">
        <v>0</v>
      </c>
      <c r="L11" s="190">
        <v>6.0036964168604302E-2</v>
      </c>
      <c r="M11" s="170">
        <v>7.022677395757132E-2</v>
      </c>
      <c r="N11" s="171">
        <v>6.1851709565885517E-2</v>
      </c>
      <c r="O11" s="171">
        <v>5.3452115812917596E-2</v>
      </c>
      <c r="P11" s="172">
        <v>0</v>
      </c>
      <c r="Q11" s="190">
        <v>6.4131600905948272E-2</v>
      </c>
      <c r="R11" s="190">
        <v>6.1248702358000888E-2</v>
      </c>
      <c r="S11" s="92"/>
    </row>
    <row r="12" spans="2:19" ht="21.95" customHeight="1" x14ac:dyDescent="0.25">
      <c r="B12" s="160" t="s">
        <v>91</v>
      </c>
      <c r="C12" s="170">
        <v>7.1932299012693934E-2</v>
      </c>
      <c r="D12" s="171">
        <v>8.9990817263544534E-2</v>
      </c>
      <c r="E12" s="171">
        <v>8.3333333333333329E-2</v>
      </c>
      <c r="F12" s="172">
        <v>0</v>
      </c>
      <c r="G12" s="190">
        <v>8.2872928176795577E-2</v>
      </c>
      <c r="H12" s="170">
        <v>9.7987751531058612E-2</v>
      </c>
      <c r="I12" s="171">
        <v>9.1695172938046368E-2</v>
      </c>
      <c r="J12" s="171">
        <v>8.8180112570356475E-2</v>
      </c>
      <c r="K12" s="172">
        <v>0</v>
      </c>
      <c r="L12" s="190">
        <v>9.3722053299946345E-2</v>
      </c>
      <c r="M12" s="170">
        <v>9.3635698610095103E-2</v>
      </c>
      <c r="N12" s="171">
        <v>8.3941605839416053E-2</v>
      </c>
      <c r="O12" s="171">
        <v>8.6859688195991089E-2</v>
      </c>
      <c r="P12" s="172">
        <v>0</v>
      </c>
      <c r="Q12" s="190">
        <v>8.7257122422219571E-2</v>
      </c>
      <c r="R12" s="190">
        <v>9.0983241880468635E-2</v>
      </c>
      <c r="S12" s="92"/>
    </row>
    <row r="13" spans="2:19" ht="21.95" customHeight="1" x14ac:dyDescent="0.25">
      <c r="B13" s="160" t="s">
        <v>92</v>
      </c>
      <c r="C13" s="170">
        <v>0.13681241184767279</v>
      </c>
      <c r="D13" s="171">
        <v>0.10927456382001836</v>
      </c>
      <c r="E13" s="171">
        <v>0.16666666666666666</v>
      </c>
      <c r="F13" s="172">
        <v>0</v>
      </c>
      <c r="G13" s="190">
        <v>0.12044198895027625</v>
      </c>
      <c r="H13" s="170">
        <v>6.7716535433070865E-2</v>
      </c>
      <c r="I13" s="171">
        <v>7.2405929304446975E-2</v>
      </c>
      <c r="J13" s="171">
        <v>6.0037523452157598E-2</v>
      </c>
      <c r="K13" s="172">
        <v>0</v>
      </c>
      <c r="L13" s="190">
        <v>7.0410779228522027E-2</v>
      </c>
      <c r="M13" s="170">
        <v>5.9619604974396487E-2</v>
      </c>
      <c r="N13" s="171">
        <v>6.7614291202458696E-2</v>
      </c>
      <c r="O13" s="171">
        <v>5.5679287305122498E-2</v>
      </c>
      <c r="P13" s="172">
        <v>0</v>
      </c>
      <c r="Q13" s="190">
        <v>6.4370008344260335E-2</v>
      </c>
      <c r="R13" s="190">
        <v>7.1889366750704439E-2</v>
      </c>
      <c r="S13" s="92"/>
    </row>
    <row r="14" spans="2:19" ht="21.95" customHeight="1" x14ac:dyDescent="0.25">
      <c r="B14" s="160" t="s">
        <v>93</v>
      </c>
      <c r="C14" s="170">
        <v>0.13258110014104371</v>
      </c>
      <c r="D14" s="171">
        <v>0.1147842056932966</v>
      </c>
      <c r="E14" s="171">
        <v>0.25</v>
      </c>
      <c r="F14" s="172">
        <v>0</v>
      </c>
      <c r="G14" s="190">
        <v>0.12265193370165746</v>
      </c>
      <c r="H14" s="170">
        <v>6.6316710411198604E-2</v>
      </c>
      <c r="I14" s="171">
        <v>8.0102622576966931E-2</v>
      </c>
      <c r="J14" s="171">
        <v>5.8161350844277676E-2</v>
      </c>
      <c r="K14" s="172">
        <v>0</v>
      </c>
      <c r="L14" s="190">
        <v>7.4703392356763848E-2</v>
      </c>
      <c r="M14" s="170">
        <v>6.4008778346744691E-2</v>
      </c>
      <c r="N14" s="171">
        <v>6.7806377257011136E-2</v>
      </c>
      <c r="O14" s="171">
        <v>5.1224944320712694E-2</v>
      </c>
      <c r="P14" s="172">
        <v>0</v>
      </c>
      <c r="Q14" s="190">
        <v>6.5681249254976759E-2</v>
      </c>
      <c r="R14" s="190">
        <v>7.5114934005635473E-2</v>
      </c>
      <c r="S14" s="92"/>
    </row>
    <row r="15" spans="2:19" ht="21.95" customHeight="1" x14ac:dyDescent="0.25">
      <c r="B15" s="160" t="s">
        <v>94</v>
      </c>
      <c r="C15" s="170">
        <v>6.9111424541607902E-2</v>
      </c>
      <c r="D15" s="171">
        <v>8.1726354453627179E-2</v>
      </c>
      <c r="E15" s="171">
        <v>8.3333333333333329E-2</v>
      </c>
      <c r="F15" s="172">
        <v>0</v>
      </c>
      <c r="G15" s="190">
        <v>7.6795580110497239E-2</v>
      </c>
      <c r="H15" s="170">
        <v>0.10901137357830271</v>
      </c>
      <c r="I15" s="171">
        <v>0.10794374762447738</v>
      </c>
      <c r="J15" s="171">
        <v>0.11069418386491557</v>
      </c>
      <c r="K15" s="172">
        <v>1</v>
      </c>
      <c r="L15" s="190">
        <v>0.10844810111488702</v>
      </c>
      <c r="M15" s="170">
        <v>0.10607168983174835</v>
      </c>
      <c r="N15" s="171">
        <v>0.10718401844026124</v>
      </c>
      <c r="O15" s="171">
        <v>0.13808463251670378</v>
      </c>
      <c r="P15" s="172">
        <v>0</v>
      </c>
      <c r="Q15" s="190">
        <v>0.10847538443199428</v>
      </c>
      <c r="R15" s="190">
        <v>0.10633249295565772</v>
      </c>
      <c r="S15" s="92"/>
    </row>
    <row r="16" spans="2:19" ht="21.95" customHeight="1" x14ac:dyDescent="0.25">
      <c r="B16" s="160" t="s">
        <v>95</v>
      </c>
      <c r="C16" s="170">
        <v>7.8984485190409029E-2</v>
      </c>
      <c r="D16" s="171">
        <v>7.5298438934802578E-2</v>
      </c>
      <c r="E16" s="171">
        <v>8.3333333333333329E-2</v>
      </c>
      <c r="F16" s="172">
        <v>0</v>
      </c>
      <c r="G16" s="190">
        <v>7.6795580110497239E-2</v>
      </c>
      <c r="H16" s="170">
        <v>9.4838145231846013E-2</v>
      </c>
      <c r="I16" s="171">
        <v>9.5020904599011788E-2</v>
      </c>
      <c r="J16" s="171">
        <v>8.4427767354596617E-2</v>
      </c>
      <c r="K16" s="172">
        <v>0</v>
      </c>
      <c r="L16" s="190">
        <v>9.4616347701663384E-2</v>
      </c>
      <c r="M16" s="170">
        <v>9.6196049743964882E-2</v>
      </c>
      <c r="N16" s="171">
        <v>9.4122166730695345E-2</v>
      </c>
      <c r="O16" s="171">
        <v>8.2405345211581285E-2</v>
      </c>
      <c r="P16" s="172">
        <v>0</v>
      </c>
      <c r="Q16" s="190">
        <v>9.4170938133269752E-2</v>
      </c>
      <c r="R16" s="190">
        <v>9.3281921993178113E-2</v>
      </c>
      <c r="S16" s="92"/>
    </row>
    <row r="17" spans="2:19" ht="21.95" customHeight="1" x14ac:dyDescent="0.25">
      <c r="B17" s="160" t="s">
        <v>96</v>
      </c>
      <c r="C17" s="170">
        <v>7.8984485190409029E-2</v>
      </c>
      <c r="D17" s="171">
        <v>6.6115702479338845E-2</v>
      </c>
      <c r="E17" s="171">
        <v>0</v>
      </c>
      <c r="F17" s="172">
        <v>0</v>
      </c>
      <c r="G17" s="190">
        <v>7.07182320441989E-2</v>
      </c>
      <c r="H17" s="170">
        <v>7.4890638670166224E-2</v>
      </c>
      <c r="I17" s="171">
        <v>7.3166096541239067E-2</v>
      </c>
      <c r="J17" s="171">
        <v>7.3170731707317069E-2</v>
      </c>
      <c r="K17" s="172">
        <v>0</v>
      </c>
      <c r="L17" s="190">
        <v>7.3749478328265672E-2</v>
      </c>
      <c r="M17" s="170">
        <v>6.8763716166788585E-2</v>
      </c>
      <c r="N17" s="171">
        <v>7.5873991548213601E-2</v>
      </c>
      <c r="O17" s="171">
        <v>7.126948775055679E-2</v>
      </c>
      <c r="P17" s="172">
        <v>1</v>
      </c>
      <c r="Q17" s="190">
        <v>7.3310287280963171E-2</v>
      </c>
      <c r="R17" s="190">
        <v>7.3409461663947795E-2</v>
      </c>
      <c r="S17" s="92"/>
    </row>
    <row r="18" spans="2:19" ht="21.95" customHeight="1" thickBot="1" x14ac:dyDescent="0.3">
      <c r="B18" s="160" t="s">
        <v>97</v>
      </c>
      <c r="C18" s="170">
        <v>8.6036671368124124E-2</v>
      </c>
      <c r="D18" s="171">
        <v>7.897153351698806E-2</v>
      </c>
      <c r="E18" s="171">
        <v>0</v>
      </c>
      <c r="F18" s="172">
        <v>0</v>
      </c>
      <c r="G18" s="190">
        <v>8.1215469613259664E-2</v>
      </c>
      <c r="H18" s="170">
        <v>7.7865266841644798E-2</v>
      </c>
      <c r="I18" s="171">
        <v>7.1075636640060808E-2</v>
      </c>
      <c r="J18" s="171">
        <v>6.1913696060037521E-2</v>
      </c>
      <c r="K18" s="172">
        <v>0</v>
      </c>
      <c r="L18" s="190">
        <v>7.3093662433673171E-2</v>
      </c>
      <c r="M18" s="170">
        <v>8.0102414045354786E-2</v>
      </c>
      <c r="N18" s="171">
        <v>7.2800614675374561E-2</v>
      </c>
      <c r="O18" s="171">
        <v>7.5723830734966593E-2</v>
      </c>
      <c r="P18" s="172">
        <v>0</v>
      </c>
      <c r="Q18" s="190">
        <v>7.5336750506615813E-2</v>
      </c>
      <c r="R18" s="190">
        <v>7.4336348806169364E-2</v>
      </c>
      <c r="S18" s="92"/>
    </row>
    <row r="19" spans="2:19" ht="21.95" customHeight="1" thickTop="1" thickBot="1" x14ac:dyDescent="0.3">
      <c r="B19" s="97" t="s">
        <v>31</v>
      </c>
      <c r="C19" s="191">
        <v>1</v>
      </c>
      <c r="D19" s="192">
        <v>1</v>
      </c>
      <c r="E19" s="192">
        <v>1</v>
      </c>
      <c r="F19" s="193">
        <v>0</v>
      </c>
      <c r="G19" s="194">
        <v>1</v>
      </c>
      <c r="H19" s="191">
        <v>1</v>
      </c>
      <c r="I19" s="192">
        <v>0.99999999999999989</v>
      </c>
      <c r="J19" s="192">
        <v>0.99999999999999989</v>
      </c>
      <c r="K19" s="193">
        <v>1</v>
      </c>
      <c r="L19" s="194">
        <v>1</v>
      </c>
      <c r="M19" s="191">
        <v>0.99999999999999989</v>
      </c>
      <c r="N19" s="192">
        <v>1</v>
      </c>
      <c r="O19" s="192">
        <v>0.99999999999999989</v>
      </c>
      <c r="P19" s="193">
        <v>1</v>
      </c>
      <c r="Q19" s="194">
        <v>1</v>
      </c>
      <c r="R19" s="194">
        <v>1</v>
      </c>
      <c r="S19" s="103"/>
    </row>
    <row r="20" spans="2:19" s="81" customFormat="1" ht="21.95" customHeight="1" thickTop="1" thickBot="1" x14ac:dyDescent="0.3">
      <c r="B20" s="111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</row>
    <row r="21" spans="2:19" s="81" customFormat="1" ht="21.95" customHeight="1" thickTop="1" x14ac:dyDescent="0.25">
      <c r="B21" s="114" t="s">
        <v>217</v>
      </c>
      <c r="C21" s="115"/>
      <c r="D21" s="115"/>
      <c r="E21" s="116"/>
      <c r="F21" s="161"/>
      <c r="G21" s="117"/>
      <c r="H21" s="117"/>
      <c r="I21" s="117"/>
      <c r="J21" s="161"/>
      <c r="K21" s="117"/>
      <c r="L21" s="117"/>
    </row>
    <row r="22" spans="2:19" s="81" customFormat="1" ht="21.95" customHeight="1" thickBot="1" x14ac:dyDescent="0.3">
      <c r="B22" s="119" t="s">
        <v>249</v>
      </c>
      <c r="C22" s="120"/>
      <c r="D22" s="120"/>
      <c r="E22" s="121"/>
      <c r="F22" s="117"/>
      <c r="G22" s="117"/>
      <c r="H22" s="117"/>
      <c r="I22" s="117"/>
      <c r="J22" s="117"/>
      <c r="K22" s="117"/>
      <c r="L22" s="117"/>
    </row>
    <row r="23" spans="2:19" s="81" customFormat="1" ht="15.75" thickTop="1" x14ac:dyDescent="0.25"/>
    <row r="24" spans="2:19" s="81" customFormat="1" x14ac:dyDescent="0.25"/>
    <row r="25" spans="2:19" s="81" customFormat="1" x14ac:dyDescent="0.25"/>
    <row r="26" spans="2:19" s="81" customFormat="1" x14ac:dyDescent="0.25"/>
    <row r="27" spans="2:19" s="81" customFormat="1" x14ac:dyDescent="0.25"/>
    <row r="28" spans="2:19" s="81" customFormat="1" x14ac:dyDescent="0.25"/>
    <row r="29" spans="2:19" s="81" customFormat="1" x14ac:dyDescent="0.25"/>
    <row r="30" spans="2:19" s="81" customFormat="1" x14ac:dyDescent="0.25"/>
    <row r="31" spans="2:19" s="81" customFormat="1" x14ac:dyDescent="0.25"/>
    <row r="32" spans="2:19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  <row r="573" s="81" customFormat="1" x14ac:dyDescent="0.25"/>
    <row r="574" s="81" customFormat="1" x14ac:dyDescent="0.25"/>
    <row r="575" s="81" customFormat="1" x14ac:dyDescent="0.25"/>
    <row r="576" s="81" customFormat="1" x14ac:dyDescent="0.25"/>
    <row r="577" s="81" customFormat="1" x14ac:dyDescent="0.25"/>
    <row r="578" s="81" customFormat="1" x14ac:dyDescent="0.25"/>
    <row r="579" s="81" customFormat="1" x14ac:dyDescent="0.25"/>
    <row r="580" s="81" customFormat="1" x14ac:dyDescent="0.25"/>
    <row r="581" s="81" customFormat="1" x14ac:dyDescent="0.25"/>
    <row r="582" s="81" customFormat="1" x14ac:dyDescent="0.25"/>
    <row r="583" s="81" customFormat="1" x14ac:dyDescent="0.25"/>
    <row r="584" s="81" customFormat="1" x14ac:dyDescent="0.25"/>
    <row r="585" s="81" customFormat="1" x14ac:dyDescent="0.25"/>
    <row r="586" s="81" customFormat="1" x14ac:dyDescent="0.25"/>
    <row r="587" s="81" customFormat="1" x14ac:dyDescent="0.25"/>
    <row r="588" s="81" customFormat="1" x14ac:dyDescent="0.25"/>
    <row r="589" s="81" customFormat="1" x14ac:dyDescent="0.25"/>
    <row r="590" s="81" customFormat="1" x14ac:dyDescent="0.25"/>
    <row r="591" s="81" customFormat="1" x14ac:dyDescent="0.25"/>
    <row r="592" s="81" customFormat="1" x14ac:dyDescent="0.25"/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  <row r="611" s="81" customFormat="1" x14ac:dyDescent="0.25"/>
    <row r="612" s="81" customFormat="1" x14ac:dyDescent="0.25"/>
    <row r="613" s="81" customFormat="1" x14ac:dyDescent="0.25"/>
    <row r="614" s="81" customFormat="1" x14ac:dyDescent="0.25"/>
    <row r="615" s="81" customFormat="1" x14ac:dyDescent="0.25"/>
    <row r="616" s="81" customFormat="1" x14ac:dyDescent="0.25"/>
    <row r="617" s="81" customFormat="1" x14ac:dyDescent="0.25"/>
    <row r="618" s="81" customFormat="1" x14ac:dyDescent="0.25"/>
    <row r="619" s="81" customFormat="1" x14ac:dyDescent="0.25"/>
    <row r="620" s="81" customFormat="1" x14ac:dyDescent="0.25"/>
    <row r="621" s="81" customFormat="1" x14ac:dyDescent="0.25"/>
    <row r="622" s="81" customFormat="1" x14ac:dyDescent="0.25"/>
    <row r="623" s="81" customFormat="1" x14ac:dyDescent="0.25"/>
    <row r="624" s="81" customFormat="1" x14ac:dyDescent="0.25"/>
    <row r="625" s="81" customFormat="1" x14ac:dyDescent="0.25"/>
    <row r="626" s="81" customFormat="1" x14ac:dyDescent="0.25"/>
    <row r="627" s="81" customFormat="1" x14ac:dyDescent="0.25"/>
    <row r="628" s="81" customFormat="1" x14ac:dyDescent="0.25"/>
    <row r="629" s="81" customFormat="1" x14ac:dyDescent="0.25"/>
    <row r="630" s="81" customFormat="1" x14ac:dyDescent="0.25"/>
    <row r="631" s="81" customFormat="1" x14ac:dyDescent="0.25"/>
    <row r="632" s="81" customFormat="1" x14ac:dyDescent="0.25"/>
    <row r="633" s="81" customFormat="1" x14ac:dyDescent="0.25"/>
    <row r="634" s="81" customFormat="1" x14ac:dyDescent="0.25"/>
    <row r="635" s="81" customFormat="1" x14ac:dyDescent="0.25"/>
    <row r="636" s="81" customFormat="1" x14ac:dyDescent="0.25"/>
    <row r="637" s="81" customFormat="1" x14ac:dyDescent="0.25"/>
  </sheetData>
  <mergeCells count="13">
    <mergeCell ref="L5:L6"/>
    <mergeCell ref="M5:P5"/>
    <mergeCell ref="Q5:Q6"/>
    <mergeCell ref="B2:R2"/>
    <mergeCell ref="B3:B6"/>
    <mergeCell ref="C3:R3"/>
    <mergeCell ref="C4:G4"/>
    <mergeCell ref="H4:L4"/>
    <mergeCell ref="M4:Q4"/>
    <mergeCell ref="R4:R6"/>
    <mergeCell ref="C5:F5"/>
    <mergeCell ref="G5:G6"/>
    <mergeCell ref="H5:K5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DN672"/>
  <sheetViews>
    <sheetView zoomScale="80" zoomScaleNormal="80" workbookViewId="0">
      <selection activeCell="C6" sqref="C6:P18"/>
    </sheetView>
  </sheetViews>
  <sheetFormatPr defaultColWidth="11.42578125" defaultRowHeight="15" x14ac:dyDescent="0.25"/>
  <cols>
    <col min="1" max="1" width="2.7109375" style="81" customWidth="1"/>
    <col min="2" max="2" width="15.7109375" style="63" customWidth="1"/>
    <col min="3" max="16" width="12.7109375" style="63" customWidth="1"/>
    <col min="17" max="17" width="11.42578125" style="269" customWidth="1"/>
    <col min="18" max="118" width="11.42578125" style="81" customWidth="1"/>
    <col min="119" max="16384" width="11.42578125" style="63"/>
  </cols>
  <sheetData>
    <row r="1" spans="2:17" s="81" customFormat="1" ht="15.75" thickBot="1" x14ac:dyDescent="0.3">
      <c r="Q1" s="269"/>
    </row>
    <row r="2" spans="2:17" ht="21.95" customHeight="1" thickTop="1" thickBot="1" x14ac:dyDescent="0.3">
      <c r="B2" s="284" t="s">
        <v>301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6"/>
    </row>
    <row r="3" spans="2:17" ht="21.95" customHeight="1" thickTop="1" thickBot="1" x14ac:dyDescent="0.3">
      <c r="B3" s="287" t="s">
        <v>248</v>
      </c>
      <c r="C3" s="298" t="s">
        <v>197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314"/>
    </row>
    <row r="4" spans="2:17" ht="21.95" customHeight="1" thickTop="1" x14ac:dyDescent="0.25">
      <c r="B4" s="325"/>
      <c r="C4" s="303" t="s">
        <v>198</v>
      </c>
      <c r="D4" s="304"/>
      <c r="E4" s="305" t="s">
        <v>199</v>
      </c>
      <c r="F4" s="304"/>
      <c r="G4" s="305" t="s">
        <v>200</v>
      </c>
      <c r="H4" s="304"/>
      <c r="I4" s="305" t="s">
        <v>201</v>
      </c>
      <c r="J4" s="304"/>
      <c r="K4" s="305" t="s">
        <v>202</v>
      </c>
      <c r="L4" s="304"/>
      <c r="M4" s="306" t="s">
        <v>203</v>
      </c>
      <c r="N4" s="306"/>
      <c r="O4" s="361" t="s">
        <v>31</v>
      </c>
      <c r="P4" s="362"/>
    </row>
    <row r="5" spans="2:17" ht="21.95" customHeight="1" thickBot="1" x14ac:dyDescent="0.3">
      <c r="B5" s="326"/>
      <c r="C5" s="245" t="s">
        <v>4</v>
      </c>
      <c r="D5" s="243" t="s">
        <v>5</v>
      </c>
      <c r="E5" s="246" t="s">
        <v>4</v>
      </c>
      <c r="F5" s="243" t="s">
        <v>5</v>
      </c>
      <c r="G5" s="246" t="s">
        <v>4</v>
      </c>
      <c r="H5" s="243" t="s">
        <v>5</v>
      </c>
      <c r="I5" s="246" t="s">
        <v>4</v>
      </c>
      <c r="J5" s="243" t="s">
        <v>5</v>
      </c>
      <c r="K5" s="246" t="s">
        <v>4</v>
      </c>
      <c r="L5" s="243" t="s">
        <v>5</v>
      </c>
      <c r="M5" s="246" t="s">
        <v>4</v>
      </c>
      <c r="N5" s="244" t="s">
        <v>5</v>
      </c>
      <c r="O5" s="245" t="s">
        <v>4</v>
      </c>
      <c r="P5" s="242" t="s">
        <v>5</v>
      </c>
      <c r="Q5" s="270"/>
    </row>
    <row r="6" spans="2:17" ht="21.95" customHeight="1" thickTop="1" x14ac:dyDescent="0.25">
      <c r="B6" s="160" t="s">
        <v>86</v>
      </c>
      <c r="C6" s="87">
        <v>136</v>
      </c>
      <c r="D6" s="125">
        <v>0.10342205323193916</v>
      </c>
      <c r="E6" s="89">
        <v>1724</v>
      </c>
      <c r="F6" s="125">
        <v>0.1341738656704802</v>
      </c>
      <c r="G6" s="89">
        <v>520</v>
      </c>
      <c r="H6" s="125">
        <v>0.10562665041641275</v>
      </c>
      <c r="I6" s="89">
        <v>591</v>
      </c>
      <c r="J6" s="125">
        <v>0.11985398499290205</v>
      </c>
      <c r="K6" s="89">
        <v>7</v>
      </c>
      <c r="L6" s="125">
        <v>6.9306930693069313E-2</v>
      </c>
      <c r="M6" s="89">
        <v>323</v>
      </c>
      <c r="N6" s="123">
        <v>0.11321416053277251</v>
      </c>
      <c r="O6" s="87">
        <v>3301</v>
      </c>
      <c r="P6" s="126">
        <v>0.12238617825893519</v>
      </c>
      <c r="Q6" s="270" t="s">
        <v>167</v>
      </c>
    </row>
    <row r="7" spans="2:17" ht="21.95" customHeight="1" x14ac:dyDescent="0.25">
      <c r="B7" s="160" t="s">
        <v>87</v>
      </c>
      <c r="C7" s="87">
        <v>133</v>
      </c>
      <c r="D7" s="125">
        <v>0.10114068441064639</v>
      </c>
      <c r="E7" s="89">
        <v>1419</v>
      </c>
      <c r="F7" s="125">
        <v>0.11043660985290685</v>
      </c>
      <c r="G7" s="89">
        <v>510</v>
      </c>
      <c r="H7" s="125">
        <v>0.10359536867763559</v>
      </c>
      <c r="I7" s="89">
        <v>542</v>
      </c>
      <c r="J7" s="125">
        <v>0.10991685256540255</v>
      </c>
      <c r="K7" s="89">
        <v>11</v>
      </c>
      <c r="L7" s="125">
        <v>0.10891089108910891</v>
      </c>
      <c r="M7" s="89">
        <v>335</v>
      </c>
      <c r="N7" s="123">
        <v>0.11742025937609533</v>
      </c>
      <c r="O7" s="87">
        <v>2950</v>
      </c>
      <c r="P7" s="126">
        <v>0.10937268278214445</v>
      </c>
      <c r="Q7" s="270" t="s">
        <v>168</v>
      </c>
    </row>
    <row r="8" spans="2:17" ht="21.95" customHeight="1" x14ac:dyDescent="0.25">
      <c r="B8" s="160" t="s">
        <v>88</v>
      </c>
      <c r="C8" s="87">
        <v>88</v>
      </c>
      <c r="D8" s="125">
        <v>6.692015209125475E-2</v>
      </c>
      <c r="E8" s="89">
        <v>1030</v>
      </c>
      <c r="F8" s="125">
        <v>8.0161880301969024E-2</v>
      </c>
      <c r="G8" s="89">
        <v>401</v>
      </c>
      <c r="H8" s="125">
        <v>8.1454397724964447E-2</v>
      </c>
      <c r="I8" s="89">
        <v>375</v>
      </c>
      <c r="J8" s="125">
        <v>7.6049482863516524E-2</v>
      </c>
      <c r="K8" s="89">
        <v>15</v>
      </c>
      <c r="L8" s="125">
        <v>0.14851485148514851</v>
      </c>
      <c r="M8" s="89">
        <v>167</v>
      </c>
      <c r="N8" s="123">
        <v>5.8534875569575887E-2</v>
      </c>
      <c r="O8" s="87">
        <v>2076</v>
      </c>
      <c r="P8" s="126">
        <v>7.6968708290078597E-2</v>
      </c>
      <c r="Q8" s="270" t="s">
        <v>169</v>
      </c>
    </row>
    <row r="9" spans="2:17" ht="21.95" customHeight="1" x14ac:dyDescent="0.25">
      <c r="B9" s="160" t="s">
        <v>89</v>
      </c>
      <c r="C9" s="87">
        <v>51</v>
      </c>
      <c r="D9" s="125">
        <v>3.8783269961977188E-2</v>
      </c>
      <c r="E9" s="89">
        <v>597</v>
      </c>
      <c r="F9" s="125">
        <v>4.6462759747840296E-2</v>
      </c>
      <c r="G9" s="89">
        <v>250</v>
      </c>
      <c r="H9" s="125">
        <v>5.078204346942921E-2</v>
      </c>
      <c r="I9" s="89">
        <v>227</v>
      </c>
      <c r="J9" s="125">
        <v>4.6035286960048674E-2</v>
      </c>
      <c r="K9" s="89">
        <v>6</v>
      </c>
      <c r="L9" s="125">
        <v>5.9405940594059403E-2</v>
      </c>
      <c r="M9" s="89">
        <v>74</v>
      </c>
      <c r="N9" s="123">
        <v>2.5937609533824044E-2</v>
      </c>
      <c r="O9" s="87">
        <v>1205</v>
      </c>
      <c r="P9" s="126">
        <v>4.467596025507934E-2</v>
      </c>
      <c r="Q9" s="270" t="s">
        <v>170</v>
      </c>
    </row>
    <row r="10" spans="2:17" ht="21.95" customHeight="1" x14ac:dyDescent="0.25">
      <c r="B10" s="160" t="s">
        <v>90</v>
      </c>
      <c r="C10" s="87">
        <v>85</v>
      </c>
      <c r="D10" s="125">
        <v>6.4638783269961975E-2</v>
      </c>
      <c r="E10" s="89">
        <v>762</v>
      </c>
      <c r="F10" s="125">
        <v>5.9304226009806213E-2</v>
      </c>
      <c r="G10" s="89">
        <v>327</v>
      </c>
      <c r="H10" s="125">
        <v>6.6422912858013411E-2</v>
      </c>
      <c r="I10" s="89">
        <v>335</v>
      </c>
      <c r="J10" s="125">
        <v>6.7937538024741437E-2</v>
      </c>
      <c r="K10" s="89">
        <v>5</v>
      </c>
      <c r="L10" s="125">
        <v>4.9504950495049507E-2</v>
      </c>
      <c r="M10" s="89">
        <v>138</v>
      </c>
      <c r="N10" s="123">
        <v>4.8370136698212406E-2</v>
      </c>
      <c r="O10" s="87">
        <v>1652</v>
      </c>
      <c r="P10" s="126">
        <v>6.1248702358000888E-2</v>
      </c>
      <c r="Q10" s="270" t="s">
        <v>171</v>
      </c>
    </row>
    <row r="11" spans="2:17" ht="21.95" customHeight="1" x14ac:dyDescent="0.25">
      <c r="B11" s="160" t="s">
        <v>91</v>
      </c>
      <c r="C11" s="87">
        <v>116</v>
      </c>
      <c r="D11" s="125">
        <v>8.8212927756653986E-2</v>
      </c>
      <c r="E11" s="89">
        <v>1150</v>
      </c>
      <c r="F11" s="125">
        <v>8.9501128492489687E-2</v>
      </c>
      <c r="G11" s="89">
        <v>456</v>
      </c>
      <c r="H11" s="125">
        <v>9.2626447288238878E-2</v>
      </c>
      <c r="I11" s="89">
        <v>490</v>
      </c>
      <c r="J11" s="125">
        <v>9.9371324274994927E-2</v>
      </c>
      <c r="K11" s="89">
        <v>9</v>
      </c>
      <c r="L11" s="125">
        <v>8.9108910891089105E-2</v>
      </c>
      <c r="M11" s="89">
        <v>233</v>
      </c>
      <c r="N11" s="123">
        <v>8.1668419207851381E-2</v>
      </c>
      <c r="O11" s="87">
        <v>2454</v>
      </c>
      <c r="P11" s="126">
        <v>9.0983241880468635E-2</v>
      </c>
      <c r="Q11" s="270" t="s">
        <v>172</v>
      </c>
    </row>
    <row r="12" spans="2:17" ht="21.95" customHeight="1" x14ac:dyDescent="0.25">
      <c r="B12" s="160" t="s">
        <v>92</v>
      </c>
      <c r="C12" s="87">
        <v>130</v>
      </c>
      <c r="D12" s="125">
        <v>9.8859315589353611E-2</v>
      </c>
      <c r="E12" s="89">
        <v>774</v>
      </c>
      <c r="F12" s="125">
        <v>6.0238150828858278E-2</v>
      </c>
      <c r="G12" s="89">
        <v>385</v>
      </c>
      <c r="H12" s="125">
        <v>7.8204346942920985E-2</v>
      </c>
      <c r="I12" s="89">
        <v>381</v>
      </c>
      <c r="J12" s="125">
        <v>7.7266274589332787E-2</v>
      </c>
      <c r="K12" s="89">
        <v>8</v>
      </c>
      <c r="L12" s="125">
        <v>7.9207920792079209E-2</v>
      </c>
      <c r="M12" s="89">
        <v>261</v>
      </c>
      <c r="N12" s="123">
        <v>9.1482649842271294E-2</v>
      </c>
      <c r="O12" s="87">
        <v>1939</v>
      </c>
      <c r="P12" s="126">
        <v>7.1889366750704439E-2</v>
      </c>
      <c r="Q12" s="270" t="s">
        <v>173</v>
      </c>
    </row>
    <row r="13" spans="2:17" ht="21.95" customHeight="1" x14ac:dyDescent="0.25">
      <c r="B13" s="160" t="s">
        <v>93</v>
      </c>
      <c r="C13" s="87">
        <v>132</v>
      </c>
      <c r="D13" s="125">
        <v>0.10038022813688213</v>
      </c>
      <c r="E13" s="89">
        <v>806</v>
      </c>
      <c r="F13" s="125">
        <v>6.2728617012997118E-2</v>
      </c>
      <c r="G13" s="89">
        <v>420</v>
      </c>
      <c r="H13" s="125">
        <v>8.5313833028641067E-2</v>
      </c>
      <c r="I13" s="89">
        <v>385</v>
      </c>
      <c r="J13" s="125">
        <v>7.8077469073210296E-2</v>
      </c>
      <c r="K13" s="89">
        <v>5</v>
      </c>
      <c r="L13" s="125">
        <v>4.9504950495049507E-2</v>
      </c>
      <c r="M13" s="89">
        <v>278</v>
      </c>
      <c r="N13" s="123">
        <v>9.7441289870311948E-2</v>
      </c>
      <c r="O13" s="87">
        <v>2026</v>
      </c>
      <c r="P13" s="126">
        <v>7.5114934005635473E-2</v>
      </c>
      <c r="Q13" s="270" t="s">
        <v>174</v>
      </c>
    </row>
    <row r="14" spans="2:17" ht="21.95" customHeight="1" x14ac:dyDescent="0.25">
      <c r="B14" s="160" t="s">
        <v>94</v>
      </c>
      <c r="C14" s="87">
        <v>129</v>
      </c>
      <c r="D14" s="125">
        <v>9.8098859315589357E-2</v>
      </c>
      <c r="E14" s="89">
        <v>1429</v>
      </c>
      <c r="F14" s="125">
        <v>0.11121488053545023</v>
      </c>
      <c r="G14" s="89">
        <v>489</v>
      </c>
      <c r="H14" s="125">
        <v>9.9329677026203531E-2</v>
      </c>
      <c r="I14" s="89">
        <v>484</v>
      </c>
      <c r="J14" s="125">
        <v>9.8154532549178664E-2</v>
      </c>
      <c r="K14" s="89">
        <v>11</v>
      </c>
      <c r="L14" s="125">
        <v>0.10891089108910891</v>
      </c>
      <c r="M14" s="89">
        <v>326</v>
      </c>
      <c r="N14" s="123">
        <v>0.11426568524360323</v>
      </c>
      <c r="O14" s="87">
        <v>2868</v>
      </c>
      <c r="P14" s="126">
        <v>0.10633249295565772</v>
      </c>
      <c r="Q14" s="270" t="s">
        <v>175</v>
      </c>
    </row>
    <row r="15" spans="2:17" ht="21.95" customHeight="1" x14ac:dyDescent="0.25">
      <c r="B15" s="160" t="s">
        <v>95</v>
      </c>
      <c r="C15" s="87">
        <v>107</v>
      </c>
      <c r="D15" s="125">
        <v>8.1368821292775659E-2</v>
      </c>
      <c r="E15" s="89">
        <v>1258</v>
      </c>
      <c r="F15" s="125">
        <v>9.7906451863958285E-2</v>
      </c>
      <c r="G15" s="89">
        <v>445</v>
      </c>
      <c r="H15" s="125">
        <v>9.0392037375583989E-2</v>
      </c>
      <c r="I15" s="89">
        <v>421</v>
      </c>
      <c r="J15" s="125">
        <v>8.5378219428107888E-2</v>
      </c>
      <c r="K15" s="89">
        <v>5</v>
      </c>
      <c r="L15" s="125">
        <v>4.9504950495049507E-2</v>
      </c>
      <c r="M15" s="89">
        <v>280</v>
      </c>
      <c r="N15" s="123">
        <v>9.8142306344199085E-2</v>
      </c>
      <c r="O15" s="87">
        <v>2516</v>
      </c>
      <c r="P15" s="126">
        <v>9.3281921993178113E-2</v>
      </c>
      <c r="Q15" s="270" t="s">
        <v>176</v>
      </c>
    </row>
    <row r="16" spans="2:17" ht="21.95" customHeight="1" x14ac:dyDescent="0.25">
      <c r="B16" s="160" t="s">
        <v>96</v>
      </c>
      <c r="C16" s="87">
        <v>112</v>
      </c>
      <c r="D16" s="125">
        <v>8.5171102661596956E-2</v>
      </c>
      <c r="E16" s="89">
        <v>946</v>
      </c>
      <c r="F16" s="125">
        <v>7.3624406568604556E-2</v>
      </c>
      <c r="G16" s="89">
        <v>350</v>
      </c>
      <c r="H16" s="125">
        <v>7.1094860857200889E-2</v>
      </c>
      <c r="I16" s="89">
        <v>348</v>
      </c>
      <c r="J16" s="125">
        <v>7.057392009734334E-2</v>
      </c>
      <c r="K16" s="89">
        <v>6</v>
      </c>
      <c r="L16" s="125">
        <v>5.9405940594059403E-2</v>
      </c>
      <c r="M16" s="89">
        <v>218</v>
      </c>
      <c r="N16" s="123">
        <v>7.6410795653697863E-2</v>
      </c>
      <c r="O16" s="87">
        <v>1980</v>
      </c>
      <c r="P16" s="126">
        <v>7.3409461663947795E-2</v>
      </c>
      <c r="Q16" s="271" t="s">
        <v>177</v>
      </c>
    </row>
    <row r="17" spans="2:17" ht="21.95" customHeight="1" thickBot="1" x14ac:dyDescent="0.3">
      <c r="B17" s="160" t="s">
        <v>97</v>
      </c>
      <c r="C17" s="87">
        <v>96</v>
      </c>
      <c r="D17" s="125">
        <v>7.3003802281368824E-2</v>
      </c>
      <c r="E17" s="89">
        <v>954</v>
      </c>
      <c r="F17" s="125">
        <v>7.4247023114639266E-2</v>
      </c>
      <c r="G17" s="89">
        <v>370</v>
      </c>
      <c r="H17" s="125">
        <v>7.5157424334755224E-2</v>
      </c>
      <c r="I17" s="89">
        <v>352</v>
      </c>
      <c r="J17" s="125">
        <v>7.1385114581220849E-2</v>
      </c>
      <c r="K17" s="89">
        <v>13</v>
      </c>
      <c r="L17" s="125">
        <v>0.12871287128712872</v>
      </c>
      <c r="M17" s="89">
        <v>220</v>
      </c>
      <c r="N17" s="123">
        <v>7.7111812127585E-2</v>
      </c>
      <c r="O17" s="87">
        <v>2005</v>
      </c>
      <c r="P17" s="126">
        <v>7.4336348806169364E-2</v>
      </c>
      <c r="Q17" s="269" t="s">
        <v>178</v>
      </c>
    </row>
    <row r="18" spans="2:17" ht="21.95" customHeight="1" thickTop="1" thickBot="1" x14ac:dyDescent="0.3">
      <c r="B18" s="97" t="s">
        <v>31</v>
      </c>
      <c r="C18" s="98">
        <v>1315</v>
      </c>
      <c r="D18" s="129">
        <v>0.99999999999999989</v>
      </c>
      <c r="E18" s="100">
        <v>12849</v>
      </c>
      <c r="F18" s="129">
        <v>1</v>
      </c>
      <c r="G18" s="100">
        <v>4923</v>
      </c>
      <c r="H18" s="129">
        <v>1</v>
      </c>
      <c r="I18" s="100">
        <v>4931</v>
      </c>
      <c r="J18" s="129">
        <v>1</v>
      </c>
      <c r="K18" s="100">
        <v>101</v>
      </c>
      <c r="L18" s="129">
        <v>0.99999999999999989</v>
      </c>
      <c r="M18" s="100">
        <v>2853</v>
      </c>
      <c r="N18" s="130">
        <v>1</v>
      </c>
      <c r="O18" s="98">
        <v>26972</v>
      </c>
      <c r="P18" s="131">
        <v>1</v>
      </c>
      <c r="Q18" s="269" t="s">
        <v>52</v>
      </c>
    </row>
    <row r="19" spans="2:17" s="81" customFormat="1" ht="15.75" thickTop="1" x14ac:dyDescent="0.25">
      <c r="B19" s="111"/>
      <c r="C19" s="112"/>
      <c r="D19" s="132"/>
      <c r="E19" s="112"/>
      <c r="F19" s="132"/>
      <c r="G19" s="112"/>
      <c r="H19" s="132"/>
      <c r="I19" s="112"/>
      <c r="J19" s="132"/>
      <c r="K19" s="112"/>
      <c r="L19" s="132"/>
      <c r="M19" s="112"/>
      <c r="N19" s="132"/>
      <c r="O19" s="112"/>
      <c r="P19" s="132"/>
      <c r="Q19" s="269"/>
    </row>
    <row r="20" spans="2:17" s="81" customFormat="1" x14ac:dyDescent="0.25">
      <c r="C20" s="180"/>
      <c r="D20" s="180"/>
      <c r="E20" s="180"/>
      <c r="F20" s="180"/>
      <c r="G20" s="180"/>
      <c r="H20" s="180"/>
      <c r="I20" s="180"/>
      <c r="J20" s="180"/>
      <c r="K20" s="181"/>
      <c r="L20" s="180"/>
      <c r="M20" s="180"/>
      <c r="N20" s="180"/>
      <c r="O20" s="197"/>
      <c r="P20" s="180"/>
      <c r="Q20" s="269"/>
    </row>
    <row r="21" spans="2:17" s="81" customFormat="1" x14ac:dyDescent="0.25">
      <c r="C21" s="180"/>
      <c r="D21" s="180"/>
      <c r="E21" s="180"/>
      <c r="F21" s="180"/>
      <c r="G21" s="180"/>
      <c r="H21" s="180"/>
      <c r="I21" s="180"/>
      <c r="J21" s="180"/>
      <c r="K21" s="181"/>
      <c r="L21" s="180"/>
      <c r="M21" s="180"/>
      <c r="N21" s="180"/>
      <c r="O21" s="180"/>
      <c r="P21" s="180"/>
      <c r="Q21" s="269"/>
    </row>
    <row r="22" spans="2:17" s="81" customFormat="1" x14ac:dyDescent="0.25">
      <c r="B22" s="117"/>
      <c r="C22" s="182"/>
      <c r="D22" s="182"/>
      <c r="E22" s="182"/>
      <c r="F22" s="182"/>
      <c r="G22" s="182"/>
      <c r="H22" s="182"/>
      <c r="I22" s="182"/>
      <c r="J22" s="182"/>
      <c r="K22" s="183"/>
      <c r="L22" s="182"/>
      <c r="M22" s="182"/>
      <c r="N22" s="117"/>
      <c r="O22" s="117"/>
      <c r="P22" s="117"/>
      <c r="Q22" s="269"/>
    </row>
    <row r="23" spans="2:17" s="81" customFormat="1" x14ac:dyDescent="0.25">
      <c r="Q23" s="269"/>
    </row>
    <row r="24" spans="2:17" s="81" customFormat="1" x14ac:dyDescent="0.25">
      <c r="Q24" s="269"/>
    </row>
    <row r="25" spans="2:17" s="81" customFormat="1" x14ac:dyDescent="0.25">
      <c r="Q25" s="269"/>
    </row>
    <row r="26" spans="2:17" s="81" customFormat="1" x14ac:dyDescent="0.25">
      <c r="Q26" s="269"/>
    </row>
    <row r="27" spans="2:17" s="81" customFormat="1" x14ac:dyDescent="0.25">
      <c r="Q27" s="269"/>
    </row>
    <row r="28" spans="2:17" s="81" customFormat="1" x14ac:dyDescent="0.25">
      <c r="Q28" s="269"/>
    </row>
    <row r="29" spans="2:17" s="81" customFormat="1" x14ac:dyDescent="0.25">
      <c r="Q29" s="269"/>
    </row>
    <row r="30" spans="2:17" s="81" customFormat="1" x14ac:dyDescent="0.25">
      <c r="Q30" s="269"/>
    </row>
    <row r="31" spans="2:17" s="81" customFormat="1" x14ac:dyDescent="0.25">
      <c r="Q31" s="269"/>
    </row>
    <row r="32" spans="2:17" s="81" customFormat="1" x14ac:dyDescent="0.25">
      <c r="Q32" s="269"/>
    </row>
    <row r="33" spans="17:17" s="81" customFormat="1" x14ac:dyDescent="0.25">
      <c r="Q33" s="269"/>
    </row>
    <row r="34" spans="17:17" s="81" customFormat="1" x14ac:dyDescent="0.25">
      <c r="Q34" s="269"/>
    </row>
    <row r="35" spans="17:17" s="81" customFormat="1" x14ac:dyDescent="0.25">
      <c r="Q35" s="269"/>
    </row>
    <row r="36" spans="17:17" s="81" customFormat="1" x14ac:dyDescent="0.25">
      <c r="Q36" s="269"/>
    </row>
    <row r="37" spans="17:17" s="81" customFormat="1" x14ac:dyDescent="0.25">
      <c r="Q37" s="269"/>
    </row>
    <row r="38" spans="17:17" s="81" customFormat="1" x14ac:dyDescent="0.25">
      <c r="Q38" s="269"/>
    </row>
    <row r="39" spans="17:17" s="81" customFormat="1" x14ac:dyDescent="0.25">
      <c r="Q39" s="269"/>
    </row>
    <row r="40" spans="17:17" s="81" customFormat="1" x14ac:dyDescent="0.25">
      <c r="Q40" s="269"/>
    </row>
    <row r="41" spans="17:17" s="81" customFormat="1" x14ac:dyDescent="0.25">
      <c r="Q41" s="269"/>
    </row>
    <row r="42" spans="17:17" s="81" customFormat="1" x14ac:dyDescent="0.25">
      <c r="Q42" s="269"/>
    </row>
    <row r="43" spans="17:17" s="81" customFormat="1" x14ac:dyDescent="0.25">
      <c r="Q43" s="269"/>
    </row>
    <row r="44" spans="17:17" s="81" customFormat="1" x14ac:dyDescent="0.25">
      <c r="Q44" s="269"/>
    </row>
    <row r="45" spans="17:17" s="81" customFormat="1" x14ac:dyDescent="0.25">
      <c r="Q45" s="269"/>
    </row>
    <row r="46" spans="17:17" s="81" customFormat="1" x14ac:dyDescent="0.25">
      <c r="Q46" s="269"/>
    </row>
    <row r="47" spans="17:17" s="81" customFormat="1" x14ac:dyDescent="0.25">
      <c r="Q47" s="269"/>
    </row>
    <row r="48" spans="17:17" s="81" customFormat="1" x14ac:dyDescent="0.25">
      <c r="Q48" s="269"/>
    </row>
    <row r="49" spans="17:17" s="81" customFormat="1" x14ac:dyDescent="0.25">
      <c r="Q49" s="269"/>
    </row>
    <row r="50" spans="17:17" s="81" customFormat="1" x14ac:dyDescent="0.25">
      <c r="Q50" s="269"/>
    </row>
    <row r="51" spans="17:17" s="81" customFormat="1" x14ac:dyDescent="0.25">
      <c r="Q51" s="269"/>
    </row>
    <row r="52" spans="17:17" s="81" customFormat="1" x14ac:dyDescent="0.25">
      <c r="Q52" s="269"/>
    </row>
    <row r="53" spans="17:17" s="81" customFormat="1" x14ac:dyDescent="0.25">
      <c r="Q53" s="269"/>
    </row>
    <row r="54" spans="17:17" s="81" customFormat="1" x14ac:dyDescent="0.25">
      <c r="Q54" s="269"/>
    </row>
    <row r="55" spans="17:17" s="81" customFormat="1" x14ac:dyDescent="0.25">
      <c r="Q55" s="269"/>
    </row>
    <row r="56" spans="17:17" s="81" customFormat="1" x14ac:dyDescent="0.25">
      <c r="Q56" s="269"/>
    </row>
    <row r="57" spans="17:17" s="81" customFormat="1" x14ac:dyDescent="0.25">
      <c r="Q57" s="269"/>
    </row>
    <row r="58" spans="17:17" s="81" customFormat="1" x14ac:dyDescent="0.25">
      <c r="Q58" s="269"/>
    </row>
    <row r="59" spans="17:17" s="81" customFormat="1" x14ac:dyDescent="0.25">
      <c r="Q59" s="269"/>
    </row>
    <row r="60" spans="17:17" s="81" customFormat="1" x14ac:dyDescent="0.25">
      <c r="Q60" s="269"/>
    </row>
    <row r="61" spans="17:17" s="81" customFormat="1" x14ac:dyDescent="0.25">
      <c r="Q61" s="269"/>
    </row>
    <row r="62" spans="17:17" s="81" customFormat="1" x14ac:dyDescent="0.25">
      <c r="Q62" s="269"/>
    </row>
    <row r="63" spans="17:17" s="81" customFormat="1" x14ac:dyDescent="0.25">
      <c r="Q63" s="269"/>
    </row>
    <row r="64" spans="17:17" s="81" customFormat="1" x14ac:dyDescent="0.25">
      <c r="Q64" s="269"/>
    </row>
    <row r="65" spans="17:17" s="81" customFormat="1" x14ac:dyDescent="0.25">
      <c r="Q65" s="269"/>
    </row>
    <row r="66" spans="17:17" s="81" customFormat="1" x14ac:dyDescent="0.25">
      <c r="Q66" s="269"/>
    </row>
    <row r="67" spans="17:17" s="81" customFormat="1" x14ac:dyDescent="0.25">
      <c r="Q67" s="269"/>
    </row>
    <row r="68" spans="17:17" s="81" customFormat="1" x14ac:dyDescent="0.25">
      <c r="Q68" s="269"/>
    </row>
    <row r="69" spans="17:17" s="81" customFormat="1" x14ac:dyDescent="0.25">
      <c r="Q69" s="269"/>
    </row>
    <row r="70" spans="17:17" s="81" customFormat="1" x14ac:dyDescent="0.25">
      <c r="Q70" s="269"/>
    </row>
    <row r="71" spans="17:17" s="81" customFormat="1" x14ac:dyDescent="0.25">
      <c r="Q71" s="269"/>
    </row>
    <row r="72" spans="17:17" s="81" customFormat="1" x14ac:dyDescent="0.25">
      <c r="Q72" s="269"/>
    </row>
    <row r="73" spans="17:17" s="81" customFormat="1" x14ac:dyDescent="0.25">
      <c r="Q73" s="269"/>
    </row>
    <row r="74" spans="17:17" s="81" customFormat="1" x14ac:dyDescent="0.25">
      <c r="Q74" s="269"/>
    </row>
    <row r="75" spans="17:17" s="81" customFormat="1" x14ac:dyDescent="0.25">
      <c r="Q75" s="269"/>
    </row>
    <row r="76" spans="17:17" s="81" customFormat="1" x14ac:dyDescent="0.25">
      <c r="Q76" s="269"/>
    </row>
    <row r="77" spans="17:17" s="81" customFormat="1" x14ac:dyDescent="0.25">
      <c r="Q77" s="269"/>
    </row>
    <row r="78" spans="17:17" s="81" customFormat="1" x14ac:dyDescent="0.25">
      <c r="Q78" s="269"/>
    </row>
    <row r="79" spans="17:17" s="81" customFormat="1" x14ac:dyDescent="0.25">
      <c r="Q79" s="269"/>
    </row>
    <row r="80" spans="17:17" s="81" customFormat="1" x14ac:dyDescent="0.25">
      <c r="Q80" s="269"/>
    </row>
    <row r="81" spans="17:17" s="81" customFormat="1" x14ac:dyDescent="0.25">
      <c r="Q81" s="269"/>
    </row>
    <row r="82" spans="17:17" s="81" customFormat="1" x14ac:dyDescent="0.25">
      <c r="Q82" s="269"/>
    </row>
    <row r="83" spans="17:17" s="81" customFormat="1" x14ac:dyDescent="0.25">
      <c r="Q83" s="269"/>
    </row>
    <row r="84" spans="17:17" s="81" customFormat="1" x14ac:dyDescent="0.25">
      <c r="Q84" s="269"/>
    </row>
    <row r="85" spans="17:17" s="81" customFormat="1" x14ac:dyDescent="0.25">
      <c r="Q85" s="269"/>
    </row>
    <row r="86" spans="17:17" s="81" customFormat="1" x14ac:dyDescent="0.25">
      <c r="Q86" s="269"/>
    </row>
    <row r="87" spans="17:17" s="81" customFormat="1" x14ac:dyDescent="0.25">
      <c r="Q87" s="269"/>
    </row>
    <row r="88" spans="17:17" s="81" customFormat="1" x14ac:dyDescent="0.25">
      <c r="Q88" s="269"/>
    </row>
    <row r="89" spans="17:17" s="81" customFormat="1" x14ac:dyDescent="0.25">
      <c r="Q89" s="269"/>
    </row>
    <row r="90" spans="17:17" s="81" customFormat="1" x14ac:dyDescent="0.25">
      <c r="Q90" s="269"/>
    </row>
    <row r="91" spans="17:17" s="81" customFormat="1" x14ac:dyDescent="0.25">
      <c r="Q91" s="269"/>
    </row>
    <row r="92" spans="17:17" s="81" customFormat="1" x14ac:dyDescent="0.25">
      <c r="Q92" s="269"/>
    </row>
    <row r="93" spans="17:17" s="81" customFormat="1" x14ac:dyDescent="0.25">
      <c r="Q93" s="269"/>
    </row>
    <row r="94" spans="17:17" s="81" customFormat="1" x14ac:dyDescent="0.25">
      <c r="Q94" s="269"/>
    </row>
    <row r="95" spans="17:17" s="81" customFormat="1" x14ac:dyDescent="0.25">
      <c r="Q95" s="269"/>
    </row>
    <row r="96" spans="17:17" s="81" customFormat="1" x14ac:dyDescent="0.25">
      <c r="Q96" s="269"/>
    </row>
    <row r="97" spans="17:17" s="81" customFormat="1" x14ac:dyDescent="0.25">
      <c r="Q97" s="269"/>
    </row>
    <row r="98" spans="17:17" s="81" customFormat="1" x14ac:dyDescent="0.25">
      <c r="Q98" s="269"/>
    </row>
    <row r="99" spans="17:17" s="81" customFormat="1" x14ac:dyDescent="0.25">
      <c r="Q99" s="269"/>
    </row>
    <row r="100" spans="17:17" s="81" customFormat="1" x14ac:dyDescent="0.25">
      <c r="Q100" s="269"/>
    </row>
    <row r="101" spans="17:17" s="81" customFormat="1" x14ac:dyDescent="0.25">
      <c r="Q101" s="269"/>
    </row>
    <row r="102" spans="17:17" s="81" customFormat="1" x14ac:dyDescent="0.25">
      <c r="Q102" s="269"/>
    </row>
    <row r="103" spans="17:17" s="81" customFormat="1" x14ac:dyDescent="0.25">
      <c r="Q103" s="269"/>
    </row>
    <row r="104" spans="17:17" s="81" customFormat="1" x14ac:dyDescent="0.25">
      <c r="Q104" s="269"/>
    </row>
    <row r="105" spans="17:17" s="81" customFormat="1" x14ac:dyDescent="0.25">
      <c r="Q105" s="269"/>
    </row>
    <row r="106" spans="17:17" s="81" customFormat="1" x14ac:dyDescent="0.25">
      <c r="Q106" s="269"/>
    </row>
    <row r="107" spans="17:17" s="81" customFormat="1" x14ac:dyDescent="0.25">
      <c r="Q107" s="269"/>
    </row>
    <row r="108" spans="17:17" s="81" customFormat="1" x14ac:dyDescent="0.25">
      <c r="Q108" s="269"/>
    </row>
    <row r="109" spans="17:17" s="81" customFormat="1" x14ac:dyDescent="0.25">
      <c r="Q109" s="269"/>
    </row>
    <row r="110" spans="17:17" s="81" customFormat="1" x14ac:dyDescent="0.25">
      <c r="Q110" s="269"/>
    </row>
    <row r="111" spans="17:17" s="81" customFormat="1" x14ac:dyDescent="0.25">
      <c r="Q111" s="269"/>
    </row>
    <row r="112" spans="17:17" s="81" customFormat="1" x14ac:dyDescent="0.25">
      <c r="Q112" s="269"/>
    </row>
    <row r="113" spans="17:17" s="81" customFormat="1" x14ac:dyDescent="0.25">
      <c r="Q113" s="269"/>
    </row>
    <row r="114" spans="17:17" s="81" customFormat="1" x14ac:dyDescent="0.25">
      <c r="Q114" s="269"/>
    </row>
    <row r="115" spans="17:17" s="81" customFormat="1" x14ac:dyDescent="0.25">
      <c r="Q115" s="269"/>
    </row>
    <row r="116" spans="17:17" s="81" customFormat="1" x14ac:dyDescent="0.25">
      <c r="Q116" s="269"/>
    </row>
    <row r="117" spans="17:17" s="81" customFormat="1" x14ac:dyDescent="0.25">
      <c r="Q117" s="269"/>
    </row>
    <row r="118" spans="17:17" s="81" customFormat="1" x14ac:dyDescent="0.25">
      <c r="Q118" s="269"/>
    </row>
    <row r="119" spans="17:17" s="81" customFormat="1" x14ac:dyDescent="0.25">
      <c r="Q119" s="269"/>
    </row>
    <row r="120" spans="17:17" s="81" customFormat="1" x14ac:dyDescent="0.25">
      <c r="Q120" s="269"/>
    </row>
    <row r="121" spans="17:17" s="81" customFormat="1" x14ac:dyDescent="0.25">
      <c r="Q121" s="269"/>
    </row>
    <row r="122" spans="17:17" s="81" customFormat="1" x14ac:dyDescent="0.25">
      <c r="Q122" s="269"/>
    </row>
    <row r="123" spans="17:17" s="81" customFormat="1" x14ac:dyDescent="0.25">
      <c r="Q123" s="269"/>
    </row>
    <row r="124" spans="17:17" s="81" customFormat="1" x14ac:dyDescent="0.25">
      <c r="Q124" s="269"/>
    </row>
    <row r="125" spans="17:17" s="81" customFormat="1" x14ac:dyDescent="0.25">
      <c r="Q125" s="269"/>
    </row>
    <row r="126" spans="17:17" s="81" customFormat="1" x14ac:dyDescent="0.25">
      <c r="Q126" s="269"/>
    </row>
    <row r="127" spans="17:17" s="81" customFormat="1" x14ac:dyDescent="0.25">
      <c r="Q127" s="269"/>
    </row>
    <row r="128" spans="17:17" s="81" customFormat="1" x14ac:dyDescent="0.25">
      <c r="Q128" s="269"/>
    </row>
    <row r="129" spans="17:17" s="81" customFormat="1" x14ac:dyDescent="0.25">
      <c r="Q129" s="269"/>
    </row>
    <row r="130" spans="17:17" s="81" customFormat="1" x14ac:dyDescent="0.25">
      <c r="Q130" s="269"/>
    </row>
    <row r="131" spans="17:17" s="81" customFormat="1" x14ac:dyDescent="0.25">
      <c r="Q131" s="269"/>
    </row>
    <row r="132" spans="17:17" s="81" customFormat="1" x14ac:dyDescent="0.25">
      <c r="Q132" s="269"/>
    </row>
    <row r="133" spans="17:17" s="81" customFormat="1" x14ac:dyDescent="0.25">
      <c r="Q133" s="269"/>
    </row>
    <row r="134" spans="17:17" s="81" customFormat="1" x14ac:dyDescent="0.25">
      <c r="Q134" s="269"/>
    </row>
    <row r="135" spans="17:17" s="81" customFormat="1" x14ac:dyDescent="0.25">
      <c r="Q135" s="269"/>
    </row>
    <row r="136" spans="17:17" s="81" customFormat="1" x14ac:dyDescent="0.25">
      <c r="Q136" s="269"/>
    </row>
    <row r="137" spans="17:17" s="81" customFormat="1" x14ac:dyDescent="0.25">
      <c r="Q137" s="269"/>
    </row>
    <row r="138" spans="17:17" s="81" customFormat="1" x14ac:dyDescent="0.25">
      <c r="Q138" s="269"/>
    </row>
    <row r="139" spans="17:17" s="81" customFormat="1" x14ac:dyDescent="0.25">
      <c r="Q139" s="269"/>
    </row>
    <row r="140" spans="17:17" s="81" customFormat="1" x14ac:dyDescent="0.25">
      <c r="Q140" s="269"/>
    </row>
    <row r="141" spans="17:17" s="81" customFormat="1" x14ac:dyDescent="0.25">
      <c r="Q141" s="269"/>
    </row>
    <row r="142" spans="17:17" s="81" customFormat="1" x14ac:dyDescent="0.25">
      <c r="Q142" s="269"/>
    </row>
    <row r="143" spans="17:17" s="81" customFormat="1" x14ac:dyDescent="0.25">
      <c r="Q143" s="269"/>
    </row>
    <row r="144" spans="17:17" s="81" customFormat="1" x14ac:dyDescent="0.25">
      <c r="Q144" s="269"/>
    </row>
    <row r="145" spans="17:17" s="81" customFormat="1" x14ac:dyDescent="0.25">
      <c r="Q145" s="269"/>
    </row>
    <row r="146" spans="17:17" s="81" customFormat="1" x14ac:dyDescent="0.25">
      <c r="Q146" s="269"/>
    </row>
    <row r="147" spans="17:17" s="81" customFormat="1" x14ac:dyDescent="0.25">
      <c r="Q147" s="269"/>
    </row>
    <row r="148" spans="17:17" s="81" customFormat="1" x14ac:dyDescent="0.25">
      <c r="Q148" s="269"/>
    </row>
    <row r="149" spans="17:17" s="81" customFormat="1" x14ac:dyDescent="0.25">
      <c r="Q149" s="269"/>
    </row>
    <row r="150" spans="17:17" s="81" customFormat="1" x14ac:dyDescent="0.25">
      <c r="Q150" s="269"/>
    </row>
    <row r="151" spans="17:17" s="81" customFormat="1" x14ac:dyDescent="0.25">
      <c r="Q151" s="269"/>
    </row>
    <row r="152" spans="17:17" s="81" customFormat="1" x14ac:dyDescent="0.25">
      <c r="Q152" s="269"/>
    </row>
    <row r="153" spans="17:17" s="81" customFormat="1" x14ac:dyDescent="0.25">
      <c r="Q153" s="269"/>
    </row>
    <row r="154" spans="17:17" s="81" customFormat="1" x14ac:dyDescent="0.25">
      <c r="Q154" s="269"/>
    </row>
    <row r="155" spans="17:17" s="81" customFormat="1" x14ac:dyDescent="0.25">
      <c r="Q155" s="269"/>
    </row>
    <row r="156" spans="17:17" s="81" customFormat="1" x14ac:dyDescent="0.25">
      <c r="Q156" s="269"/>
    </row>
    <row r="157" spans="17:17" s="81" customFormat="1" x14ac:dyDescent="0.25">
      <c r="Q157" s="269"/>
    </row>
    <row r="158" spans="17:17" s="81" customFormat="1" x14ac:dyDescent="0.25">
      <c r="Q158" s="269"/>
    </row>
    <row r="159" spans="17:17" s="81" customFormat="1" x14ac:dyDescent="0.25">
      <c r="Q159" s="269"/>
    </row>
    <row r="160" spans="17:17" s="81" customFormat="1" x14ac:dyDescent="0.25">
      <c r="Q160" s="269"/>
    </row>
    <row r="161" spans="17:17" s="81" customFormat="1" x14ac:dyDescent="0.25">
      <c r="Q161" s="269"/>
    </row>
    <row r="162" spans="17:17" s="81" customFormat="1" x14ac:dyDescent="0.25">
      <c r="Q162" s="269"/>
    </row>
    <row r="163" spans="17:17" s="81" customFormat="1" x14ac:dyDescent="0.25">
      <c r="Q163" s="269"/>
    </row>
    <row r="164" spans="17:17" s="81" customFormat="1" x14ac:dyDescent="0.25">
      <c r="Q164" s="269"/>
    </row>
    <row r="165" spans="17:17" s="81" customFormat="1" x14ac:dyDescent="0.25">
      <c r="Q165" s="269"/>
    </row>
    <row r="166" spans="17:17" s="81" customFormat="1" x14ac:dyDescent="0.25">
      <c r="Q166" s="269"/>
    </row>
    <row r="167" spans="17:17" s="81" customFormat="1" x14ac:dyDescent="0.25">
      <c r="Q167" s="269"/>
    </row>
    <row r="168" spans="17:17" s="81" customFormat="1" x14ac:dyDescent="0.25">
      <c r="Q168" s="269"/>
    </row>
    <row r="169" spans="17:17" s="81" customFormat="1" x14ac:dyDescent="0.25">
      <c r="Q169" s="269"/>
    </row>
    <row r="170" spans="17:17" s="81" customFormat="1" x14ac:dyDescent="0.25">
      <c r="Q170" s="269"/>
    </row>
    <row r="171" spans="17:17" s="81" customFormat="1" x14ac:dyDescent="0.25">
      <c r="Q171" s="269"/>
    </row>
    <row r="172" spans="17:17" s="81" customFormat="1" x14ac:dyDescent="0.25">
      <c r="Q172" s="269"/>
    </row>
    <row r="173" spans="17:17" s="81" customFormat="1" x14ac:dyDescent="0.25">
      <c r="Q173" s="269"/>
    </row>
    <row r="174" spans="17:17" s="81" customFormat="1" x14ac:dyDescent="0.25">
      <c r="Q174" s="269"/>
    </row>
    <row r="175" spans="17:17" s="81" customFormat="1" x14ac:dyDescent="0.25">
      <c r="Q175" s="269"/>
    </row>
    <row r="176" spans="17:17" s="81" customFormat="1" x14ac:dyDescent="0.25">
      <c r="Q176" s="269"/>
    </row>
    <row r="177" spans="17:17" s="81" customFormat="1" x14ac:dyDescent="0.25">
      <c r="Q177" s="269"/>
    </row>
    <row r="178" spans="17:17" s="81" customFormat="1" x14ac:dyDescent="0.25">
      <c r="Q178" s="269"/>
    </row>
    <row r="179" spans="17:17" s="81" customFormat="1" x14ac:dyDescent="0.25">
      <c r="Q179" s="269"/>
    </row>
    <row r="180" spans="17:17" s="81" customFormat="1" x14ac:dyDescent="0.25">
      <c r="Q180" s="269"/>
    </row>
    <row r="181" spans="17:17" s="81" customFormat="1" x14ac:dyDescent="0.25">
      <c r="Q181" s="269"/>
    </row>
    <row r="182" spans="17:17" s="81" customFormat="1" x14ac:dyDescent="0.25">
      <c r="Q182" s="269"/>
    </row>
    <row r="183" spans="17:17" s="81" customFormat="1" x14ac:dyDescent="0.25">
      <c r="Q183" s="269"/>
    </row>
    <row r="184" spans="17:17" s="81" customFormat="1" x14ac:dyDescent="0.25">
      <c r="Q184" s="269"/>
    </row>
    <row r="185" spans="17:17" s="81" customFormat="1" x14ac:dyDescent="0.25">
      <c r="Q185" s="269"/>
    </row>
    <row r="186" spans="17:17" s="81" customFormat="1" x14ac:dyDescent="0.25">
      <c r="Q186" s="269"/>
    </row>
    <row r="187" spans="17:17" s="81" customFormat="1" x14ac:dyDescent="0.25">
      <c r="Q187" s="269"/>
    </row>
    <row r="188" spans="17:17" s="81" customFormat="1" x14ac:dyDescent="0.25">
      <c r="Q188" s="269"/>
    </row>
    <row r="189" spans="17:17" s="81" customFormat="1" x14ac:dyDescent="0.25">
      <c r="Q189" s="269"/>
    </row>
    <row r="190" spans="17:17" s="81" customFormat="1" x14ac:dyDescent="0.25">
      <c r="Q190" s="269"/>
    </row>
    <row r="191" spans="17:17" s="81" customFormat="1" x14ac:dyDescent="0.25">
      <c r="Q191" s="269"/>
    </row>
    <row r="192" spans="17:17" s="81" customFormat="1" x14ac:dyDescent="0.25">
      <c r="Q192" s="269"/>
    </row>
    <row r="193" spans="17:17" s="81" customFormat="1" x14ac:dyDescent="0.25">
      <c r="Q193" s="269"/>
    </row>
    <row r="194" spans="17:17" s="81" customFormat="1" x14ac:dyDescent="0.25">
      <c r="Q194" s="269"/>
    </row>
    <row r="195" spans="17:17" s="81" customFormat="1" x14ac:dyDescent="0.25">
      <c r="Q195" s="269"/>
    </row>
    <row r="196" spans="17:17" s="81" customFormat="1" x14ac:dyDescent="0.25">
      <c r="Q196" s="269"/>
    </row>
    <row r="197" spans="17:17" s="81" customFormat="1" x14ac:dyDescent="0.25">
      <c r="Q197" s="269"/>
    </row>
    <row r="198" spans="17:17" s="81" customFormat="1" x14ac:dyDescent="0.25">
      <c r="Q198" s="269"/>
    </row>
    <row r="199" spans="17:17" s="81" customFormat="1" x14ac:dyDescent="0.25">
      <c r="Q199" s="269"/>
    </row>
    <row r="200" spans="17:17" s="81" customFormat="1" x14ac:dyDescent="0.25">
      <c r="Q200" s="269"/>
    </row>
    <row r="201" spans="17:17" s="81" customFormat="1" x14ac:dyDescent="0.25">
      <c r="Q201" s="269"/>
    </row>
    <row r="202" spans="17:17" s="81" customFormat="1" x14ac:dyDescent="0.25">
      <c r="Q202" s="269"/>
    </row>
    <row r="203" spans="17:17" s="81" customFormat="1" x14ac:dyDescent="0.25">
      <c r="Q203" s="269"/>
    </row>
    <row r="204" spans="17:17" s="81" customFormat="1" x14ac:dyDescent="0.25">
      <c r="Q204" s="269"/>
    </row>
    <row r="205" spans="17:17" s="81" customFormat="1" x14ac:dyDescent="0.25">
      <c r="Q205" s="269"/>
    </row>
    <row r="206" spans="17:17" s="81" customFormat="1" x14ac:dyDescent="0.25">
      <c r="Q206" s="269"/>
    </row>
    <row r="207" spans="17:17" s="81" customFormat="1" x14ac:dyDescent="0.25">
      <c r="Q207" s="269"/>
    </row>
    <row r="208" spans="17:17" s="81" customFormat="1" x14ac:dyDescent="0.25">
      <c r="Q208" s="269"/>
    </row>
    <row r="209" spans="17:17" s="81" customFormat="1" x14ac:dyDescent="0.25">
      <c r="Q209" s="269"/>
    </row>
    <row r="210" spans="17:17" s="81" customFormat="1" x14ac:dyDescent="0.25">
      <c r="Q210" s="269"/>
    </row>
    <row r="211" spans="17:17" s="81" customFormat="1" x14ac:dyDescent="0.25">
      <c r="Q211" s="269"/>
    </row>
    <row r="212" spans="17:17" s="81" customFormat="1" x14ac:dyDescent="0.25">
      <c r="Q212" s="269"/>
    </row>
    <row r="213" spans="17:17" s="81" customFormat="1" x14ac:dyDescent="0.25">
      <c r="Q213" s="269"/>
    </row>
    <row r="214" spans="17:17" s="81" customFormat="1" x14ac:dyDescent="0.25">
      <c r="Q214" s="269"/>
    </row>
    <row r="215" spans="17:17" s="81" customFormat="1" x14ac:dyDescent="0.25">
      <c r="Q215" s="269"/>
    </row>
    <row r="216" spans="17:17" s="81" customFormat="1" x14ac:dyDescent="0.25">
      <c r="Q216" s="269"/>
    </row>
    <row r="217" spans="17:17" s="81" customFormat="1" x14ac:dyDescent="0.25">
      <c r="Q217" s="269"/>
    </row>
    <row r="218" spans="17:17" s="81" customFormat="1" x14ac:dyDescent="0.25">
      <c r="Q218" s="269"/>
    </row>
    <row r="219" spans="17:17" s="81" customFormat="1" x14ac:dyDescent="0.25">
      <c r="Q219" s="269"/>
    </row>
    <row r="220" spans="17:17" s="81" customFormat="1" x14ac:dyDescent="0.25">
      <c r="Q220" s="269"/>
    </row>
    <row r="221" spans="17:17" s="81" customFormat="1" x14ac:dyDescent="0.25">
      <c r="Q221" s="269"/>
    </row>
    <row r="222" spans="17:17" s="81" customFormat="1" x14ac:dyDescent="0.25">
      <c r="Q222" s="269"/>
    </row>
    <row r="223" spans="17:17" s="81" customFormat="1" x14ac:dyDescent="0.25">
      <c r="Q223" s="269"/>
    </row>
    <row r="224" spans="17:17" s="81" customFormat="1" x14ac:dyDescent="0.25">
      <c r="Q224" s="269"/>
    </row>
    <row r="225" spans="17:17" s="81" customFormat="1" x14ac:dyDescent="0.25">
      <c r="Q225" s="269"/>
    </row>
    <row r="226" spans="17:17" s="81" customFormat="1" x14ac:dyDescent="0.25">
      <c r="Q226" s="269"/>
    </row>
    <row r="227" spans="17:17" s="81" customFormat="1" x14ac:dyDescent="0.25">
      <c r="Q227" s="269"/>
    </row>
    <row r="228" spans="17:17" s="81" customFormat="1" x14ac:dyDescent="0.25">
      <c r="Q228" s="269"/>
    </row>
    <row r="229" spans="17:17" s="81" customFormat="1" x14ac:dyDescent="0.25">
      <c r="Q229" s="269"/>
    </row>
    <row r="230" spans="17:17" s="81" customFormat="1" x14ac:dyDescent="0.25">
      <c r="Q230" s="269"/>
    </row>
    <row r="231" spans="17:17" s="81" customFormat="1" x14ac:dyDescent="0.25">
      <c r="Q231" s="269"/>
    </row>
    <row r="232" spans="17:17" s="81" customFormat="1" x14ac:dyDescent="0.25">
      <c r="Q232" s="269"/>
    </row>
    <row r="233" spans="17:17" s="81" customFormat="1" x14ac:dyDescent="0.25">
      <c r="Q233" s="269"/>
    </row>
    <row r="234" spans="17:17" s="81" customFormat="1" x14ac:dyDescent="0.25">
      <c r="Q234" s="269"/>
    </row>
    <row r="235" spans="17:17" s="81" customFormat="1" x14ac:dyDescent="0.25">
      <c r="Q235" s="269"/>
    </row>
    <row r="236" spans="17:17" s="81" customFormat="1" x14ac:dyDescent="0.25">
      <c r="Q236" s="269"/>
    </row>
    <row r="237" spans="17:17" s="81" customFormat="1" x14ac:dyDescent="0.25">
      <c r="Q237" s="269"/>
    </row>
    <row r="238" spans="17:17" s="81" customFormat="1" x14ac:dyDescent="0.25">
      <c r="Q238" s="269"/>
    </row>
    <row r="239" spans="17:17" s="81" customFormat="1" x14ac:dyDescent="0.25">
      <c r="Q239" s="269"/>
    </row>
    <row r="240" spans="17:17" s="81" customFormat="1" x14ac:dyDescent="0.25">
      <c r="Q240" s="269"/>
    </row>
    <row r="241" spans="17:17" s="81" customFormat="1" x14ac:dyDescent="0.25">
      <c r="Q241" s="269"/>
    </row>
    <row r="242" spans="17:17" s="81" customFormat="1" x14ac:dyDescent="0.25">
      <c r="Q242" s="269"/>
    </row>
    <row r="243" spans="17:17" s="81" customFormat="1" x14ac:dyDescent="0.25">
      <c r="Q243" s="269"/>
    </row>
    <row r="244" spans="17:17" s="81" customFormat="1" x14ac:dyDescent="0.25">
      <c r="Q244" s="269"/>
    </row>
    <row r="245" spans="17:17" s="81" customFormat="1" x14ac:dyDescent="0.25">
      <c r="Q245" s="269"/>
    </row>
    <row r="246" spans="17:17" s="81" customFormat="1" x14ac:dyDescent="0.25">
      <c r="Q246" s="269"/>
    </row>
    <row r="247" spans="17:17" s="81" customFormat="1" x14ac:dyDescent="0.25">
      <c r="Q247" s="269"/>
    </row>
    <row r="248" spans="17:17" s="81" customFormat="1" x14ac:dyDescent="0.25">
      <c r="Q248" s="269"/>
    </row>
    <row r="249" spans="17:17" s="81" customFormat="1" x14ac:dyDescent="0.25">
      <c r="Q249" s="269"/>
    </row>
    <row r="250" spans="17:17" s="81" customFormat="1" x14ac:dyDescent="0.25">
      <c r="Q250" s="269"/>
    </row>
    <row r="251" spans="17:17" s="81" customFormat="1" x14ac:dyDescent="0.25">
      <c r="Q251" s="269"/>
    </row>
    <row r="252" spans="17:17" s="81" customFormat="1" x14ac:dyDescent="0.25">
      <c r="Q252" s="269"/>
    </row>
    <row r="253" spans="17:17" s="81" customFormat="1" x14ac:dyDescent="0.25">
      <c r="Q253" s="269"/>
    </row>
    <row r="254" spans="17:17" s="81" customFormat="1" x14ac:dyDescent="0.25">
      <c r="Q254" s="269"/>
    </row>
    <row r="255" spans="17:17" s="81" customFormat="1" x14ac:dyDescent="0.25">
      <c r="Q255" s="269"/>
    </row>
    <row r="256" spans="17:17" s="81" customFormat="1" x14ac:dyDescent="0.25">
      <c r="Q256" s="269"/>
    </row>
    <row r="257" spans="17:17" s="81" customFormat="1" x14ac:dyDescent="0.25">
      <c r="Q257" s="269"/>
    </row>
    <row r="258" spans="17:17" s="81" customFormat="1" x14ac:dyDescent="0.25">
      <c r="Q258" s="269"/>
    </row>
    <row r="259" spans="17:17" s="81" customFormat="1" x14ac:dyDescent="0.25">
      <c r="Q259" s="269"/>
    </row>
    <row r="260" spans="17:17" s="81" customFormat="1" x14ac:dyDescent="0.25">
      <c r="Q260" s="269"/>
    </row>
    <row r="261" spans="17:17" s="81" customFormat="1" x14ac:dyDescent="0.25">
      <c r="Q261" s="269"/>
    </row>
    <row r="262" spans="17:17" s="81" customFormat="1" x14ac:dyDescent="0.25">
      <c r="Q262" s="269"/>
    </row>
    <row r="263" spans="17:17" s="81" customFormat="1" x14ac:dyDescent="0.25">
      <c r="Q263" s="269"/>
    </row>
    <row r="264" spans="17:17" s="81" customFormat="1" x14ac:dyDescent="0.25">
      <c r="Q264" s="269"/>
    </row>
    <row r="265" spans="17:17" s="81" customFormat="1" x14ac:dyDescent="0.25">
      <c r="Q265" s="269"/>
    </row>
    <row r="266" spans="17:17" s="81" customFormat="1" x14ac:dyDescent="0.25">
      <c r="Q266" s="269"/>
    </row>
    <row r="267" spans="17:17" s="81" customFormat="1" x14ac:dyDescent="0.25">
      <c r="Q267" s="269"/>
    </row>
    <row r="268" spans="17:17" s="81" customFormat="1" x14ac:dyDescent="0.25">
      <c r="Q268" s="269"/>
    </row>
    <row r="269" spans="17:17" s="81" customFormat="1" x14ac:dyDescent="0.25">
      <c r="Q269" s="269"/>
    </row>
    <row r="270" spans="17:17" s="81" customFormat="1" x14ac:dyDescent="0.25">
      <c r="Q270" s="269"/>
    </row>
    <row r="271" spans="17:17" s="81" customFormat="1" x14ac:dyDescent="0.25">
      <c r="Q271" s="269"/>
    </row>
    <row r="272" spans="17:17" s="81" customFormat="1" x14ac:dyDescent="0.25">
      <c r="Q272" s="269"/>
    </row>
    <row r="273" spans="17:17" s="81" customFormat="1" x14ac:dyDescent="0.25">
      <c r="Q273" s="269"/>
    </row>
    <row r="274" spans="17:17" s="81" customFormat="1" x14ac:dyDescent="0.25">
      <c r="Q274" s="269"/>
    </row>
    <row r="275" spans="17:17" s="81" customFormat="1" x14ac:dyDescent="0.25">
      <c r="Q275" s="269"/>
    </row>
    <row r="276" spans="17:17" s="81" customFormat="1" x14ac:dyDescent="0.25">
      <c r="Q276" s="269"/>
    </row>
    <row r="277" spans="17:17" s="81" customFormat="1" x14ac:dyDescent="0.25">
      <c r="Q277" s="269"/>
    </row>
    <row r="278" spans="17:17" s="81" customFormat="1" x14ac:dyDescent="0.25">
      <c r="Q278" s="269"/>
    </row>
    <row r="279" spans="17:17" s="81" customFormat="1" x14ac:dyDescent="0.25">
      <c r="Q279" s="269"/>
    </row>
    <row r="280" spans="17:17" s="81" customFormat="1" x14ac:dyDescent="0.25">
      <c r="Q280" s="269"/>
    </row>
    <row r="281" spans="17:17" s="81" customFormat="1" x14ac:dyDescent="0.25">
      <c r="Q281" s="269"/>
    </row>
    <row r="282" spans="17:17" s="81" customFormat="1" x14ac:dyDescent="0.25">
      <c r="Q282" s="269"/>
    </row>
    <row r="283" spans="17:17" s="81" customFormat="1" x14ac:dyDescent="0.25">
      <c r="Q283" s="269"/>
    </row>
    <row r="284" spans="17:17" s="81" customFormat="1" x14ac:dyDescent="0.25">
      <c r="Q284" s="269"/>
    </row>
    <row r="285" spans="17:17" s="81" customFormat="1" x14ac:dyDescent="0.25">
      <c r="Q285" s="269"/>
    </row>
    <row r="286" spans="17:17" s="81" customFormat="1" x14ac:dyDescent="0.25">
      <c r="Q286" s="269"/>
    </row>
    <row r="287" spans="17:17" s="81" customFormat="1" x14ac:dyDescent="0.25">
      <c r="Q287" s="269"/>
    </row>
    <row r="288" spans="17:17" s="81" customFormat="1" x14ac:dyDescent="0.25">
      <c r="Q288" s="269"/>
    </row>
    <row r="289" spans="17:17" s="81" customFormat="1" x14ac:dyDescent="0.25">
      <c r="Q289" s="269"/>
    </row>
    <row r="290" spans="17:17" s="81" customFormat="1" x14ac:dyDescent="0.25">
      <c r="Q290" s="269"/>
    </row>
    <row r="291" spans="17:17" s="81" customFormat="1" x14ac:dyDescent="0.25">
      <c r="Q291" s="269"/>
    </row>
    <row r="292" spans="17:17" s="81" customFormat="1" x14ac:dyDescent="0.25">
      <c r="Q292" s="269"/>
    </row>
    <row r="293" spans="17:17" s="81" customFormat="1" x14ac:dyDescent="0.25">
      <c r="Q293" s="269"/>
    </row>
    <row r="294" spans="17:17" s="81" customFormat="1" x14ac:dyDescent="0.25">
      <c r="Q294" s="269"/>
    </row>
    <row r="295" spans="17:17" s="81" customFormat="1" x14ac:dyDescent="0.25">
      <c r="Q295" s="269"/>
    </row>
    <row r="296" spans="17:17" s="81" customFormat="1" x14ac:dyDescent="0.25">
      <c r="Q296" s="269"/>
    </row>
    <row r="297" spans="17:17" s="81" customFormat="1" x14ac:dyDescent="0.25">
      <c r="Q297" s="269"/>
    </row>
    <row r="298" spans="17:17" s="81" customFormat="1" x14ac:dyDescent="0.25">
      <c r="Q298" s="269"/>
    </row>
    <row r="299" spans="17:17" s="81" customFormat="1" x14ac:dyDescent="0.25">
      <c r="Q299" s="269"/>
    </row>
    <row r="300" spans="17:17" s="81" customFormat="1" x14ac:dyDescent="0.25">
      <c r="Q300" s="269"/>
    </row>
    <row r="301" spans="17:17" s="81" customFormat="1" x14ac:dyDescent="0.25">
      <c r="Q301" s="269"/>
    </row>
    <row r="302" spans="17:17" s="81" customFormat="1" x14ac:dyDescent="0.25">
      <c r="Q302" s="269"/>
    </row>
    <row r="303" spans="17:17" s="81" customFormat="1" x14ac:dyDescent="0.25">
      <c r="Q303" s="269"/>
    </row>
    <row r="304" spans="17:17" s="81" customFormat="1" x14ac:dyDescent="0.25">
      <c r="Q304" s="269"/>
    </row>
    <row r="305" spans="17:17" s="81" customFormat="1" x14ac:dyDescent="0.25">
      <c r="Q305" s="269"/>
    </row>
    <row r="306" spans="17:17" s="81" customFormat="1" x14ac:dyDescent="0.25">
      <c r="Q306" s="269"/>
    </row>
    <row r="307" spans="17:17" s="81" customFormat="1" x14ac:dyDescent="0.25">
      <c r="Q307" s="269"/>
    </row>
    <row r="308" spans="17:17" s="81" customFormat="1" x14ac:dyDescent="0.25">
      <c r="Q308" s="269"/>
    </row>
    <row r="309" spans="17:17" s="81" customFormat="1" x14ac:dyDescent="0.25">
      <c r="Q309" s="269"/>
    </row>
    <row r="310" spans="17:17" s="81" customFormat="1" x14ac:dyDescent="0.25">
      <c r="Q310" s="269"/>
    </row>
    <row r="311" spans="17:17" s="81" customFormat="1" x14ac:dyDescent="0.25">
      <c r="Q311" s="269"/>
    </row>
    <row r="312" spans="17:17" s="81" customFormat="1" x14ac:dyDescent="0.25">
      <c r="Q312" s="269"/>
    </row>
    <row r="313" spans="17:17" s="81" customFormat="1" x14ac:dyDescent="0.25">
      <c r="Q313" s="269"/>
    </row>
    <row r="314" spans="17:17" s="81" customFormat="1" x14ac:dyDescent="0.25">
      <c r="Q314" s="269"/>
    </row>
    <row r="315" spans="17:17" s="81" customFormat="1" x14ac:dyDescent="0.25">
      <c r="Q315" s="269"/>
    </row>
    <row r="316" spans="17:17" s="81" customFormat="1" x14ac:dyDescent="0.25">
      <c r="Q316" s="269"/>
    </row>
    <row r="317" spans="17:17" s="81" customFormat="1" x14ac:dyDescent="0.25">
      <c r="Q317" s="269"/>
    </row>
    <row r="318" spans="17:17" s="81" customFormat="1" x14ac:dyDescent="0.25">
      <c r="Q318" s="269"/>
    </row>
    <row r="319" spans="17:17" s="81" customFormat="1" x14ac:dyDescent="0.25">
      <c r="Q319" s="269"/>
    </row>
    <row r="320" spans="17:17" s="81" customFormat="1" x14ac:dyDescent="0.25">
      <c r="Q320" s="269"/>
    </row>
    <row r="321" spans="17:17" s="81" customFormat="1" x14ac:dyDescent="0.25">
      <c r="Q321" s="269"/>
    </row>
    <row r="322" spans="17:17" s="81" customFormat="1" x14ac:dyDescent="0.25">
      <c r="Q322" s="269"/>
    </row>
    <row r="323" spans="17:17" s="81" customFormat="1" x14ac:dyDescent="0.25">
      <c r="Q323" s="269"/>
    </row>
    <row r="324" spans="17:17" s="81" customFormat="1" x14ac:dyDescent="0.25">
      <c r="Q324" s="269"/>
    </row>
    <row r="325" spans="17:17" s="81" customFormat="1" x14ac:dyDescent="0.25">
      <c r="Q325" s="269"/>
    </row>
    <row r="326" spans="17:17" s="81" customFormat="1" x14ac:dyDescent="0.25">
      <c r="Q326" s="269"/>
    </row>
    <row r="327" spans="17:17" s="81" customFormat="1" x14ac:dyDescent="0.25">
      <c r="Q327" s="269"/>
    </row>
    <row r="328" spans="17:17" s="81" customFormat="1" x14ac:dyDescent="0.25">
      <c r="Q328" s="269"/>
    </row>
    <row r="329" spans="17:17" s="81" customFormat="1" x14ac:dyDescent="0.25">
      <c r="Q329" s="269"/>
    </row>
    <row r="330" spans="17:17" s="81" customFormat="1" x14ac:dyDescent="0.25">
      <c r="Q330" s="269"/>
    </row>
    <row r="331" spans="17:17" s="81" customFormat="1" x14ac:dyDescent="0.25">
      <c r="Q331" s="269"/>
    </row>
    <row r="332" spans="17:17" s="81" customFormat="1" x14ac:dyDescent="0.25">
      <c r="Q332" s="269"/>
    </row>
    <row r="333" spans="17:17" s="81" customFormat="1" x14ac:dyDescent="0.25">
      <c r="Q333" s="269"/>
    </row>
    <row r="334" spans="17:17" s="81" customFormat="1" x14ac:dyDescent="0.25">
      <c r="Q334" s="269"/>
    </row>
    <row r="335" spans="17:17" s="81" customFormat="1" x14ac:dyDescent="0.25">
      <c r="Q335" s="269"/>
    </row>
    <row r="336" spans="17:17" s="81" customFormat="1" x14ac:dyDescent="0.25">
      <c r="Q336" s="269"/>
    </row>
    <row r="337" spans="17:17" s="81" customFormat="1" x14ac:dyDescent="0.25">
      <c r="Q337" s="269"/>
    </row>
    <row r="338" spans="17:17" s="81" customFormat="1" x14ac:dyDescent="0.25">
      <c r="Q338" s="269"/>
    </row>
    <row r="339" spans="17:17" s="81" customFormat="1" x14ac:dyDescent="0.25">
      <c r="Q339" s="269"/>
    </row>
    <row r="340" spans="17:17" s="81" customFormat="1" x14ac:dyDescent="0.25">
      <c r="Q340" s="269"/>
    </row>
    <row r="341" spans="17:17" s="81" customFormat="1" x14ac:dyDescent="0.25">
      <c r="Q341" s="269"/>
    </row>
    <row r="342" spans="17:17" s="81" customFormat="1" x14ac:dyDescent="0.25">
      <c r="Q342" s="269"/>
    </row>
    <row r="343" spans="17:17" s="81" customFormat="1" x14ac:dyDescent="0.25">
      <c r="Q343" s="269"/>
    </row>
    <row r="344" spans="17:17" s="81" customFormat="1" x14ac:dyDescent="0.25">
      <c r="Q344" s="269"/>
    </row>
    <row r="345" spans="17:17" s="81" customFormat="1" x14ac:dyDescent="0.25">
      <c r="Q345" s="269"/>
    </row>
    <row r="346" spans="17:17" s="81" customFormat="1" x14ac:dyDescent="0.25">
      <c r="Q346" s="269"/>
    </row>
    <row r="347" spans="17:17" s="81" customFormat="1" x14ac:dyDescent="0.25">
      <c r="Q347" s="269"/>
    </row>
    <row r="348" spans="17:17" s="81" customFormat="1" x14ac:dyDescent="0.25">
      <c r="Q348" s="269"/>
    </row>
    <row r="349" spans="17:17" s="81" customFormat="1" x14ac:dyDescent="0.25">
      <c r="Q349" s="269"/>
    </row>
    <row r="350" spans="17:17" s="81" customFormat="1" x14ac:dyDescent="0.25">
      <c r="Q350" s="269"/>
    </row>
    <row r="351" spans="17:17" s="81" customFormat="1" x14ac:dyDescent="0.25">
      <c r="Q351" s="269"/>
    </row>
    <row r="352" spans="17:17" s="81" customFormat="1" x14ac:dyDescent="0.25">
      <c r="Q352" s="269"/>
    </row>
    <row r="353" spans="17:17" s="81" customFormat="1" x14ac:dyDescent="0.25">
      <c r="Q353" s="269"/>
    </row>
    <row r="354" spans="17:17" s="81" customFormat="1" x14ac:dyDescent="0.25">
      <c r="Q354" s="269"/>
    </row>
    <row r="355" spans="17:17" s="81" customFormat="1" x14ac:dyDescent="0.25">
      <c r="Q355" s="269"/>
    </row>
    <row r="356" spans="17:17" s="81" customFormat="1" x14ac:dyDescent="0.25">
      <c r="Q356" s="269"/>
    </row>
    <row r="357" spans="17:17" s="81" customFormat="1" x14ac:dyDescent="0.25">
      <c r="Q357" s="269"/>
    </row>
    <row r="358" spans="17:17" s="81" customFormat="1" x14ac:dyDescent="0.25">
      <c r="Q358" s="269"/>
    </row>
    <row r="359" spans="17:17" s="81" customFormat="1" x14ac:dyDescent="0.25">
      <c r="Q359" s="269"/>
    </row>
    <row r="360" spans="17:17" s="81" customFormat="1" x14ac:dyDescent="0.25">
      <c r="Q360" s="269"/>
    </row>
    <row r="361" spans="17:17" s="81" customFormat="1" x14ac:dyDescent="0.25">
      <c r="Q361" s="269"/>
    </row>
    <row r="362" spans="17:17" s="81" customFormat="1" x14ac:dyDescent="0.25">
      <c r="Q362" s="269"/>
    </row>
    <row r="363" spans="17:17" s="81" customFormat="1" x14ac:dyDescent="0.25">
      <c r="Q363" s="269"/>
    </row>
    <row r="364" spans="17:17" s="81" customFormat="1" x14ac:dyDescent="0.25">
      <c r="Q364" s="269"/>
    </row>
    <row r="365" spans="17:17" s="81" customFormat="1" x14ac:dyDescent="0.25">
      <c r="Q365" s="269"/>
    </row>
    <row r="366" spans="17:17" s="81" customFormat="1" x14ac:dyDescent="0.25">
      <c r="Q366" s="269"/>
    </row>
    <row r="367" spans="17:17" s="81" customFormat="1" x14ac:dyDescent="0.25">
      <c r="Q367" s="269"/>
    </row>
    <row r="368" spans="17:17" s="81" customFormat="1" x14ac:dyDescent="0.25">
      <c r="Q368" s="269"/>
    </row>
    <row r="369" spans="17:17" s="81" customFormat="1" x14ac:dyDescent="0.25">
      <c r="Q369" s="269"/>
    </row>
    <row r="370" spans="17:17" s="81" customFormat="1" x14ac:dyDescent="0.25">
      <c r="Q370" s="269"/>
    </row>
    <row r="371" spans="17:17" s="81" customFormat="1" x14ac:dyDescent="0.25">
      <c r="Q371" s="269"/>
    </row>
    <row r="372" spans="17:17" s="81" customFormat="1" x14ac:dyDescent="0.25">
      <c r="Q372" s="269"/>
    </row>
    <row r="373" spans="17:17" s="81" customFormat="1" x14ac:dyDescent="0.25">
      <c r="Q373" s="269"/>
    </row>
    <row r="374" spans="17:17" s="81" customFormat="1" x14ac:dyDescent="0.25">
      <c r="Q374" s="269"/>
    </row>
    <row r="375" spans="17:17" s="81" customFormat="1" x14ac:dyDescent="0.25">
      <c r="Q375" s="269"/>
    </row>
    <row r="376" spans="17:17" s="81" customFormat="1" x14ac:dyDescent="0.25">
      <c r="Q376" s="269"/>
    </row>
    <row r="377" spans="17:17" s="81" customFormat="1" x14ac:dyDescent="0.25">
      <c r="Q377" s="269"/>
    </row>
    <row r="378" spans="17:17" s="81" customFormat="1" x14ac:dyDescent="0.25">
      <c r="Q378" s="269"/>
    </row>
    <row r="379" spans="17:17" s="81" customFormat="1" x14ac:dyDescent="0.25">
      <c r="Q379" s="269"/>
    </row>
    <row r="380" spans="17:17" s="81" customFormat="1" x14ac:dyDescent="0.25">
      <c r="Q380" s="269"/>
    </row>
    <row r="381" spans="17:17" s="81" customFormat="1" x14ac:dyDescent="0.25">
      <c r="Q381" s="269"/>
    </row>
    <row r="382" spans="17:17" s="81" customFormat="1" x14ac:dyDescent="0.25">
      <c r="Q382" s="269"/>
    </row>
    <row r="383" spans="17:17" s="81" customFormat="1" x14ac:dyDescent="0.25">
      <c r="Q383" s="269"/>
    </row>
    <row r="384" spans="17:17" s="81" customFormat="1" x14ac:dyDescent="0.25">
      <c r="Q384" s="269"/>
    </row>
    <row r="385" spans="17:17" s="81" customFormat="1" x14ac:dyDescent="0.25">
      <c r="Q385" s="269"/>
    </row>
    <row r="386" spans="17:17" s="81" customFormat="1" x14ac:dyDescent="0.25">
      <c r="Q386" s="269"/>
    </row>
    <row r="387" spans="17:17" s="81" customFormat="1" x14ac:dyDescent="0.25">
      <c r="Q387" s="269"/>
    </row>
    <row r="388" spans="17:17" s="81" customFormat="1" x14ac:dyDescent="0.25">
      <c r="Q388" s="269"/>
    </row>
    <row r="389" spans="17:17" s="81" customFormat="1" x14ac:dyDescent="0.25">
      <c r="Q389" s="269"/>
    </row>
    <row r="390" spans="17:17" s="81" customFormat="1" x14ac:dyDescent="0.25">
      <c r="Q390" s="269"/>
    </row>
    <row r="391" spans="17:17" s="81" customFormat="1" x14ac:dyDescent="0.25">
      <c r="Q391" s="269"/>
    </row>
    <row r="392" spans="17:17" s="81" customFormat="1" x14ac:dyDescent="0.25">
      <c r="Q392" s="269"/>
    </row>
    <row r="393" spans="17:17" s="81" customFormat="1" x14ac:dyDescent="0.25">
      <c r="Q393" s="269"/>
    </row>
    <row r="394" spans="17:17" s="81" customFormat="1" x14ac:dyDescent="0.25">
      <c r="Q394" s="269"/>
    </row>
    <row r="395" spans="17:17" s="81" customFormat="1" x14ac:dyDescent="0.25">
      <c r="Q395" s="269"/>
    </row>
    <row r="396" spans="17:17" s="81" customFormat="1" x14ac:dyDescent="0.25">
      <c r="Q396" s="269"/>
    </row>
    <row r="397" spans="17:17" s="81" customFormat="1" x14ac:dyDescent="0.25">
      <c r="Q397" s="269"/>
    </row>
    <row r="398" spans="17:17" s="81" customFormat="1" x14ac:dyDescent="0.25">
      <c r="Q398" s="269"/>
    </row>
    <row r="399" spans="17:17" s="81" customFormat="1" x14ac:dyDescent="0.25">
      <c r="Q399" s="269"/>
    </row>
    <row r="400" spans="17:17" s="81" customFormat="1" x14ac:dyDescent="0.25">
      <c r="Q400" s="269"/>
    </row>
    <row r="401" spans="17:17" s="81" customFormat="1" x14ac:dyDescent="0.25">
      <c r="Q401" s="269"/>
    </row>
    <row r="402" spans="17:17" s="81" customFormat="1" x14ac:dyDescent="0.25">
      <c r="Q402" s="269"/>
    </row>
    <row r="403" spans="17:17" s="81" customFormat="1" x14ac:dyDescent="0.25">
      <c r="Q403" s="269"/>
    </row>
    <row r="404" spans="17:17" s="81" customFormat="1" x14ac:dyDescent="0.25">
      <c r="Q404" s="269"/>
    </row>
    <row r="405" spans="17:17" s="81" customFormat="1" x14ac:dyDescent="0.25">
      <c r="Q405" s="269"/>
    </row>
    <row r="406" spans="17:17" s="81" customFormat="1" x14ac:dyDescent="0.25">
      <c r="Q406" s="269"/>
    </row>
    <row r="407" spans="17:17" s="81" customFormat="1" x14ac:dyDescent="0.25">
      <c r="Q407" s="269"/>
    </row>
    <row r="408" spans="17:17" s="81" customFormat="1" x14ac:dyDescent="0.25">
      <c r="Q408" s="269"/>
    </row>
    <row r="409" spans="17:17" s="81" customFormat="1" x14ac:dyDescent="0.25">
      <c r="Q409" s="269"/>
    </row>
    <row r="410" spans="17:17" s="81" customFormat="1" x14ac:dyDescent="0.25">
      <c r="Q410" s="269"/>
    </row>
    <row r="411" spans="17:17" s="81" customFormat="1" x14ac:dyDescent="0.25">
      <c r="Q411" s="269"/>
    </row>
    <row r="412" spans="17:17" s="81" customFormat="1" x14ac:dyDescent="0.25">
      <c r="Q412" s="269"/>
    </row>
    <row r="413" spans="17:17" s="81" customFormat="1" x14ac:dyDescent="0.25">
      <c r="Q413" s="269"/>
    </row>
    <row r="414" spans="17:17" s="81" customFormat="1" x14ac:dyDescent="0.25">
      <c r="Q414" s="269"/>
    </row>
    <row r="415" spans="17:17" s="81" customFormat="1" x14ac:dyDescent="0.25">
      <c r="Q415" s="269"/>
    </row>
    <row r="416" spans="17:17" s="81" customFormat="1" x14ac:dyDescent="0.25">
      <c r="Q416" s="269"/>
    </row>
    <row r="417" spans="17:17" s="81" customFormat="1" x14ac:dyDescent="0.25">
      <c r="Q417" s="269"/>
    </row>
    <row r="418" spans="17:17" s="81" customFormat="1" x14ac:dyDescent="0.25">
      <c r="Q418" s="269"/>
    </row>
    <row r="419" spans="17:17" s="81" customFormat="1" x14ac:dyDescent="0.25">
      <c r="Q419" s="269"/>
    </row>
    <row r="420" spans="17:17" s="81" customFormat="1" x14ac:dyDescent="0.25">
      <c r="Q420" s="269"/>
    </row>
    <row r="421" spans="17:17" s="81" customFormat="1" x14ac:dyDescent="0.25">
      <c r="Q421" s="269"/>
    </row>
    <row r="422" spans="17:17" s="81" customFormat="1" x14ac:dyDescent="0.25">
      <c r="Q422" s="269"/>
    </row>
    <row r="423" spans="17:17" s="81" customFormat="1" x14ac:dyDescent="0.25">
      <c r="Q423" s="269"/>
    </row>
    <row r="424" spans="17:17" s="81" customFormat="1" x14ac:dyDescent="0.25">
      <c r="Q424" s="269"/>
    </row>
    <row r="425" spans="17:17" s="81" customFormat="1" x14ac:dyDescent="0.25">
      <c r="Q425" s="269"/>
    </row>
    <row r="426" spans="17:17" s="81" customFormat="1" x14ac:dyDescent="0.25">
      <c r="Q426" s="269"/>
    </row>
    <row r="427" spans="17:17" s="81" customFormat="1" x14ac:dyDescent="0.25">
      <c r="Q427" s="269"/>
    </row>
    <row r="428" spans="17:17" s="81" customFormat="1" x14ac:dyDescent="0.25">
      <c r="Q428" s="269"/>
    </row>
    <row r="429" spans="17:17" s="81" customFormat="1" x14ac:dyDescent="0.25">
      <c r="Q429" s="269"/>
    </row>
    <row r="430" spans="17:17" s="81" customFormat="1" x14ac:dyDescent="0.25">
      <c r="Q430" s="269"/>
    </row>
    <row r="431" spans="17:17" s="81" customFormat="1" x14ac:dyDescent="0.25">
      <c r="Q431" s="269"/>
    </row>
    <row r="432" spans="17:17" s="81" customFormat="1" x14ac:dyDescent="0.25">
      <c r="Q432" s="269"/>
    </row>
    <row r="433" spans="17:17" s="81" customFormat="1" x14ac:dyDescent="0.25">
      <c r="Q433" s="269"/>
    </row>
    <row r="434" spans="17:17" s="81" customFormat="1" x14ac:dyDescent="0.25">
      <c r="Q434" s="269"/>
    </row>
    <row r="435" spans="17:17" s="81" customFormat="1" x14ac:dyDescent="0.25">
      <c r="Q435" s="269"/>
    </row>
    <row r="436" spans="17:17" s="81" customFormat="1" x14ac:dyDescent="0.25">
      <c r="Q436" s="269"/>
    </row>
    <row r="437" spans="17:17" s="81" customFormat="1" x14ac:dyDescent="0.25">
      <c r="Q437" s="269"/>
    </row>
    <row r="438" spans="17:17" s="81" customFormat="1" x14ac:dyDescent="0.25">
      <c r="Q438" s="269"/>
    </row>
    <row r="439" spans="17:17" s="81" customFormat="1" x14ac:dyDescent="0.25">
      <c r="Q439" s="269"/>
    </row>
    <row r="440" spans="17:17" s="81" customFormat="1" x14ac:dyDescent="0.25">
      <c r="Q440" s="269"/>
    </row>
    <row r="441" spans="17:17" s="81" customFormat="1" x14ac:dyDescent="0.25">
      <c r="Q441" s="269"/>
    </row>
    <row r="442" spans="17:17" s="81" customFormat="1" x14ac:dyDescent="0.25">
      <c r="Q442" s="269"/>
    </row>
    <row r="443" spans="17:17" s="81" customFormat="1" x14ac:dyDescent="0.25">
      <c r="Q443" s="269"/>
    </row>
    <row r="444" spans="17:17" s="81" customFormat="1" x14ac:dyDescent="0.25">
      <c r="Q444" s="269"/>
    </row>
    <row r="445" spans="17:17" s="81" customFormat="1" x14ac:dyDescent="0.25">
      <c r="Q445" s="269"/>
    </row>
    <row r="446" spans="17:17" s="81" customFormat="1" x14ac:dyDescent="0.25">
      <c r="Q446" s="269"/>
    </row>
    <row r="447" spans="17:17" s="81" customFormat="1" x14ac:dyDescent="0.25">
      <c r="Q447" s="269"/>
    </row>
    <row r="448" spans="17:17" s="81" customFormat="1" x14ac:dyDescent="0.25">
      <c r="Q448" s="269"/>
    </row>
    <row r="449" spans="17:17" s="81" customFormat="1" x14ac:dyDescent="0.25">
      <c r="Q449" s="269"/>
    </row>
    <row r="450" spans="17:17" s="81" customFormat="1" x14ac:dyDescent="0.25">
      <c r="Q450" s="269"/>
    </row>
    <row r="451" spans="17:17" s="81" customFormat="1" x14ac:dyDescent="0.25">
      <c r="Q451" s="269"/>
    </row>
    <row r="452" spans="17:17" s="81" customFormat="1" x14ac:dyDescent="0.25">
      <c r="Q452" s="269"/>
    </row>
    <row r="453" spans="17:17" s="81" customFormat="1" x14ac:dyDescent="0.25">
      <c r="Q453" s="269"/>
    </row>
    <row r="454" spans="17:17" s="81" customFormat="1" x14ac:dyDescent="0.25">
      <c r="Q454" s="269"/>
    </row>
    <row r="455" spans="17:17" s="81" customFormat="1" x14ac:dyDescent="0.25">
      <c r="Q455" s="269"/>
    </row>
    <row r="456" spans="17:17" s="81" customFormat="1" x14ac:dyDescent="0.25">
      <c r="Q456" s="269"/>
    </row>
    <row r="457" spans="17:17" s="81" customFormat="1" x14ac:dyDescent="0.25">
      <c r="Q457" s="269"/>
    </row>
    <row r="458" spans="17:17" s="81" customFormat="1" x14ac:dyDescent="0.25">
      <c r="Q458" s="269"/>
    </row>
    <row r="459" spans="17:17" s="81" customFormat="1" x14ac:dyDescent="0.25">
      <c r="Q459" s="269"/>
    </row>
    <row r="460" spans="17:17" s="81" customFormat="1" x14ac:dyDescent="0.25">
      <c r="Q460" s="269"/>
    </row>
    <row r="461" spans="17:17" s="81" customFormat="1" x14ac:dyDescent="0.25">
      <c r="Q461" s="269"/>
    </row>
    <row r="462" spans="17:17" s="81" customFormat="1" x14ac:dyDescent="0.25">
      <c r="Q462" s="269"/>
    </row>
    <row r="463" spans="17:17" s="81" customFormat="1" x14ac:dyDescent="0.25">
      <c r="Q463" s="269"/>
    </row>
    <row r="464" spans="17:17" s="81" customFormat="1" x14ac:dyDescent="0.25">
      <c r="Q464" s="269"/>
    </row>
    <row r="465" spans="17:17" s="81" customFormat="1" x14ac:dyDescent="0.25">
      <c r="Q465" s="269"/>
    </row>
    <row r="466" spans="17:17" s="81" customFormat="1" x14ac:dyDescent="0.25">
      <c r="Q466" s="269"/>
    </row>
    <row r="467" spans="17:17" s="81" customFormat="1" x14ac:dyDescent="0.25">
      <c r="Q467" s="269"/>
    </row>
    <row r="468" spans="17:17" s="81" customFormat="1" x14ac:dyDescent="0.25">
      <c r="Q468" s="269"/>
    </row>
    <row r="469" spans="17:17" s="81" customFormat="1" x14ac:dyDescent="0.25">
      <c r="Q469" s="269"/>
    </row>
    <row r="470" spans="17:17" s="81" customFormat="1" x14ac:dyDescent="0.25">
      <c r="Q470" s="269"/>
    </row>
    <row r="471" spans="17:17" s="81" customFormat="1" x14ac:dyDescent="0.25">
      <c r="Q471" s="269"/>
    </row>
    <row r="472" spans="17:17" s="81" customFormat="1" x14ac:dyDescent="0.25">
      <c r="Q472" s="269"/>
    </row>
    <row r="473" spans="17:17" s="81" customFormat="1" x14ac:dyDescent="0.25">
      <c r="Q473" s="269"/>
    </row>
    <row r="474" spans="17:17" s="81" customFormat="1" x14ac:dyDescent="0.25">
      <c r="Q474" s="269"/>
    </row>
    <row r="475" spans="17:17" s="81" customFormat="1" x14ac:dyDescent="0.25">
      <c r="Q475" s="269"/>
    </row>
    <row r="476" spans="17:17" s="81" customFormat="1" x14ac:dyDescent="0.25">
      <c r="Q476" s="269"/>
    </row>
    <row r="477" spans="17:17" s="81" customFormat="1" x14ac:dyDescent="0.25">
      <c r="Q477" s="269"/>
    </row>
    <row r="478" spans="17:17" s="81" customFormat="1" x14ac:dyDescent="0.25">
      <c r="Q478" s="269"/>
    </row>
    <row r="479" spans="17:17" s="81" customFormat="1" x14ac:dyDescent="0.25">
      <c r="Q479" s="269"/>
    </row>
    <row r="480" spans="17:17" s="81" customFormat="1" x14ac:dyDescent="0.25">
      <c r="Q480" s="269"/>
    </row>
    <row r="481" spans="17:17" s="81" customFormat="1" x14ac:dyDescent="0.25">
      <c r="Q481" s="269"/>
    </row>
    <row r="482" spans="17:17" s="81" customFormat="1" x14ac:dyDescent="0.25">
      <c r="Q482" s="269"/>
    </row>
    <row r="483" spans="17:17" s="81" customFormat="1" x14ac:dyDescent="0.25">
      <c r="Q483" s="269"/>
    </row>
    <row r="484" spans="17:17" s="81" customFormat="1" x14ac:dyDescent="0.25">
      <c r="Q484" s="269"/>
    </row>
    <row r="485" spans="17:17" s="81" customFormat="1" x14ac:dyDescent="0.25">
      <c r="Q485" s="269"/>
    </row>
    <row r="486" spans="17:17" s="81" customFormat="1" x14ac:dyDescent="0.25">
      <c r="Q486" s="269"/>
    </row>
    <row r="487" spans="17:17" s="81" customFormat="1" x14ac:dyDescent="0.25">
      <c r="Q487" s="269"/>
    </row>
    <row r="488" spans="17:17" s="81" customFormat="1" x14ac:dyDescent="0.25">
      <c r="Q488" s="269"/>
    </row>
    <row r="489" spans="17:17" s="81" customFormat="1" x14ac:dyDescent="0.25">
      <c r="Q489" s="269"/>
    </row>
    <row r="490" spans="17:17" s="81" customFormat="1" x14ac:dyDescent="0.25">
      <c r="Q490" s="269"/>
    </row>
    <row r="491" spans="17:17" s="81" customFormat="1" x14ac:dyDescent="0.25">
      <c r="Q491" s="269"/>
    </row>
    <row r="492" spans="17:17" s="81" customFormat="1" x14ac:dyDescent="0.25">
      <c r="Q492" s="269"/>
    </row>
    <row r="493" spans="17:17" s="81" customFormat="1" x14ac:dyDescent="0.25">
      <c r="Q493" s="269"/>
    </row>
    <row r="494" spans="17:17" s="81" customFormat="1" x14ac:dyDescent="0.25">
      <c r="Q494" s="269"/>
    </row>
    <row r="495" spans="17:17" s="81" customFormat="1" x14ac:dyDescent="0.25">
      <c r="Q495" s="269"/>
    </row>
    <row r="496" spans="17:17" s="81" customFormat="1" x14ac:dyDescent="0.25">
      <c r="Q496" s="269"/>
    </row>
    <row r="497" spans="17:17" s="81" customFormat="1" x14ac:dyDescent="0.25">
      <c r="Q497" s="269"/>
    </row>
    <row r="498" spans="17:17" s="81" customFormat="1" x14ac:dyDescent="0.25">
      <c r="Q498" s="269"/>
    </row>
    <row r="499" spans="17:17" s="81" customFormat="1" x14ac:dyDescent="0.25">
      <c r="Q499" s="269"/>
    </row>
    <row r="500" spans="17:17" s="81" customFormat="1" x14ac:dyDescent="0.25">
      <c r="Q500" s="269"/>
    </row>
    <row r="501" spans="17:17" s="81" customFormat="1" x14ac:dyDescent="0.25">
      <c r="Q501" s="269"/>
    </row>
    <row r="502" spans="17:17" s="81" customFormat="1" x14ac:dyDescent="0.25">
      <c r="Q502" s="269"/>
    </row>
    <row r="503" spans="17:17" s="81" customFormat="1" x14ac:dyDescent="0.25">
      <c r="Q503" s="269"/>
    </row>
    <row r="504" spans="17:17" s="81" customFormat="1" x14ac:dyDescent="0.25">
      <c r="Q504" s="269"/>
    </row>
    <row r="505" spans="17:17" s="81" customFormat="1" x14ac:dyDescent="0.25">
      <c r="Q505" s="269"/>
    </row>
    <row r="506" spans="17:17" s="81" customFormat="1" x14ac:dyDescent="0.25">
      <c r="Q506" s="269"/>
    </row>
    <row r="507" spans="17:17" s="81" customFormat="1" x14ac:dyDescent="0.25">
      <c r="Q507" s="269"/>
    </row>
    <row r="508" spans="17:17" s="81" customFormat="1" x14ac:dyDescent="0.25">
      <c r="Q508" s="269"/>
    </row>
    <row r="509" spans="17:17" s="81" customFormat="1" x14ac:dyDescent="0.25">
      <c r="Q509" s="269"/>
    </row>
    <row r="510" spans="17:17" s="81" customFormat="1" x14ac:dyDescent="0.25">
      <c r="Q510" s="269"/>
    </row>
    <row r="511" spans="17:17" s="81" customFormat="1" x14ac:dyDescent="0.25">
      <c r="Q511" s="269"/>
    </row>
    <row r="512" spans="17:17" s="81" customFormat="1" x14ac:dyDescent="0.25">
      <c r="Q512" s="269"/>
    </row>
    <row r="513" spans="17:17" s="81" customFormat="1" x14ac:dyDescent="0.25">
      <c r="Q513" s="269"/>
    </row>
    <row r="514" spans="17:17" s="81" customFormat="1" x14ac:dyDescent="0.25">
      <c r="Q514" s="269"/>
    </row>
    <row r="515" spans="17:17" s="81" customFormat="1" x14ac:dyDescent="0.25">
      <c r="Q515" s="269"/>
    </row>
    <row r="516" spans="17:17" s="81" customFormat="1" x14ac:dyDescent="0.25">
      <c r="Q516" s="269"/>
    </row>
    <row r="517" spans="17:17" s="81" customFormat="1" x14ac:dyDescent="0.25">
      <c r="Q517" s="269"/>
    </row>
    <row r="518" spans="17:17" s="81" customFormat="1" x14ac:dyDescent="0.25">
      <c r="Q518" s="269"/>
    </row>
    <row r="519" spans="17:17" s="81" customFormat="1" x14ac:dyDescent="0.25">
      <c r="Q519" s="269"/>
    </row>
    <row r="520" spans="17:17" s="81" customFormat="1" x14ac:dyDescent="0.25">
      <c r="Q520" s="269"/>
    </row>
    <row r="521" spans="17:17" s="81" customFormat="1" x14ac:dyDescent="0.25">
      <c r="Q521" s="269"/>
    </row>
    <row r="522" spans="17:17" s="81" customFormat="1" x14ac:dyDescent="0.25">
      <c r="Q522" s="269"/>
    </row>
    <row r="523" spans="17:17" s="81" customFormat="1" x14ac:dyDescent="0.25">
      <c r="Q523" s="269"/>
    </row>
    <row r="524" spans="17:17" s="81" customFormat="1" x14ac:dyDescent="0.25">
      <c r="Q524" s="269"/>
    </row>
    <row r="525" spans="17:17" s="81" customFormat="1" x14ac:dyDescent="0.25">
      <c r="Q525" s="269"/>
    </row>
    <row r="526" spans="17:17" s="81" customFormat="1" x14ac:dyDescent="0.25">
      <c r="Q526" s="269"/>
    </row>
    <row r="527" spans="17:17" s="81" customFormat="1" x14ac:dyDescent="0.25">
      <c r="Q527" s="269"/>
    </row>
    <row r="528" spans="17:17" s="81" customFormat="1" x14ac:dyDescent="0.25">
      <c r="Q528" s="269"/>
    </row>
    <row r="529" spans="17:17" s="81" customFormat="1" x14ac:dyDescent="0.25">
      <c r="Q529" s="269"/>
    </row>
    <row r="530" spans="17:17" s="81" customFormat="1" x14ac:dyDescent="0.25">
      <c r="Q530" s="269"/>
    </row>
    <row r="531" spans="17:17" s="81" customFormat="1" x14ac:dyDescent="0.25">
      <c r="Q531" s="269"/>
    </row>
    <row r="532" spans="17:17" s="81" customFormat="1" x14ac:dyDescent="0.25">
      <c r="Q532" s="269"/>
    </row>
    <row r="533" spans="17:17" s="81" customFormat="1" x14ac:dyDescent="0.25">
      <c r="Q533" s="269"/>
    </row>
    <row r="534" spans="17:17" s="81" customFormat="1" x14ac:dyDescent="0.25">
      <c r="Q534" s="269"/>
    </row>
    <row r="535" spans="17:17" s="81" customFormat="1" x14ac:dyDescent="0.25">
      <c r="Q535" s="269"/>
    </row>
    <row r="536" spans="17:17" s="81" customFormat="1" x14ac:dyDescent="0.25">
      <c r="Q536" s="269"/>
    </row>
    <row r="537" spans="17:17" s="81" customFormat="1" x14ac:dyDescent="0.25">
      <c r="Q537" s="269"/>
    </row>
    <row r="538" spans="17:17" s="81" customFormat="1" x14ac:dyDescent="0.25">
      <c r="Q538" s="269"/>
    </row>
    <row r="539" spans="17:17" s="81" customFormat="1" x14ac:dyDescent="0.25">
      <c r="Q539" s="269"/>
    </row>
    <row r="540" spans="17:17" s="81" customFormat="1" x14ac:dyDescent="0.25">
      <c r="Q540" s="269"/>
    </row>
    <row r="541" spans="17:17" s="81" customFormat="1" x14ac:dyDescent="0.25">
      <c r="Q541" s="269"/>
    </row>
    <row r="542" spans="17:17" s="81" customFormat="1" x14ac:dyDescent="0.25">
      <c r="Q542" s="269"/>
    </row>
    <row r="543" spans="17:17" s="81" customFormat="1" x14ac:dyDescent="0.25">
      <c r="Q543" s="269"/>
    </row>
    <row r="544" spans="17:17" s="81" customFormat="1" x14ac:dyDescent="0.25">
      <c r="Q544" s="269"/>
    </row>
    <row r="545" spans="17:17" s="81" customFormat="1" x14ac:dyDescent="0.25">
      <c r="Q545" s="269"/>
    </row>
    <row r="546" spans="17:17" s="81" customFormat="1" x14ac:dyDescent="0.25">
      <c r="Q546" s="269"/>
    </row>
    <row r="547" spans="17:17" s="81" customFormat="1" x14ac:dyDescent="0.25">
      <c r="Q547" s="269"/>
    </row>
    <row r="548" spans="17:17" s="81" customFormat="1" x14ac:dyDescent="0.25">
      <c r="Q548" s="269"/>
    </row>
    <row r="549" spans="17:17" s="81" customFormat="1" x14ac:dyDescent="0.25">
      <c r="Q549" s="269"/>
    </row>
    <row r="550" spans="17:17" s="81" customFormat="1" x14ac:dyDescent="0.25">
      <c r="Q550" s="269"/>
    </row>
    <row r="551" spans="17:17" s="81" customFormat="1" x14ac:dyDescent="0.25">
      <c r="Q551" s="269"/>
    </row>
    <row r="552" spans="17:17" s="81" customFormat="1" x14ac:dyDescent="0.25">
      <c r="Q552" s="269"/>
    </row>
    <row r="553" spans="17:17" s="81" customFormat="1" x14ac:dyDescent="0.25">
      <c r="Q553" s="269"/>
    </row>
    <row r="554" spans="17:17" s="81" customFormat="1" x14ac:dyDescent="0.25">
      <c r="Q554" s="269"/>
    </row>
    <row r="555" spans="17:17" s="81" customFormat="1" x14ac:dyDescent="0.25">
      <c r="Q555" s="269"/>
    </row>
    <row r="556" spans="17:17" s="81" customFormat="1" x14ac:dyDescent="0.25">
      <c r="Q556" s="269"/>
    </row>
    <row r="557" spans="17:17" s="81" customFormat="1" x14ac:dyDescent="0.25">
      <c r="Q557" s="269"/>
    </row>
    <row r="558" spans="17:17" s="81" customFormat="1" x14ac:dyDescent="0.25">
      <c r="Q558" s="269"/>
    </row>
    <row r="559" spans="17:17" s="81" customFormat="1" x14ac:dyDescent="0.25">
      <c r="Q559" s="269"/>
    </row>
    <row r="560" spans="17:17" s="81" customFormat="1" x14ac:dyDescent="0.25">
      <c r="Q560" s="269"/>
    </row>
    <row r="561" spans="17:17" s="81" customFormat="1" x14ac:dyDescent="0.25">
      <c r="Q561" s="269"/>
    </row>
    <row r="562" spans="17:17" s="81" customFormat="1" x14ac:dyDescent="0.25">
      <c r="Q562" s="269"/>
    </row>
    <row r="563" spans="17:17" s="81" customFormat="1" x14ac:dyDescent="0.25">
      <c r="Q563" s="269"/>
    </row>
    <row r="564" spans="17:17" s="81" customFormat="1" x14ac:dyDescent="0.25">
      <c r="Q564" s="269"/>
    </row>
    <row r="565" spans="17:17" s="81" customFormat="1" x14ac:dyDescent="0.25">
      <c r="Q565" s="269"/>
    </row>
    <row r="566" spans="17:17" s="81" customFormat="1" x14ac:dyDescent="0.25">
      <c r="Q566" s="269"/>
    </row>
    <row r="567" spans="17:17" s="81" customFormat="1" x14ac:dyDescent="0.25">
      <c r="Q567" s="269"/>
    </row>
    <row r="568" spans="17:17" s="81" customFormat="1" x14ac:dyDescent="0.25">
      <c r="Q568" s="269"/>
    </row>
    <row r="569" spans="17:17" s="81" customFormat="1" x14ac:dyDescent="0.25">
      <c r="Q569" s="269"/>
    </row>
    <row r="570" spans="17:17" s="81" customFormat="1" x14ac:dyDescent="0.25">
      <c r="Q570" s="269"/>
    </row>
    <row r="571" spans="17:17" s="81" customFormat="1" x14ac:dyDescent="0.25">
      <c r="Q571" s="269"/>
    </row>
    <row r="572" spans="17:17" s="81" customFormat="1" x14ac:dyDescent="0.25">
      <c r="Q572" s="269"/>
    </row>
    <row r="573" spans="17:17" s="81" customFormat="1" x14ac:dyDescent="0.25">
      <c r="Q573" s="269"/>
    </row>
    <row r="574" spans="17:17" s="81" customFormat="1" x14ac:dyDescent="0.25">
      <c r="Q574" s="269"/>
    </row>
    <row r="575" spans="17:17" s="81" customFormat="1" x14ac:dyDescent="0.25">
      <c r="Q575" s="269"/>
    </row>
    <row r="576" spans="17:17" s="81" customFormat="1" x14ac:dyDescent="0.25">
      <c r="Q576" s="269"/>
    </row>
    <row r="577" spans="17:17" s="81" customFormat="1" x14ac:dyDescent="0.25">
      <c r="Q577" s="269"/>
    </row>
    <row r="578" spans="17:17" s="81" customFormat="1" x14ac:dyDescent="0.25">
      <c r="Q578" s="269"/>
    </row>
    <row r="579" spans="17:17" s="81" customFormat="1" x14ac:dyDescent="0.25">
      <c r="Q579" s="269"/>
    </row>
    <row r="580" spans="17:17" s="81" customFormat="1" x14ac:dyDescent="0.25">
      <c r="Q580" s="269"/>
    </row>
    <row r="581" spans="17:17" s="81" customFormat="1" x14ac:dyDescent="0.25">
      <c r="Q581" s="269"/>
    </row>
    <row r="582" spans="17:17" s="81" customFormat="1" x14ac:dyDescent="0.25">
      <c r="Q582" s="269"/>
    </row>
    <row r="583" spans="17:17" s="81" customFormat="1" x14ac:dyDescent="0.25">
      <c r="Q583" s="269"/>
    </row>
    <row r="584" spans="17:17" s="81" customFormat="1" x14ac:dyDescent="0.25">
      <c r="Q584" s="269"/>
    </row>
    <row r="585" spans="17:17" s="81" customFormat="1" x14ac:dyDescent="0.25">
      <c r="Q585" s="269"/>
    </row>
    <row r="586" spans="17:17" s="81" customFormat="1" x14ac:dyDescent="0.25">
      <c r="Q586" s="269"/>
    </row>
    <row r="587" spans="17:17" s="81" customFormat="1" x14ac:dyDescent="0.25">
      <c r="Q587" s="269"/>
    </row>
    <row r="588" spans="17:17" s="81" customFormat="1" x14ac:dyDescent="0.25">
      <c r="Q588" s="269"/>
    </row>
    <row r="589" spans="17:17" s="81" customFormat="1" x14ac:dyDescent="0.25">
      <c r="Q589" s="269"/>
    </row>
    <row r="590" spans="17:17" s="81" customFormat="1" x14ac:dyDescent="0.25">
      <c r="Q590" s="269"/>
    </row>
    <row r="591" spans="17:17" s="81" customFormat="1" x14ac:dyDescent="0.25">
      <c r="Q591" s="269"/>
    </row>
    <row r="592" spans="17:17" s="81" customFormat="1" x14ac:dyDescent="0.25">
      <c r="Q592" s="269"/>
    </row>
    <row r="593" spans="17:17" s="81" customFormat="1" x14ac:dyDescent="0.25">
      <c r="Q593" s="269"/>
    </row>
    <row r="594" spans="17:17" s="81" customFormat="1" x14ac:dyDescent="0.25">
      <c r="Q594" s="269"/>
    </row>
    <row r="595" spans="17:17" s="81" customFormat="1" x14ac:dyDescent="0.25">
      <c r="Q595" s="269"/>
    </row>
    <row r="596" spans="17:17" s="81" customFormat="1" x14ac:dyDescent="0.25">
      <c r="Q596" s="269"/>
    </row>
    <row r="597" spans="17:17" s="81" customFormat="1" x14ac:dyDescent="0.25">
      <c r="Q597" s="269"/>
    </row>
    <row r="598" spans="17:17" s="81" customFormat="1" x14ac:dyDescent="0.25">
      <c r="Q598" s="269"/>
    </row>
    <row r="599" spans="17:17" s="81" customFormat="1" x14ac:dyDescent="0.25">
      <c r="Q599" s="269"/>
    </row>
    <row r="600" spans="17:17" s="81" customFormat="1" x14ac:dyDescent="0.25">
      <c r="Q600" s="269"/>
    </row>
    <row r="601" spans="17:17" s="81" customFormat="1" x14ac:dyDescent="0.25">
      <c r="Q601" s="269"/>
    </row>
    <row r="602" spans="17:17" s="81" customFormat="1" x14ac:dyDescent="0.25">
      <c r="Q602" s="269"/>
    </row>
    <row r="603" spans="17:17" s="81" customFormat="1" x14ac:dyDescent="0.25">
      <c r="Q603" s="269"/>
    </row>
    <row r="604" spans="17:17" s="81" customFormat="1" x14ac:dyDescent="0.25">
      <c r="Q604" s="269"/>
    </row>
    <row r="605" spans="17:17" s="81" customFormat="1" x14ac:dyDescent="0.25">
      <c r="Q605" s="269"/>
    </row>
    <row r="606" spans="17:17" s="81" customFormat="1" x14ac:dyDescent="0.25">
      <c r="Q606" s="269"/>
    </row>
    <row r="607" spans="17:17" s="81" customFormat="1" x14ac:dyDescent="0.25">
      <c r="Q607" s="269"/>
    </row>
    <row r="608" spans="17:17" s="81" customFormat="1" x14ac:dyDescent="0.25">
      <c r="Q608" s="269"/>
    </row>
    <row r="609" spans="17:17" s="81" customFormat="1" x14ac:dyDescent="0.25">
      <c r="Q609" s="269"/>
    </row>
    <row r="610" spans="17:17" s="81" customFormat="1" x14ac:dyDescent="0.25">
      <c r="Q610" s="269"/>
    </row>
    <row r="611" spans="17:17" s="81" customFormat="1" x14ac:dyDescent="0.25">
      <c r="Q611" s="269"/>
    </row>
    <row r="612" spans="17:17" s="81" customFormat="1" x14ac:dyDescent="0.25">
      <c r="Q612" s="269"/>
    </row>
    <row r="613" spans="17:17" s="81" customFormat="1" x14ac:dyDescent="0.25">
      <c r="Q613" s="269"/>
    </row>
    <row r="614" spans="17:17" s="81" customFormat="1" x14ac:dyDescent="0.25">
      <c r="Q614" s="269"/>
    </row>
    <row r="615" spans="17:17" s="81" customFormat="1" x14ac:dyDescent="0.25">
      <c r="Q615" s="269"/>
    </row>
    <row r="616" spans="17:17" s="81" customFormat="1" x14ac:dyDescent="0.25">
      <c r="Q616" s="269"/>
    </row>
    <row r="617" spans="17:17" s="81" customFormat="1" x14ac:dyDescent="0.25">
      <c r="Q617" s="269"/>
    </row>
    <row r="618" spans="17:17" s="81" customFormat="1" x14ac:dyDescent="0.25">
      <c r="Q618" s="269"/>
    </row>
    <row r="619" spans="17:17" s="81" customFormat="1" x14ac:dyDescent="0.25">
      <c r="Q619" s="269"/>
    </row>
    <row r="620" spans="17:17" s="81" customFormat="1" x14ac:dyDescent="0.25">
      <c r="Q620" s="269"/>
    </row>
    <row r="621" spans="17:17" s="81" customFormat="1" x14ac:dyDescent="0.25">
      <c r="Q621" s="269"/>
    </row>
    <row r="622" spans="17:17" s="81" customFormat="1" x14ac:dyDescent="0.25">
      <c r="Q622" s="269"/>
    </row>
    <row r="623" spans="17:17" s="81" customFormat="1" x14ac:dyDescent="0.25">
      <c r="Q623" s="269"/>
    </row>
    <row r="624" spans="17:17" s="81" customFormat="1" x14ac:dyDescent="0.25">
      <c r="Q624" s="269"/>
    </row>
    <row r="625" spans="17:17" s="81" customFormat="1" x14ac:dyDescent="0.25">
      <c r="Q625" s="269"/>
    </row>
    <row r="626" spans="17:17" s="81" customFormat="1" x14ac:dyDescent="0.25">
      <c r="Q626" s="269"/>
    </row>
    <row r="627" spans="17:17" s="81" customFormat="1" x14ac:dyDescent="0.25">
      <c r="Q627" s="269"/>
    </row>
    <row r="628" spans="17:17" s="81" customFormat="1" x14ac:dyDescent="0.25">
      <c r="Q628" s="269"/>
    </row>
    <row r="629" spans="17:17" s="81" customFormat="1" x14ac:dyDescent="0.25">
      <c r="Q629" s="269"/>
    </row>
    <row r="630" spans="17:17" s="81" customFormat="1" x14ac:dyDescent="0.25">
      <c r="Q630" s="269"/>
    </row>
    <row r="631" spans="17:17" s="81" customFormat="1" x14ac:dyDescent="0.25">
      <c r="Q631" s="269"/>
    </row>
    <row r="632" spans="17:17" s="81" customFormat="1" x14ac:dyDescent="0.25">
      <c r="Q632" s="269"/>
    </row>
    <row r="633" spans="17:17" s="81" customFormat="1" x14ac:dyDescent="0.25">
      <c r="Q633" s="269"/>
    </row>
    <row r="634" spans="17:17" s="81" customFormat="1" x14ac:dyDescent="0.25">
      <c r="Q634" s="269"/>
    </row>
    <row r="635" spans="17:17" s="81" customFormat="1" x14ac:dyDescent="0.25">
      <c r="Q635" s="269"/>
    </row>
    <row r="636" spans="17:17" s="81" customFormat="1" x14ac:dyDescent="0.25">
      <c r="Q636" s="269"/>
    </row>
    <row r="637" spans="17:17" s="81" customFormat="1" x14ac:dyDescent="0.25">
      <c r="Q637" s="269"/>
    </row>
    <row r="638" spans="17:17" s="81" customFormat="1" x14ac:dyDescent="0.25">
      <c r="Q638" s="269"/>
    </row>
    <row r="639" spans="17:17" s="81" customFormat="1" x14ac:dyDescent="0.25">
      <c r="Q639" s="269"/>
    </row>
    <row r="640" spans="17:17" s="81" customFormat="1" x14ac:dyDescent="0.25">
      <c r="Q640" s="269"/>
    </row>
    <row r="641" spans="17:17" s="81" customFormat="1" x14ac:dyDescent="0.25">
      <c r="Q641" s="269"/>
    </row>
    <row r="642" spans="17:17" s="81" customFormat="1" x14ac:dyDescent="0.25">
      <c r="Q642" s="269"/>
    </row>
    <row r="643" spans="17:17" s="81" customFormat="1" x14ac:dyDescent="0.25">
      <c r="Q643" s="269"/>
    </row>
    <row r="644" spans="17:17" s="81" customFormat="1" x14ac:dyDescent="0.25">
      <c r="Q644" s="269"/>
    </row>
    <row r="645" spans="17:17" s="81" customFormat="1" x14ac:dyDescent="0.25">
      <c r="Q645" s="269"/>
    </row>
    <row r="646" spans="17:17" s="81" customFormat="1" x14ac:dyDescent="0.25">
      <c r="Q646" s="269"/>
    </row>
    <row r="647" spans="17:17" s="81" customFormat="1" x14ac:dyDescent="0.25">
      <c r="Q647" s="269"/>
    </row>
    <row r="648" spans="17:17" s="81" customFormat="1" x14ac:dyDescent="0.25">
      <c r="Q648" s="269"/>
    </row>
    <row r="649" spans="17:17" s="81" customFormat="1" x14ac:dyDescent="0.25">
      <c r="Q649" s="269"/>
    </row>
    <row r="650" spans="17:17" s="81" customFormat="1" x14ac:dyDescent="0.25">
      <c r="Q650" s="269"/>
    </row>
    <row r="651" spans="17:17" s="81" customFormat="1" x14ac:dyDescent="0.25">
      <c r="Q651" s="269"/>
    </row>
    <row r="652" spans="17:17" s="81" customFormat="1" x14ac:dyDescent="0.25">
      <c r="Q652" s="269"/>
    </row>
    <row r="653" spans="17:17" s="81" customFormat="1" x14ac:dyDescent="0.25">
      <c r="Q653" s="269"/>
    </row>
    <row r="654" spans="17:17" s="81" customFormat="1" x14ac:dyDescent="0.25">
      <c r="Q654" s="269"/>
    </row>
    <row r="655" spans="17:17" s="81" customFormat="1" x14ac:dyDescent="0.25">
      <c r="Q655" s="269"/>
    </row>
    <row r="656" spans="17:17" s="81" customFormat="1" x14ac:dyDescent="0.25">
      <c r="Q656" s="269"/>
    </row>
    <row r="657" spans="17:17" s="81" customFormat="1" x14ac:dyDescent="0.25">
      <c r="Q657" s="269"/>
    </row>
    <row r="658" spans="17:17" s="81" customFormat="1" x14ac:dyDescent="0.25">
      <c r="Q658" s="269"/>
    </row>
    <row r="659" spans="17:17" s="81" customFormat="1" x14ac:dyDescent="0.25">
      <c r="Q659" s="269"/>
    </row>
    <row r="660" spans="17:17" s="81" customFormat="1" x14ac:dyDescent="0.25">
      <c r="Q660" s="269"/>
    </row>
    <row r="661" spans="17:17" s="81" customFormat="1" x14ac:dyDescent="0.25">
      <c r="Q661" s="269"/>
    </row>
    <row r="662" spans="17:17" s="81" customFormat="1" x14ac:dyDescent="0.25">
      <c r="Q662" s="269"/>
    </row>
    <row r="663" spans="17:17" s="81" customFormat="1" x14ac:dyDescent="0.25">
      <c r="Q663" s="269"/>
    </row>
    <row r="664" spans="17:17" s="81" customFormat="1" x14ac:dyDescent="0.25">
      <c r="Q664" s="269"/>
    </row>
    <row r="665" spans="17:17" s="81" customFormat="1" x14ac:dyDescent="0.25">
      <c r="Q665" s="269"/>
    </row>
    <row r="666" spans="17:17" s="81" customFormat="1" x14ac:dyDescent="0.25">
      <c r="Q666" s="269"/>
    </row>
    <row r="667" spans="17:17" s="81" customFormat="1" x14ac:dyDescent="0.25">
      <c r="Q667" s="269"/>
    </row>
    <row r="668" spans="17:17" s="81" customFormat="1" x14ac:dyDescent="0.25">
      <c r="Q668" s="269"/>
    </row>
    <row r="669" spans="17:17" s="81" customFormat="1" x14ac:dyDescent="0.25">
      <c r="Q669" s="269"/>
    </row>
    <row r="670" spans="17:17" s="81" customFormat="1" x14ac:dyDescent="0.25">
      <c r="Q670" s="269"/>
    </row>
    <row r="671" spans="17:17" s="81" customFormat="1" x14ac:dyDescent="0.25">
      <c r="Q671" s="269"/>
    </row>
    <row r="672" spans="17:17" s="81" customFormat="1" x14ac:dyDescent="0.25">
      <c r="Q672" s="269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EU840"/>
  <sheetViews>
    <sheetView zoomScale="80" zoomScaleNormal="80" workbookViewId="0">
      <selection activeCell="C6" sqref="C6:R18"/>
    </sheetView>
  </sheetViews>
  <sheetFormatPr defaultColWidth="11.42578125" defaultRowHeight="15" x14ac:dyDescent="0.25"/>
  <cols>
    <col min="1" max="1" width="2.7109375" style="81" customWidth="1"/>
    <col min="2" max="2" width="15.7109375" style="63" customWidth="1"/>
    <col min="3" max="20" width="11.7109375" style="63" customWidth="1"/>
    <col min="21" max="21" width="11.42578125" style="269" customWidth="1"/>
    <col min="22" max="135" width="11.42578125" style="81" customWidth="1"/>
    <col min="136" max="16384" width="11.42578125" style="63"/>
  </cols>
  <sheetData>
    <row r="1" spans="2:21" s="81" customFormat="1" ht="15.75" thickBot="1" x14ac:dyDescent="0.3">
      <c r="U1" s="269"/>
    </row>
    <row r="2" spans="2:21" ht="21.95" customHeight="1" thickTop="1" thickBot="1" x14ac:dyDescent="0.3">
      <c r="B2" s="284" t="s">
        <v>302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333"/>
      <c r="P2" s="333"/>
      <c r="Q2" s="333"/>
      <c r="R2" s="333"/>
      <c r="S2" s="333"/>
      <c r="T2" s="334"/>
    </row>
    <row r="3" spans="2:21" ht="21.95" customHeight="1" thickTop="1" thickBot="1" x14ac:dyDescent="0.3">
      <c r="B3" s="287" t="s">
        <v>248</v>
      </c>
      <c r="C3" s="298" t="s">
        <v>82</v>
      </c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18"/>
    </row>
    <row r="4" spans="2:21" ht="21.95" customHeight="1" thickTop="1" x14ac:dyDescent="0.25">
      <c r="B4" s="325"/>
      <c r="C4" s="290" t="s">
        <v>44</v>
      </c>
      <c r="D4" s="291"/>
      <c r="E4" s="274" t="s">
        <v>45</v>
      </c>
      <c r="F4" s="291"/>
      <c r="G4" s="274" t="s">
        <v>46</v>
      </c>
      <c r="H4" s="291"/>
      <c r="I4" s="274" t="s">
        <v>47</v>
      </c>
      <c r="J4" s="291"/>
      <c r="K4" s="294" t="s">
        <v>48</v>
      </c>
      <c r="L4" s="291"/>
      <c r="M4" s="294" t="s">
        <v>49</v>
      </c>
      <c r="N4" s="291"/>
      <c r="O4" s="294" t="s">
        <v>50</v>
      </c>
      <c r="P4" s="291"/>
      <c r="Q4" s="294" t="s">
        <v>51</v>
      </c>
      <c r="R4" s="294"/>
      <c r="S4" s="299" t="s">
        <v>31</v>
      </c>
      <c r="T4" s="300"/>
    </row>
    <row r="5" spans="2:21" ht="21.95" customHeight="1" thickBot="1" x14ac:dyDescent="0.3">
      <c r="B5" s="326"/>
      <c r="C5" s="261" t="s">
        <v>4</v>
      </c>
      <c r="D5" s="262" t="s">
        <v>5</v>
      </c>
      <c r="E5" s="263" t="s">
        <v>4</v>
      </c>
      <c r="F5" s="262" t="s">
        <v>5</v>
      </c>
      <c r="G5" s="263" t="s">
        <v>4</v>
      </c>
      <c r="H5" s="262" t="s">
        <v>5</v>
      </c>
      <c r="I5" s="263" t="s">
        <v>4</v>
      </c>
      <c r="J5" s="262" t="s">
        <v>5</v>
      </c>
      <c r="K5" s="263" t="s">
        <v>4</v>
      </c>
      <c r="L5" s="262" t="s">
        <v>5</v>
      </c>
      <c r="M5" s="263" t="s">
        <v>4</v>
      </c>
      <c r="N5" s="262" t="s">
        <v>5</v>
      </c>
      <c r="O5" s="263" t="s">
        <v>4</v>
      </c>
      <c r="P5" s="262" t="s">
        <v>5</v>
      </c>
      <c r="Q5" s="263" t="s">
        <v>4</v>
      </c>
      <c r="R5" s="268" t="s">
        <v>5</v>
      </c>
      <c r="S5" s="261" t="s">
        <v>4</v>
      </c>
      <c r="T5" s="264" t="s">
        <v>5</v>
      </c>
    </row>
    <row r="6" spans="2:21" ht="21.95" customHeight="1" thickTop="1" x14ac:dyDescent="0.25">
      <c r="B6" s="159" t="s">
        <v>86</v>
      </c>
      <c r="C6" s="135">
        <v>1116</v>
      </c>
      <c r="D6" s="88">
        <v>0.12119895742832319</v>
      </c>
      <c r="E6" s="136">
        <v>409</v>
      </c>
      <c r="F6" s="88">
        <v>0.12345306368849984</v>
      </c>
      <c r="G6" s="136">
        <v>412</v>
      </c>
      <c r="H6" s="88">
        <v>0.1171452942849019</v>
      </c>
      <c r="I6" s="136">
        <v>452</v>
      </c>
      <c r="J6" s="88">
        <v>0.11801566579634465</v>
      </c>
      <c r="K6" s="136">
        <v>266</v>
      </c>
      <c r="L6" s="88">
        <v>0.11971197119711971</v>
      </c>
      <c r="M6" s="136">
        <v>370</v>
      </c>
      <c r="N6" s="88">
        <v>0.1323319027181688</v>
      </c>
      <c r="O6" s="136">
        <v>136</v>
      </c>
      <c r="P6" s="88">
        <v>0.12454212454212454</v>
      </c>
      <c r="Q6" s="136">
        <v>140</v>
      </c>
      <c r="R6" s="90">
        <v>0.14084507042253522</v>
      </c>
      <c r="S6" s="135">
        <v>3301</v>
      </c>
      <c r="T6" s="109">
        <v>0.12238617825893519</v>
      </c>
      <c r="U6" s="270" t="s">
        <v>167</v>
      </c>
    </row>
    <row r="7" spans="2:21" ht="21.95" customHeight="1" x14ac:dyDescent="0.25">
      <c r="B7" s="160" t="s">
        <v>87</v>
      </c>
      <c r="C7" s="135">
        <v>967</v>
      </c>
      <c r="D7" s="88">
        <v>0.10501737619461338</v>
      </c>
      <c r="E7" s="136">
        <v>416</v>
      </c>
      <c r="F7" s="88">
        <v>0.12556595230908543</v>
      </c>
      <c r="G7" s="136">
        <v>442</v>
      </c>
      <c r="H7" s="88">
        <v>0.12567529144156953</v>
      </c>
      <c r="I7" s="136">
        <v>356</v>
      </c>
      <c r="J7" s="88">
        <v>9.295039164490862E-2</v>
      </c>
      <c r="K7" s="136">
        <v>226</v>
      </c>
      <c r="L7" s="88">
        <v>0.10171017101710171</v>
      </c>
      <c r="M7" s="136">
        <v>293</v>
      </c>
      <c r="N7" s="88">
        <v>0.10479256080114449</v>
      </c>
      <c r="O7" s="136">
        <v>126</v>
      </c>
      <c r="P7" s="88">
        <v>0.11538461538461539</v>
      </c>
      <c r="Q7" s="136">
        <v>124</v>
      </c>
      <c r="R7" s="90">
        <v>0.12474849094567404</v>
      </c>
      <c r="S7" s="135">
        <v>2950</v>
      </c>
      <c r="T7" s="109">
        <v>0.10937268278214445</v>
      </c>
      <c r="U7" s="270" t="s">
        <v>168</v>
      </c>
    </row>
    <row r="8" spans="2:21" ht="21.95" customHeight="1" x14ac:dyDescent="0.25">
      <c r="B8" s="160" t="s">
        <v>88</v>
      </c>
      <c r="C8" s="135">
        <v>675</v>
      </c>
      <c r="D8" s="88">
        <v>7.3305821025195478E-2</v>
      </c>
      <c r="E8" s="136">
        <v>222</v>
      </c>
      <c r="F8" s="88">
        <v>6.7008753395713855E-2</v>
      </c>
      <c r="G8" s="136">
        <v>302</v>
      </c>
      <c r="H8" s="88">
        <v>8.5868638043787318E-2</v>
      </c>
      <c r="I8" s="136">
        <v>309</v>
      </c>
      <c r="J8" s="88">
        <v>8.0678851174934729E-2</v>
      </c>
      <c r="K8" s="136">
        <v>177</v>
      </c>
      <c r="L8" s="88">
        <v>7.9657965796579661E-2</v>
      </c>
      <c r="M8" s="136">
        <v>189</v>
      </c>
      <c r="N8" s="88">
        <v>6.7596566523605156E-2</v>
      </c>
      <c r="O8" s="136">
        <v>120</v>
      </c>
      <c r="P8" s="88">
        <v>0.10989010989010989</v>
      </c>
      <c r="Q8" s="136">
        <v>82</v>
      </c>
      <c r="R8" s="90">
        <v>8.249496981891348E-2</v>
      </c>
      <c r="S8" s="135">
        <v>2076</v>
      </c>
      <c r="T8" s="109">
        <v>7.6968708290078597E-2</v>
      </c>
      <c r="U8" s="270" t="s">
        <v>169</v>
      </c>
    </row>
    <row r="9" spans="2:21" ht="21.95" customHeight="1" x14ac:dyDescent="0.25">
      <c r="B9" s="160" t="s">
        <v>89</v>
      </c>
      <c r="C9" s="135">
        <v>450</v>
      </c>
      <c r="D9" s="88">
        <v>4.8870547350130321E-2</v>
      </c>
      <c r="E9" s="136">
        <v>120</v>
      </c>
      <c r="F9" s="88">
        <v>3.622094778146695E-2</v>
      </c>
      <c r="G9" s="136">
        <v>131</v>
      </c>
      <c r="H9" s="88">
        <v>3.7247654250781914E-2</v>
      </c>
      <c r="I9" s="136">
        <v>189</v>
      </c>
      <c r="J9" s="88">
        <v>4.9347258485639686E-2</v>
      </c>
      <c r="K9" s="136">
        <v>104</v>
      </c>
      <c r="L9" s="88">
        <v>4.6804680468046804E-2</v>
      </c>
      <c r="M9" s="136">
        <v>126</v>
      </c>
      <c r="N9" s="88">
        <v>4.5064377682403435E-2</v>
      </c>
      <c r="O9" s="136">
        <v>48</v>
      </c>
      <c r="P9" s="88">
        <v>4.3956043956043959E-2</v>
      </c>
      <c r="Q9" s="136">
        <v>37</v>
      </c>
      <c r="R9" s="90">
        <v>3.722334004024145E-2</v>
      </c>
      <c r="S9" s="135">
        <v>1205</v>
      </c>
      <c r="T9" s="109">
        <v>4.467596025507934E-2</v>
      </c>
      <c r="U9" s="270" t="s">
        <v>170</v>
      </c>
    </row>
    <row r="10" spans="2:21" ht="21.95" customHeight="1" x14ac:dyDescent="0.25">
      <c r="B10" s="160" t="s">
        <v>90</v>
      </c>
      <c r="C10" s="135">
        <v>595</v>
      </c>
      <c r="D10" s="88">
        <v>6.4617723718505646E-2</v>
      </c>
      <c r="E10" s="136">
        <v>166</v>
      </c>
      <c r="F10" s="88">
        <v>5.010564443102928E-2</v>
      </c>
      <c r="G10" s="136">
        <v>190</v>
      </c>
      <c r="H10" s="88">
        <v>5.4023315325561559E-2</v>
      </c>
      <c r="I10" s="136">
        <v>229</v>
      </c>
      <c r="J10" s="88">
        <v>5.9791122715404703E-2</v>
      </c>
      <c r="K10" s="136">
        <v>147</v>
      </c>
      <c r="L10" s="88">
        <v>6.6156615661566151E-2</v>
      </c>
      <c r="M10" s="136">
        <v>184</v>
      </c>
      <c r="N10" s="88">
        <v>6.5808297567954227E-2</v>
      </c>
      <c r="O10" s="136">
        <v>76</v>
      </c>
      <c r="P10" s="88">
        <v>6.95970695970696E-2</v>
      </c>
      <c r="Q10" s="136">
        <v>65</v>
      </c>
      <c r="R10" s="90">
        <v>6.5392354124748489E-2</v>
      </c>
      <c r="S10" s="135">
        <v>1652</v>
      </c>
      <c r="T10" s="109">
        <v>6.1248702358000888E-2</v>
      </c>
      <c r="U10" s="270" t="s">
        <v>171</v>
      </c>
    </row>
    <row r="11" spans="2:21" ht="21.95" customHeight="1" x14ac:dyDescent="0.25">
      <c r="B11" s="160" t="s">
        <v>91</v>
      </c>
      <c r="C11" s="135">
        <v>869</v>
      </c>
      <c r="D11" s="88">
        <v>9.4374456993918332E-2</v>
      </c>
      <c r="E11" s="136">
        <v>297</v>
      </c>
      <c r="F11" s="88">
        <v>8.9646845759130692E-2</v>
      </c>
      <c r="G11" s="136">
        <v>310</v>
      </c>
      <c r="H11" s="88">
        <v>8.8143303952232022E-2</v>
      </c>
      <c r="I11" s="136">
        <v>343</v>
      </c>
      <c r="J11" s="88">
        <v>8.9556135770234982E-2</v>
      </c>
      <c r="K11" s="136">
        <v>184</v>
      </c>
      <c r="L11" s="88">
        <v>8.2808280828082809E-2</v>
      </c>
      <c r="M11" s="136">
        <v>275</v>
      </c>
      <c r="N11" s="88">
        <v>9.8354792560801138E-2</v>
      </c>
      <c r="O11" s="136">
        <v>89</v>
      </c>
      <c r="P11" s="88">
        <v>8.1501831501831504E-2</v>
      </c>
      <c r="Q11" s="136">
        <v>87</v>
      </c>
      <c r="R11" s="90">
        <v>8.75251509054326E-2</v>
      </c>
      <c r="S11" s="135">
        <v>2454</v>
      </c>
      <c r="T11" s="109">
        <v>9.0983241880468635E-2</v>
      </c>
      <c r="U11" s="270" t="s">
        <v>172</v>
      </c>
    </row>
    <row r="12" spans="2:21" ht="21.95" customHeight="1" x14ac:dyDescent="0.25">
      <c r="B12" s="160" t="s">
        <v>92</v>
      </c>
      <c r="C12" s="135">
        <v>648</v>
      </c>
      <c r="D12" s="88">
        <v>7.0373588184187666E-2</v>
      </c>
      <c r="E12" s="136">
        <v>245</v>
      </c>
      <c r="F12" s="88">
        <v>7.3951101720495016E-2</v>
      </c>
      <c r="G12" s="136">
        <v>255</v>
      </c>
      <c r="H12" s="88">
        <v>7.2504975831674728E-2</v>
      </c>
      <c r="I12" s="136">
        <v>301</v>
      </c>
      <c r="J12" s="88">
        <v>7.8590078328981725E-2</v>
      </c>
      <c r="K12" s="136">
        <v>163</v>
      </c>
      <c r="L12" s="88">
        <v>7.3357335733573351E-2</v>
      </c>
      <c r="M12" s="136">
        <v>211</v>
      </c>
      <c r="N12" s="88">
        <v>7.5464949928469235E-2</v>
      </c>
      <c r="O12" s="136">
        <v>57</v>
      </c>
      <c r="P12" s="88">
        <v>5.21978021978022E-2</v>
      </c>
      <c r="Q12" s="136">
        <v>59</v>
      </c>
      <c r="R12" s="90">
        <v>5.9356136820925554E-2</v>
      </c>
      <c r="S12" s="135">
        <v>1939</v>
      </c>
      <c r="T12" s="109">
        <v>7.1889366750704439E-2</v>
      </c>
      <c r="U12" s="270" t="s">
        <v>173</v>
      </c>
    </row>
    <row r="13" spans="2:21" ht="21.95" customHeight="1" x14ac:dyDescent="0.25">
      <c r="B13" s="160" t="s">
        <v>93</v>
      </c>
      <c r="C13" s="135">
        <v>651</v>
      </c>
      <c r="D13" s="88">
        <v>7.0699391833188532E-2</v>
      </c>
      <c r="E13" s="136">
        <v>296</v>
      </c>
      <c r="F13" s="88">
        <v>8.9345004527618468E-2</v>
      </c>
      <c r="G13" s="136">
        <v>288</v>
      </c>
      <c r="H13" s="88">
        <v>8.1887972704009104E-2</v>
      </c>
      <c r="I13" s="136">
        <v>288</v>
      </c>
      <c r="J13" s="88">
        <v>7.5195822454308101E-2</v>
      </c>
      <c r="K13" s="136">
        <v>176</v>
      </c>
      <c r="L13" s="88">
        <v>7.9207920792079209E-2</v>
      </c>
      <c r="M13" s="136">
        <v>196</v>
      </c>
      <c r="N13" s="88">
        <v>7.0100143061516448E-2</v>
      </c>
      <c r="O13" s="136">
        <v>74</v>
      </c>
      <c r="P13" s="88">
        <v>6.7765567765567761E-2</v>
      </c>
      <c r="Q13" s="136">
        <v>57</v>
      </c>
      <c r="R13" s="90">
        <v>5.7344064386317908E-2</v>
      </c>
      <c r="S13" s="135">
        <v>2026</v>
      </c>
      <c r="T13" s="109">
        <v>7.5114934005635473E-2</v>
      </c>
      <c r="U13" s="270" t="s">
        <v>174</v>
      </c>
    </row>
    <row r="14" spans="2:21" ht="21.95" customHeight="1" x14ac:dyDescent="0.25">
      <c r="B14" s="160" t="s">
        <v>94</v>
      </c>
      <c r="C14" s="135">
        <v>968</v>
      </c>
      <c r="D14" s="88">
        <v>0.10512597741094701</v>
      </c>
      <c r="E14" s="136">
        <v>359</v>
      </c>
      <c r="F14" s="88">
        <v>0.10836100211288863</v>
      </c>
      <c r="G14" s="136">
        <v>333</v>
      </c>
      <c r="H14" s="88">
        <v>9.4682968439010515E-2</v>
      </c>
      <c r="I14" s="136">
        <v>430</v>
      </c>
      <c r="J14" s="88">
        <v>0.1122715404699739</v>
      </c>
      <c r="K14" s="136">
        <v>235</v>
      </c>
      <c r="L14" s="88">
        <v>0.10576057605760576</v>
      </c>
      <c r="M14" s="136">
        <v>298</v>
      </c>
      <c r="N14" s="88">
        <v>0.10658082975679542</v>
      </c>
      <c r="O14" s="136">
        <v>123</v>
      </c>
      <c r="P14" s="88">
        <v>0.11263736263736264</v>
      </c>
      <c r="Q14" s="136">
        <v>122</v>
      </c>
      <c r="R14" s="90">
        <v>0.1227364185110664</v>
      </c>
      <c r="S14" s="135">
        <v>2868</v>
      </c>
      <c r="T14" s="109">
        <v>0.10633249295565772</v>
      </c>
      <c r="U14" s="270" t="s">
        <v>175</v>
      </c>
    </row>
    <row r="15" spans="2:21" ht="21.95" customHeight="1" x14ac:dyDescent="0.25">
      <c r="B15" s="160" t="s">
        <v>95</v>
      </c>
      <c r="C15" s="135">
        <v>865</v>
      </c>
      <c r="D15" s="88">
        <v>9.3940052128583834E-2</v>
      </c>
      <c r="E15" s="136">
        <v>298</v>
      </c>
      <c r="F15" s="88">
        <v>8.9948686990642929E-2</v>
      </c>
      <c r="G15" s="136">
        <v>335</v>
      </c>
      <c r="H15" s="88">
        <v>9.5251634916121694E-2</v>
      </c>
      <c r="I15" s="136">
        <v>390</v>
      </c>
      <c r="J15" s="88">
        <v>0.10182767624020887</v>
      </c>
      <c r="K15" s="136">
        <v>197</v>
      </c>
      <c r="L15" s="88">
        <v>8.8658865886588653E-2</v>
      </c>
      <c r="M15" s="136">
        <v>268</v>
      </c>
      <c r="N15" s="88">
        <v>9.5851216022889846E-2</v>
      </c>
      <c r="O15" s="136">
        <v>80</v>
      </c>
      <c r="P15" s="88">
        <v>7.3260073260073263E-2</v>
      </c>
      <c r="Q15" s="136">
        <v>83</v>
      </c>
      <c r="R15" s="90">
        <v>8.350100603621731E-2</v>
      </c>
      <c r="S15" s="135">
        <v>2516</v>
      </c>
      <c r="T15" s="109">
        <v>9.3281921993178113E-2</v>
      </c>
      <c r="U15" s="270" t="s">
        <v>176</v>
      </c>
    </row>
    <row r="16" spans="2:21" ht="21.95" customHeight="1" x14ac:dyDescent="0.25">
      <c r="B16" s="160" t="s">
        <v>96</v>
      </c>
      <c r="C16" s="135">
        <v>676</v>
      </c>
      <c r="D16" s="88">
        <v>7.3414422241529109E-2</v>
      </c>
      <c r="E16" s="136">
        <v>244</v>
      </c>
      <c r="F16" s="88">
        <v>7.3649260488982793E-2</v>
      </c>
      <c r="G16" s="136">
        <v>248</v>
      </c>
      <c r="H16" s="88">
        <v>7.0514643161785615E-2</v>
      </c>
      <c r="I16" s="136">
        <v>265</v>
      </c>
      <c r="J16" s="88">
        <v>6.919060052219321E-2</v>
      </c>
      <c r="K16" s="136">
        <v>191</v>
      </c>
      <c r="L16" s="88">
        <v>8.5958595859585957E-2</v>
      </c>
      <c r="M16" s="136">
        <v>199</v>
      </c>
      <c r="N16" s="88">
        <v>7.1173104434907014E-2</v>
      </c>
      <c r="O16" s="136">
        <v>86</v>
      </c>
      <c r="P16" s="88">
        <v>7.8754578754578752E-2</v>
      </c>
      <c r="Q16" s="136">
        <v>71</v>
      </c>
      <c r="R16" s="90">
        <v>7.1428571428571425E-2</v>
      </c>
      <c r="S16" s="135">
        <v>1980</v>
      </c>
      <c r="T16" s="109">
        <v>7.3409461663947795E-2</v>
      </c>
      <c r="U16" s="270" t="s">
        <v>177</v>
      </c>
    </row>
    <row r="17" spans="2:151" ht="21.95" customHeight="1" thickBot="1" x14ac:dyDescent="0.3">
      <c r="B17" s="160" t="s">
        <v>97</v>
      </c>
      <c r="C17" s="135">
        <v>728</v>
      </c>
      <c r="D17" s="88">
        <v>7.9061685490877498E-2</v>
      </c>
      <c r="E17" s="136">
        <v>241</v>
      </c>
      <c r="F17" s="88">
        <v>7.2743736794446123E-2</v>
      </c>
      <c r="G17" s="136">
        <v>271</v>
      </c>
      <c r="H17" s="88">
        <v>7.7054307648564122E-2</v>
      </c>
      <c r="I17" s="136">
        <v>278</v>
      </c>
      <c r="J17" s="88">
        <v>7.4016056393185828E-2</v>
      </c>
      <c r="K17" s="136">
        <v>156</v>
      </c>
      <c r="L17" s="88">
        <v>7.0207020702070203E-2</v>
      </c>
      <c r="M17" s="136">
        <v>187</v>
      </c>
      <c r="N17" s="88">
        <v>6.6881258941344779E-2</v>
      </c>
      <c r="O17" s="136">
        <v>77</v>
      </c>
      <c r="P17" s="88">
        <v>7.0512820512820512E-2</v>
      </c>
      <c r="Q17" s="136">
        <v>67</v>
      </c>
      <c r="R17" s="90">
        <v>6.7404426559356134E-2</v>
      </c>
      <c r="S17" s="135">
        <v>2005</v>
      </c>
      <c r="T17" s="109">
        <v>7.4336348806169364E-2</v>
      </c>
      <c r="U17" s="270" t="s">
        <v>178</v>
      </c>
    </row>
    <row r="18" spans="2:151" ht="21.95" customHeight="1" thickTop="1" thickBot="1" x14ac:dyDescent="0.3">
      <c r="B18" s="97" t="s">
        <v>31</v>
      </c>
      <c r="C18" s="142">
        <v>9208</v>
      </c>
      <c r="D18" s="99">
        <v>1</v>
      </c>
      <c r="E18" s="143">
        <v>3313</v>
      </c>
      <c r="F18" s="99">
        <v>1</v>
      </c>
      <c r="G18" s="143">
        <v>3517</v>
      </c>
      <c r="H18" s="99">
        <v>0.99999999999999978</v>
      </c>
      <c r="I18" s="143">
        <v>3830</v>
      </c>
      <c r="J18" s="99">
        <v>1.0014311999963188</v>
      </c>
      <c r="K18" s="143">
        <v>2222</v>
      </c>
      <c r="L18" s="99">
        <v>1.0000000000000002</v>
      </c>
      <c r="M18" s="143">
        <v>2796</v>
      </c>
      <c r="N18" s="99">
        <v>0.99999999999999989</v>
      </c>
      <c r="O18" s="143">
        <v>1092</v>
      </c>
      <c r="P18" s="99">
        <v>1</v>
      </c>
      <c r="Q18" s="143">
        <v>994</v>
      </c>
      <c r="R18" s="101">
        <v>1</v>
      </c>
      <c r="S18" s="142">
        <v>26972</v>
      </c>
      <c r="T18" s="110">
        <v>1</v>
      </c>
      <c r="U18" s="271" t="s">
        <v>52</v>
      </c>
    </row>
    <row r="19" spans="2:151" s="81" customFormat="1" ht="21.95" customHeight="1" thickTop="1" thickBot="1" x14ac:dyDescent="0.3">
      <c r="U19" s="269"/>
    </row>
    <row r="20" spans="2:151" ht="21.95" customHeight="1" thickTop="1" x14ac:dyDescent="0.25">
      <c r="B20" s="114" t="s">
        <v>217</v>
      </c>
      <c r="C20" s="198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</row>
    <row r="21" spans="2:151" ht="21.95" customHeight="1" thickBot="1" x14ac:dyDescent="0.3">
      <c r="B21" s="119" t="s">
        <v>205</v>
      </c>
      <c r="C21" s="199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</row>
    <row r="22" spans="2:151" s="81" customFormat="1" ht="15.75" thickTop="1" x14ac:dyDescent="0.25">
      <c r="U22" s="269"/>
    </row>
    <row r="23" spans="2:151" s="81" customFormat="1" x14ac:dyDescent="0.25">
      <c r="U23" s="269"/>
    </row>
    <row r="24" spans="2:151" s="81" customFormat="1" x14ac:dyDescent="0.25">
      <c r="U24" s="269"/>
    </row>
    <row r="25" spans="2:151" s="81" customFormat="1" x14ac:dyDescent="0.25">
      <c r="U25" s="269"/>
    </row>
    <row r="26" spans="2:151" s="81" customFormat="1" x14ac:dyDescent="0.25">
      <c r="U26" s="269"/>
    </row>
    <row r="27" spans="2:151" s="81" customFormat="1" x14ac:dyDescent="0.25">
      <c r="U27" s="269"/>
    </row>
    <row r="28" spans="2:151" s="81" customFormat="1" x14ac:dyDescent="0.25">
      <c r="U28" s="269"/>
    </row>
    <row r="29" spans="2:151" s="81" customFormat="1" x14ac:dyDescent="0.25">
      <c r="U29" s="269"/>
    </row>
    <row r="30" spans="2:151" s="81" customFormat="1" x14ac:dyDescent="0.25">
      <c r="U30" s="269"/>
    </row>
    <row r="31" spans="2:151" s="81" customFormat="1" x14ac:dyDescent="0.25">
      <c r="U31" s="269"/>
    </row>
    <row r="32" spans="2:151" s="81" customFormat="1" x14ac:dyDescent="0.25">
      <c r="U32" s="269"/>
    </row>
    <row r="33" spans="21:21" s="81" customFormat="1" x14ac:dyDescent="0.25">
      <c r="U33" s="269"/>
    </row>
    <row r="34" spans="21:21" s="81" customFormat="1" x14ac:dyDescent="0.25">
      <c r="U34" s="269"/>
    </row>
    <row r="35" spans="21:21" s="81" customFormat="1" x14ac:dyDescent="0.25">
      <c r="U35" s="269"/>
    </row>
    <row r="36" spans="21:21" s="81" customFormat="1" x14ac:dyDescent="0.25">
      <c r="U36" s="269"/>
    </row>
    <row r="37" spans="21:21" s="81" customFormat="1" x14ac:dyDescent="0.25">
      <c r="U37" s="269"/>
    </row>
    <row r="38" spans="21:21" s="81" customFormat="1" x14ac:dyDescent="0.25">
      <c r="U38" s="269"/>
    </row>
    <row r="39" spans="21:21" s="81" customFormat="1" x14ac:dyDescent="0.25">
      <c r="U39" s="269"/>
    </row>
    <row r="40" spans="21:21" s="81" customFormat="1" x14ac:dyDescent="0.25">
      <c r="U40" s="269"/>
    </row>
    <row r="41" spans="21:21" s="81" customFormat="1" x14ac:dyDescent="0.25">
      <c r="U41" s="269"/>
    </row>
    <row r="42" spans="21:21" s="81" customFormat="1" x14ac:dyDescent="0.25">
      <c r="U42" s="269"/>
    </row>
    <row r="43" spans="21:21" s="81" customFormat="1" x14ac:dyDescent="0.25">
      <c r="U43" s="269"/>
    </row>
    <row r="44" spans="21:21" s="81" customFormat="1" x14ac:dyDescent="0.25">
      <c r="U44" s="269"/>
    </row>
    <row r="45" spans="21:21" s="81" customFormat="1" x14ac:dyDescent="0.25">
      <c r="U45" s="269"/>
    </row>
    <row r="46" spans="21:21" s="81" customFormat="1" x14ac:dyDescent="0.25">
      <c r="U46" s="269"/>
    </row>
    <row r="47" spans="21:21" s="81" customFormat="1" x14ac:dyDescent="0.25">
      <c r="U47" s="269"/>
    </row>
    <row r="48" spans="21:21" s="81" customFormat="1" x14ac:dyDescent="0.25">
      <c r="U48" s="269"/>
    </row>
    <row r="49" spans="21:21" s="81" customFormat="1" x14ac:dyDescent="0.25">
      <c r="U49" s="269"/>
    </row>
    <row r="50" spans="21:21" s="81" customFormat="1" x14ac:dyDescent="0.25">
      <c r="U50" s="269"/>
    </row>
    <row r="51" spans="21:21" s="81" customFormat="1" x14ac:dyDescent="0.25">
      <c r="U51" s="269"/>
    </row>
    <row r="52" spans="21:21" s="81" customFormat="1" x14ac:dyDescent="0.25">
      <c r="U52" s="269"/>
    </row>
    <row r="53" spans="21:21" s="81" customFormat="1" x14ac:dyDescent="0.25">
      <c r="U53" s="269"/>
    </row>
    <row r="54" spans="21:21" s="81" customFormat="1" x14ac:dyDescent="0.25">
      <c r="U54" s="269"/>
    </row>
    <row r="55" spans="21:21" s="81" customFormat="1" x14ac:dyDescent="0.25">
      <c r="U55" s="269"/>
    </row>
    <row r="56" spans="21:21" s="81" customFormat="1" x14ac:dyDescent="0.25">
      <c r="U56" s="269"/>
    </row>
    <row r="57" spans="21:21" s="81" customFormat="1" x14ac:dyDescent="0.25">
      <c r="U57" s="269"/>
    </row>
    <row r="58" spans="21:21" s="81" customFormat="1" x14ac:dyDescent="0.25">
      <c r="U58" s="269"/>
    </row>
    <row r="59" spans="21:21" s="81" customFormat="1" x14ac:dyDescent="0.25">
      <c r="U59" s="269"/>
    </row>
    <row r="60" spans="21:21" s="81" customFormat="1" x14ac:dyDescent="0.25">
      <c r="U60" s="269"/>
    </row>
    <row r="61" spans="21:21" s="81" customFormat="1" x14ac:dyDescent="0.25">
      <c r="U61" s="269"/>
    </row>
    <row r="62" spans="21:21" s="81" customFormat="1" x14ac:dyDescent="0.25">
      <c r="U62" s="269"/>
    </row>
    <row r="63" spans="21:21" s="81" customFormat="1" x14ac:dyDescent="0.25">
      <c r="U63" s="269"/>
    </row>
    <row r="64" spans="21:21" s="81" customFormat="1" x14ac:dyDescent="0.25">
      <c r="U64" s="269"/>
    </row>
    <row r="65" spans="21:21" s="81" customFormat="1" x14ac:dyDescent="0.25">
      <c r="U65" s="269"/>
    </row>
    <row r="66" spans="21:21" s="81" customFormat="1" x14ac:dyDescent="0.25">
      <c r="U66" s="269"/>
    </row>
    <row r="67" spans="21:21" s="81" customFormat="1" x14ac:dyDescent="0.25">
      <c r="U67" s="269"/>
    </row>
    <row r="68" spans="21:21" s="81" customFormat="1" x14ac:dyDescent="0.25">
      <c r="U68" s="269"/>
    </row>
    <row r="69" spans="21:21" s="81" customFormat="1" x14ac:dyDescent="0.25">
      <c r="U69" s="269"/>
    </row>
    <row r="70" spans="21:21" s="81" customFormat="1" x14ac:dyDescent="0.25">
      <c r="U70" s="269"/>
    </row>
    <row r="71" spans="21:21" s="81" customFormat="1" x14ac:dyDescent="0.25">
      <c r="U71" s="269"/>
    </row>
    <row r="72" spans="21:21" s="81" customFormat="1" x14ac:dyDescent="0.25">
      <c r="U72" s="269"/>
    </row>
    <row r="73" spans="21:21" s="81" customFormat="1" x14ac:dyDescent="0.25">
      <c r="U73" s="269"/>
    </row>
    <row r="74" spans="21:21" s="81" customFormat="1" x14ac:dyDescent="0.25">
      <c r="U74" s="269"/>
    </row>
    <row r="75" spans="21:21" s="81" customFormat="1" x14ac:dyDescent="0.25">
      <c r="U75" s="269"/>
    </row>
    <row r="76" spans="21:21" s="81" customFormat="1" x14ac:dyDescent="0.25">
      <c r="U76" s="269"/>
    </row>
    <row r="77" spans="21:21" s="81" customFormat="1" x14ac:dyDescent="0.25">
      <c r="U77" s="269"/>
    </row>
    <row r="78" spans="21:21" s="81" customFormat="1" x14ac:dyDescent="0.25">
      <c r="U78" s="269"/>
    </row>
    <row r="79" spans="21:21" s="81" customFormat="1" x14ac:dyDescent="0.25">
      <c r="U79" s="269"/>
    </row>
    <row r="80" spans="21:21" s="81" customFormat="1" x14ac:dyDescent="0.25">
      <c r="U80" s="269"/>
    </row>
    <row r="81" spans="21:21" s="81" customFormat="1" x14ac:dyDescent="0.25">
      <c r="U81" s="269"/>
    </row>
    <row r="82" spans="21:21" s="81" customFormat="1" x14ac:dyDescent="0.25">
      <c r="U82" s="269"/>
    </row>
    <row r="83" spans="21:21" s="81" customFormat="1" x14ac:dyDescent="0.25">
      <c r="U83" s="269"/>
    </row>
    <row r="84" spans="21:21" s="81" customFormat="1" x14ac:dyDescent="0.25">
      <c r="U84" s="269"/>
    </row>
    <row r="85" spans="21:21" s="81" customFormat="1" x14ac:dyDescent="0.25">
      <c r="U85" s="269"/>
    </row>
    <row r="86" spans="21:21" s="81" customFormat="1" x14ac:dyDescent="0.25">
      <c r="U86" s="269"/>
    </row>
    <row r="87" spans="21:21" s="81" customFormat="1" x14ac:dyDescent="0.25">
      <c r="U87" s="269"/>
    </row>
    <row r="88" spans="21:21" s="81" customFormat="1" x14ac:dyDescent="0.25">
      <c r="U88" s="269"/>
    </row>
    <row r="89" spans="21:21" s="81" customFormat="1" x14ac:dyDescent="0.25">
      <c r="U89" s="269"/>
    </row>
    <row r="90" spans="21:21" s="81" customFormat="1" x14ac:dyDescent="0.25">
      <c r="U90" s="269"/>
    </row>
    <row r="91" spans="21:21" s="81" customFormat="1" x14ac:dyDescent="0.25">
      <c r="U91" s="269"/>
    </row>
    <row r="92" spans="21:21" s="81" customFormat="1" x14ac:dyDescent="0.25">
      <c r="U92" s="269"/>
    </row>
    <row r="93" spans="21:21" s="81" customFormat="1" x14ac:dyDescent="0.25">
      <c r="U93" s="269"/>
    </row>
    <row r="94" spans="21:21" s="81" customFormat="1" x14ac:dyDescent="0.25">
      <c r="U94" s="269"/>
    </row>
    <row r="95" spans="21:21" s="81" customFormat="1" x14ac:dyDescent="0.25">
      <c r="U95" s="269"/>
    </row>
    <row r="96" spans="21:21" s="81" customFormat="1" x14ac:dyDescent="0.25">
      <c r="U96" s="269"/>
    </row>
    <row r="97" spans="21:21" s="81" customFormat="1" x14ac:dyDescent="0.25">
      <c r="U97" s="269"/>
    </row>
    <row r="98" spans="21:21" s="81" customFormat="1" x14ac:dyDescent="0.25">
      <c r="U98" s="269"/>
    </row>
    <row r="99" spans="21:21" s="81" customFormat="1" x14ac:dyDescent="0.25">
      <c r="U99" s="269"/>
    </row>
    <row r="100" spans="21:21" s="81" customFormat="1" x14ac:dyDescent="0.25">
      <c r="U100" s="269"/>
    </row>
    <row r="101" spans="21:21" s="81" customFormat="1" x14ac:dyDescent="0.25">
      <c r="U101" s="269"/>
    </row>
    <row r="102" spans="21:21" s="81" customFormat="1" x14ac:dyDescent="0.25">
      <c r="U102" s="269"/>
    </row>
    <row r="103" spans="21:21" s="81" customFormat="1" x14ac:dyDescent="0.25">
      <c r="U103" s="269"/>
    </row>
    <row r="104" spans="21:21" s="81" customFormat="1" x14ac:dyDescent="0.25">
      <c r="U104" s="269"/>
    </row>
    <row r="105" spans="21:21" s="81" customFormat="1" x14ac:dyDescent="0.25">
      <c r="U105" s="269"/>
    </row>
    <row r="106" spans="21:21" s="81" customFormat="1" x14ac:dyDescent="0.25">
      <c r="U106" s="269"/>
    </row>
    <row r="107" spans="21:21" s="81" customFormat="1" x14ac:dyDescent="0.25">
      <c r="U107" s="269"/>
    </row>
    <row r="108" spans="21:21" s="81" customFormat="1" x14ac:dyDescent="0.25">
      <c r="U108" s="269"/>
    </row>
    <row r="109" spans="21:21" s="81" customFormat="1" x14ac:dyDescent="0.25">
      <c r="U109" s="269"/>
    </row>
    <row r="110" spans="21:21" s="81" customFormat="1" x14ac:dyDescent="0.25">
      <c r="U110" s="269"/>
    </row>
    <row r="111" spans="21:21" s="81" customFormat="1" x14ac:dyDescent="0.25">
      <c r="U111" s="269"/>
    </row>
    <row r="112" spans="21:21" s="81" customFormat="1" x14ac:dyDescent="0.25">
      <c r="U112" s="269"/>
    </row>
    <row r="113" spans="21:21" s="81" customFormat="1" x14ac:dyDescent="0.25">
      <c r="U113" s="269"/>
    </row>
    <row r="114" spans="21:21" s="81" customFormat="1" x14ac:dyDescent="0.25">
      <c r="U114" s="269"/>
    </row>
    <row r="115" spans="21:21" s="81" customFormat="1" x14ac:dyDescent="0.25">
      <c r="U115" s="269"/>
    </row>
    <row r="116" spans="21:21" s="81" customFormat="1" x14ac:dyDescent="0.25">
      <c r="U116" s="269"/>
    </row>
    <row r="117" spans="21:21" s="81" customFormat="1" x14ac:dyDescent="0.25">
      <c r="U117" s="269"/>
    </row>
    <row r="118" spans="21:21" s="81" customFormat="1" x14ac:dyDescent="0.25">
      <c r="U118" s="269"/>
    </row>
    <row r="119" spans="21:21" s="81" customFormat="1" x14ac:dyDescent="0.25">
      <c r="U119" s="269"/>
    </row>
    <row r="120" spans="21:21" s="81" customFormat="1" x14ac:dyDescent="0.25">
      <c r="U120" s="269"/>
    </row>
    <row r="121" spans="21:21" s="81" customFormat="1" x14ac:dyDescent="0.25">
      <c r="U121" s="269"/>
    </row>
    <row r="122" spans="21:21" s="81" customFormat="1" x14ac:dyDescent="0.25">
      <c r="U122" s="269"/>
    </row>
    <row r="123" spans="21:21" s="81" customFormat="1" x14ac:dyDescent="0.25">
      <c r="U123" s="269"/>
    </row>
    <row r="124" spans="21:21" s="81" customFormat="1" x14ac:dyDescent="0.25">
      <c r="U124" s="269"/>
    </row>
    <row r="125" spans="21:21" s="81" customFormat="1" x14ac:dyDescent="0.25">
      <c r="U125" s="269"/>
    </row>
    <row r="126" spans="21:21" s="81" customFormat="1" x14ac:dyDescent="0.25">
      <c r="U126" s="269"/>
    </row>
    <row r="127" spans="21:21" s="81" customFormat="1" x14ac:dyDescent="0.25">
      <c r="U127" s="269"/>
    </row>
    <row r="128" spans="21:21" s="81" customFormat="1" x14ac:dyDescent="0.25">
      <c r="U128" s="269"/>
    </row>
    <row r="129" spans="21:21" s="81" customFormat="1" x14ac:dyDescent="0.25">
      <c r="U129" s="269"/>
    </row>
    <row r="130" spans="21:21" s="81" customFormat="1" x14ac:dyDescent="0.25">
      <c r="U130" s="269"/>
    </row>
    <row r="131" spans="21:21" s="81" customFormat="1" x14ac:dyDescent="0.25">
      <c r="U131" s="269"/>
    </row>
    <row r="132" spans="21:21" s="81" customFormat="1" x14ac:dyDescent="0.25">
      <c r="U132" s="269"/>
    </row>
    <row r="133" spans="21:21" s="81" customFormat="1" x14ac:dyDescent="0.25">
      <c r="U133" s="269"/>
    </row>
    <row r="134" spans="21:21" s="81" customFormat="1" x14ac:dyDescent="0.25">
      <c r="U134" s="269"/>
    </row>
    <row r="135" spans="21:21" s="81" customFormat="1" x14ac:dyDescent="0.25">
      <c r="U135" s="269"/>
    </row>
    <row r="136" spans="21:21" s="81" customFormat="1" x14ac:dyDescent="0.25">
      <c r="U136" s="269"/>
    </row>
    <row r="137" spans="21:21" s="81" customFormat="1" x14ac:dyDescent="0.25">
      <c r="U137" s="269"/>
    </row>
    <row r="138" spans="21:21" s="81" customFormat="1" x14ac:dyDescent="0.25">
      <c r="U138" s="269"/>
    </row>
    <row r="139" spans="21:21" s="81" customFormat="1" x14ac:dyDescent="0.25">
      <c r="U139" s="269"/>
    </row>
    <row r="140" spans="21:21" s="81" customFormat="1" x14ac:dyDescent="0.25">
      <c r="U140" s="269"/>
    </row>
    <row r="141" spans="21:21" s="81" customFormat="1" x14ac:dyDescent="0.25">
      <c r="U141" s="269"/>
    </row>
    <row r="142" spans="21:21" s="81" customFormat="1" x14ac:dyDescent="0.25">
      <c r="U142" s="269"/>
    </row>
    <row r="143" spans="21:21" s="81" customFormat="1" x14ac:dyDescent="0.25">
      <c r="U143" s="269"/>
    </row>
    <row r="144" spans="21:21" s="81" customFormat="1" x14ac:dyDescent="0.25">
      <c r="U144" s="269"/>
    </row>
    <row r="145" spans="21:21" s="81" customFormat="1" x14ac:dyDescent="0.25">
      <c r="U145" s="269"/>
    </row>
    <row r="146" spans="21:21" s="81" customFormat="1" x14ac:dyDescent="0.25">
      <c r="U146" s="269"/>
    </row>
    <row r="147" spans="21:21" s="81" customFormat="1" x14ac:dyDescent="0.25">
      <c r="U147" s="269"/>
    </row>
    <row r="148" spans="21:21" s="81" customFormat="1" x14ac:dyDescent="0.25">
      <c r="U148" s="269"/>
    </row>
    <row r="149" spans="21:21" s="81" customFormat="1" x14ac:dyDescent="0.25">
      <c r="U149" s="269"/>
    </row>
    <row r="150" spans="21:21" s="81" customFormat="1" x14ac:dyDescent="0.25">
      <c r="U150" s="269"/>
    </row>
    <row r="151" spans="21:21" s="81" customFormat="1" x14ac:dyDescent="0.25">
      <c r="U151" s="269"/>
    </row>
    <row r="152" spans="21:21" s="81" customFormat="1" x14ac:dyDescent="0.25">
      <c r="U152" s="269"/>
    </row>
    <row r="153" spans="21:21" s="81" customFormat="1" x14ac:dyDescent="0.25">
      <c r="U153" s="269"/>
    </row>
    <row r="154" spans="21:21" s="81" customFormat="1" x14ac:dyDescent="0.25">
      <c r="U154" s="269"/>
    </row>
    <row r="155" spans="21:21" s="81" customFormat="1" x14ac:dyDescent="0.25">
      <c r="U155" s="269"/>
    </row>
    <row r="156" spans="21:21" s="81" customFormat="1" x14ac:dyDescent="0.25">
      <c r="U156" s="269"/>
    </row>
    <row r="157" spans="21:21" s="81" customFormat="1" x14ac:dyDescent="0.25">
      <c r="U157" s="269"/>
    </row>
    <row r="158" spans="21:21" s="81" customFormat="1" x14ac:dyDescent="0.25">
      <c r="U158" s="269"/>
    </row>
    <row r="159" spans="21:21" s="81" customFormat="1" x14ac:dyDescent="0.25">
      <c r="U159" s="269"/>
    </row>
    <row r="160" spans="21:21" s="81" customFormat="1" x14ac:dyDescent="0.25">
      <c r="U160" s="269"/>
    </row>
    <row r="161" spans="21:21" s="81" customFormat="1" x14ac:dyDescent="0.25">
      <c r="U161" s="269"/>
    </row>
    <row r="162" spans="21:21" s="81" customFormat="1" x14ac:dyDescent="0.25">
      <c r="U162" s="269"/>
    </row>
    <row r="163" spans="21:21" s="81" customFormat="1" x14ac:dyDescent="0.25">
      <c r="U163" s="269"/>
    </row>
    <row r="164" spans="21:21" s="81" customFormat="1" x14ac:dyDescent="0.25">
      <c r="U164" s="269"/>
    </row>
    <row r="165" spans="21:21" s="81" customFormat="1" x14ac:dyDescent="0.25">
      <c r="U165" s="269"/>
    </row>
    <row r="166" spans="21:21" s="81" customFormat="1" x14ac:dyDescent="0.25">
      <c r="U166" s="269"/>
    </row>
    <row r="167" spans="21:21" s="81" customFormat="1" x14ac:dyDescent="0.25">
      <c r="U167" s="269"/>
    </row>
    <row r="168" spans="21:21" s="81" customFormat="1" x14ac:dyDescent="0.25">
      <c r="U168" s="269"/>
    </row>
    <row r="169" spans="21:21" s="81" customFormat="1" x14ac:dyDescent="0.25">
      <c r="U169" s="269"/>
    </row>
    <row r="170" spans="21:21" s="81" customFormat="1" x14ac:dyDescent="0.25">
      <c r="U170" s="269"/>
    </row>
    <row r="171" spans="21:21" s="81" customFormat="1" x14ac:dyDescent="0.25">
      <c r="U171" s="269"/>
    </row>
    <row r="172" spans="21:21" s="81" customFormat="1" x14ac:dyDescent="0.25">
      <c r="U172" s="269"/>
    </row>
    <row r="173" spans="21:21" s="81" customFormat="1" x14ac:dyDescent="0.25">
      <c r="U173" s="269"/>
    </row>
    <row r="174" spans="21:21" s="81" customFormat="1" x14ac:dyDescent="0.25">
      <c r="U174" s="269"/>
    </row>
    <row r="175" spans="21:21" s="81" customFormat="1" x14ac:dyDescent="0.25">
      <c r="U175" s="269"/>
    </row>
    <row r="176" spans="21:21" s="81" customFormat="1" x14ac:dyDescent="0.25">
      <c r="U176" s="269"/>
    </row>
    <row r="177" spans="21:21" s="81" customFormat="1" x14ac:dyDescent="0.25">
      <c r="U177" s="269"/>
    </row>
    <row r="178" spans="21:21" s="81" customFormat="1" x14ac:dyDescent="0.25">
      <c r="U178" s="269"/>
    </row>
    <row r="179" spans="21:21" s="81" customFormat="1" x14ac:dyDescent="0.25">
      <c r="U179" s="269"/>
    </row>
    <row r="180" spans="21:21" s="81" customFormat="1" x14ac:dyDescent="0.25">
      <c r="U180" s="269"/>
    </row>
    <row r="181" spans="21:21" s="81" customFormat="1" x14ac:dyDescent="0.25">
      <c r="U181" s="269"/>
    </row>
    <row r="182" spans="21:21" s="81" customFormat="1" x14ac:dyDescent="0.25">
      <c r="U182" s="269"/>
    </row>
    <row r="183" spans="21:21" s="81" customFormat="1" x14ac:dyDescent="0.25">
      <c r="U183" s="269"/>
    </row>
    <row r="184" spans="21:21" s="81" customFormat="1" x14ac:dyDescent="0.25">
      <c r="U184" s="269"/>
    </row>
    <row r="185" spans="21:21" s="81" customFormat="1" x14ac:dyDescent="0.25">
      <c r="U185" s="269"/>
    </row>
    <row r="186" spans="21:21" s="81" customFormat="1" x14ac:dyDescent="0.25">
      <c r="U186" s="269"/>
    </row>
    <row r="187" spans="21:21" s="81" customFormat="1" x14ac:dyDescent="0.25">
      <c r="U187" s="269"/>
    </row>
    <row r="188" spans="21:21" s="81" customFormat="1" x14ac:dyDescent="0.25">
      <c r="U188" s="269"/>
    </row>
    <row r="189" spans="21:21" s="81" customFormat="1" x14ac:dyDescent="0.25">
      <c r="U189" s="269"/>
    </row>
    <row r="190" spans="21:21" s="81" customFormat="1" x14ac:dyDescent="0.25">
      <c r="U190" s="269"/>
    </row>
    <row r="191" spans="21:21" s="81" customFormat="1" x14ac:dyDescent="0.25">
      <c r="U191" s="269"/>
    </row>
    <row r="192" spans="21:21" s="81" customFormat="1" x14ac:dyDescent="0.25">
      <c r="U192" s="269"/>
    </row>
    <row r="193" spans="21:21" s="81" customFormat="1" x14ac:dyDescent="0.25">
      <c r="U193" s="269"/>
    </row>
    <row r="194" spans="21:21" s="81" customFormat="1" x14ac:dyDescent="0.25">
      <c r="U194" s="269"/>
    </row>
    <row r="195" spans="21:21" s="81" customFormat="1" x14ac:dyDescent="0.25">
      <c r="U195" s="269"/>
    </row>
    <row r="196" spans="21:21" s="81" customFormat="1" x14ac:dyDescent="0.25">
      <c r="U196" s="269"/>
    </row>
    <row r="197" spans="21:21" s="81" customFormat="1" x14ac:dyDescent="0.25">
      <c r="U197" s="269"/>
    </row>
    <row r="198" spans="21:21" s="81" customFormat="1" x14ac:dyDescent="0.25">
      <c r="U198" s="269"/>
    </row>
    <row r="199" spans="21:21" s="81" customFormat="1" x14ac:dyDescent="0.25">
      <c r="U199" s="269"/>
    </row>
    <row r="200" spans="21:21" s="81" customFormat="1" x14ac:dyDescent="0.25">
      <c r="U200" s="269"/>
    </row>
    <row r="201" spans="21:21" s="81" customFormat="1" x14ac:dyDescent="0.25">
      <c r="U201" s="269"/>
    </row>
    <row r="202" spans="21:21" s="81" customFormat="1" x14ac:dyDescent="0.25">
      <c r="U202" s="269"/>
    </row>
    <row r="203" spans="21:21" s="81" customFormat="1" x14ac:dyDescent="0.25">
      <c r="U203" s="269"/>
    </row>
    <row r="204" spans="21:21" s="81" customFormat="1" x14ac:dyDescent="0.25">
      <c r="U204" s="269"/>
    </row>
    <row r="205" spans="21:21" s="81" customFormat="1" x14ac:dyDescent="0.25">
      <c r="U205" s="269"/>
    </row>
    <row r="206" spans="21:21" s="81" customFormat="1" x14ac:dyDescent="0.25">
      <c r="U206" s="269"/>
    </row>
    <row r="207" spans="21:21" s="81" customFormat="1" x14ac:dyDescent="0.25">
      <c r="U207" s="269"/>
    </row>
    <row r="208" spans="21:21" s="81" customFormat="1" x14ac:dyDescent="0.25">
      <c r="U208" s="269"/>
    </row>
    <row r="209" spans="21:21" s="81" customFormat="1" x14ac:dyDescent="0.25">
      <c r="U209" s="269"/>
    </row>
    <row r="210" spans="21:21" s="81" customFormat="1" x14ac:dyDescent="0.25">
      <c r="U210" s="269"/>
    </row>
    <row r="211" spans="21:21" s="81" customFormat="1" x14ac:dyDescent="0.25">
      <c r="U211" s="269"/>
    </row>
    <row r="212" spans="21:21" s="81" customFormat="1" x14ac:dyDescent="0.25">
      <c r="U212" s="269"/>
    </row>
    <row r="213" spans="21:21" s="81" customFormat="1" x14ac:dyDescent="0.25">
      <c r="U213" s="269"/>
    </row>
    <row r="214" spans="21:21" s="81" customFormat="1" x14ac:dyDescent="0.25">
      <c r="U214" s="269"/>
    </row>
    <row r="215" spans="21:21" s="81" customFormat="1" x14ac:dyDescent="0.25">
      <c r="U215" s="269"/>
    </row>
    <row r="216" spans="21:21" s="81" customFormat="1" x14ac:dyDescent="0.25">
      <c r="U216" s="269"/>
    </row>
    <row r="217" spans="21:21" s="81" customFormat="1" x14ac:dyDescent="0.25">
      <c r="U217" s="269"/>
    </row>
    <row r="218" spans="21:21" s="81" customFormat="1" x14ac:dyDescent="0.25">
      <c r="U218" s="269"/>
    </row>
    <row r="219" spans="21:21" s="81" customFormat="1" x14ac:dyDescent="0.25">
      <c r="U219" s="269"/>
    </row>
    <row r="220" spans="21:21" s="81" customFormat="1" x14ac:dyDescent="0.25">
      <c r="U220" s="269"/>
    </row>
    <row r="221" spans="21:21" s="81" customFormat="1" x14ac:dyDescent="0.25">
      <c r="U221" s="269"/>
    </row>
    <row r="222" spans="21:21" s="81" customFormat="1" x14ac:dyDescent="0.25">
      <c r="U222" s="269"/>
    </row>
    <row r="223" spans="21:21" s="81" customFormat="1" x14ac:dyDescent="0.25">
      <c r="U223" s="269"/>
    </row>
    <row r="224" spans="21:21" s="81" customFormat="1" x14ac:dyDescent="0.25">
      <c r="U224" s="269"/>
    </row>
    <row r="225" spans="21:21" s="81" customFormat="1" x14ac:dyDescent="0.25">
      <c r="U225" s="269"/>
    </row>
    <row r="226" spans="21:21" s="81" customFormat="1" x14ac:dyDescent="0.25">
      <c r="U226" s="269"/>
    </row>
    <row r="227" spans="21:21" s="81" customFormat="1" x14ac:dyDescent="0.25">
      <c r="U227" s="269"/>
    </row>
    <row r="228" spans="21:21" s="81" customFormat="1" x14ac:dyDescent="0.25">
      <c r="U228" s="269"/>
    </row>
    <row r="229" spans="21:21" s="81" customFormat="1" x14ac:dyDescent="0.25">
      <c r="U229" s="269"/>
    </row>
    <row r="230" spans="21:21" s="81" customFormat="1" x14ac:dyDescent="0.25">
      <c r="U230" s="269"/>
    </row>
    <row r="231" spans="21:21" s="81" customFormat="1" x14ac:dyDescent="0.25">
      <c r="U231" s="269"/>
    </row>
    <row r="232" spans="21:21" s="81" customFormat="1" x14ac:dyDescent="0.25">
      <c r="U232" s="269"/>
    </row>
    <row r="233" spans="21:21" s="81" customFormat="1" x14ac:dyDescent="0.25">
      <c r="U233" s="269"/>
    </row>
    <row r="234" spans="21:21" s="81" customFormat="1" x14ac:dyDescent="0.25">
      <c r="U234" s="269"/>
    </row>
    <row r="235" spans="21:21" s="81" customFormat="1" x14ac:dyDescent="0.25">
      <c r="U235" s="269"/>
    </row>
    <row r="236" spans="21:21" s="81" customFormat="1" x14ac:dyDescent="0.25">
      <c r="U236" s="269"/>
    </row>
    <row r="237" spans="21:21" s="81" customFormat="1" x14ac:dyDescent="0.25">
      <c r="U237" s="269"/>
    </row>
    <row r="238" spans="21:21" s="81" customFormat="1" x14ac:dyDescent="0.25">
      <c r="U238" s="269"/>
    </row>
    <row r="239" spans="21:21" s="81" customFormat="1" x14ac:dyDescent="0.25">
      <c r="U239" s="269"/>
    </row>
    <row r="240" spans="21:21" s="81" customFormat="1" x14ac:dyDescent="0.25">
      <c r="U240" s="269"/>
    </row>
    <row r="241" spans="21:21" s="81" customFormat="1" x14ac:dyDescent="0.25">
      <c r="U241" s="269"/>
    </row>
    <row r="242" spans="21:21" s="81" customFormat="1" x14ac:dyDescent="0.25">
      <c r="U242" s="269"/>
    </row>
    <row r="243" spans="21:21" s="81" customFormat="1" x14ac:dyDescent="0.25">
      <c r="U243" s="269"/>
    </row>
    <row r="244" spans="21:21" s="81" customFormat="1" x14ac:dyDescent="0.25">
      <c r="U244" s="269"/>
    </row>
    <row r="245" spans="21:21" s="81" customFormat="1" x14ac:dyDescent="0.25">
      <c r="U245" s="269"/>
    </row>
    <row r="246" spans="21:21" s="81" customFormat="1" x14ac:dyDescent="0.25">
      <c r="U246" s="269"/>
    </row>
    <row r="247" spans="21:21" s="81" customFormat="1" x14ac:dyDescent="0.25">
      <c r="U247" s="269"/>
    </row>
    <row r="248" spans="21:21" s="81" customFormat="1" x14ac:dyDescent="0.25">
      <c r="U248" s="269"/>
    </row>
    <row r="249" spans="21:21" s="81" customFormat="1" x14ac:dyDescent="0.25">
      <c r="U249" s="269"/>
    </row>
    <row r="250" spans="21:21" s="81" customFormat="1" x14ac:dyDescent="0.25">
      <c r="U250" s="269"/>
    </row>
    <row r="251" spans="21:21" s="81" customFormat="1" x14ac:dyDescent="0.25">
      <c r="U251" s="269"/>
    </row>
    <row r="252" spans="21:21" s="81" customFormat="1" x14ac:dyDescent="0.25">
      <c r="U252" s="269"/>
    </row>
    <row r="253" spans="21:21" s="81" customFormat="1" x14ac:dyDescent="0.25">
      <c r="U253" s="269"/>
    </row>
    <row r="254" spans="21:21" s="81" customFormat="1" x14ac:dyDescent="0.25">
      <c r="U254" s="269"/>
    </row>
    <row r="255" spans="21:21" s="81" customFormat="1" x14ac:dyDescent="0.25">
      <c r="U255" s="269"/>
    </row>
    <row r="256" spans="21:21" s="81" customFormat="1" x14ac:dyDescent="0.25">
      <c r="U256" s="269"/>
    </row>
    <row r="257" spans="21:21" s="81" customFormat="1" x14ac:dyDescent="0.25">
      <c r="U257" s="269"/>
    </row>
    <row r="258" spans="21:21" s="81" customFormat="1" x14ac:dyDescent="0.25">
      <c r="U258" s="269"/>
    </row>
    <row r="259" spans="21:21" s="81" customFormat="1" x14ac:dyDescent="0.25">
      <c r="U259" s="269"/>
    </row>
    <row r="260" spans="21:21" s="81" customFormat="1" x14ac:dyDescent="0.25">
      <c r="U260" s="269"/>
    </row>
    <row r="261" spans="21:21" s="81" customFormat="1" x14ac:dyDescent="0.25">
      <c r="U261" s="269"/>
    </row>
    <row r="262" spans="21:21" s="81" customFormat="1" x14ac:dyDescent="0.25">
      <c r="U262" s="269"/>
    </row>
    <row r="263" spans="21:21" s="81" customFormat="1" x14ac:dyDescent="0.25">
      <c r="U263" s="269"/>
    </row>
    <row r="264" spans="21:21" s="81" customFormat="1" x14ac:dyDescent="0.25">
      <c r="U264" s="269"/>
    </row>
    <row r="265" spans="21:21" s="81" customFormat="1" x14ac:dyDescent="0.25">
      <c r="U265" s="269"/>
    </row>
    <row r="266" spans="21:21" s="81" customFormat="1" x14ac:dyDescent="0.25">
      <c r="U266" s="269"/>
    </row>
    <row r="267" spans="21:21" s="81" customFormat="1" x14ac:dyDescent="0.25">
      <c r="U267" s="269"/>
    </row>
    <row r="268" spans="21:21" s="81" customFormat="1" x14ac:dyDescent="0.25">
      <c r="U268" s="269"/>
    </row>
    <row r="269" spans="21:21" s="81" customFormat="1" x14ac:dyDescent="0.25">
      <c r="U269" s="269"/>
    </row>
    <row r="270" spans="21:21" s="81" customFormat="1" x14ac:dyDescent="0.25">
      <c r="U270" s="269"/>
    </row>
    <row r="271" spans="21:21" s="81" customFormat="1" x14ac:dyDescent="0.25">
      <c r="U271" s="269"/>
    </row>
    <row r="272" spans="21:21" s="81" customFormat="1" x14ac:dyDescent="0.25">
      <c r="U272" s="269"/>
    </row>
    <row r="273" spans="21:21" s="81" customFormat="1" x14ac:dyDescent="0.25">
      <c r="U273" s="269"/>
    </row>
    <row r="274" spans="21:21" s="81" customFormat="1" x14ac:dyDescent="0.25">
      <c r="U274" s="269"/>
    </row>
    <row r="275" spans="21:21" s="81" customFormat="1" x14ac:dyDescent="0.25">
      <c r="U275" s="269"/>
    </row>
    <row r="276" spans="21:21" s="81" customFormat="1" x14ac:dyDescent="0.25">
      <c r="U276" s="269"/>
    </row>
    <row r="277" spans="21:21" s="81" customFormat="1" x14ac:dyDescent="0.25">
      <c r="U277" s="269"/>
    </row>
    <row r="278" spans="21:21" s="81" customFormat="1" x14ac:dyDescent="0.25">
      <c r="U278" s="269"/>
    </row>
    <row r="279" spans="21:21" s="81" customFormat="1" x14ac:dyDescent="0.25">
      <c r="U279" s="269"/>
    </row>
    <row r="280" spans="21:21" s="81" customFormat="1" x14ac:dyDescent="0.25">
      <c r="U280" s="269"/>
    </row>
    <row r="281" spans="21:21" s="81" customFormat="1" x14ac:dyDescent="0.25">
      <c r="U281" s="269"/>
    </row>
    <row r="282" spans="21:21" s="81" customFormat="1" x14ac:dyDescent="0.25">
      <c r="U282" s="269"/>
    </row>
    <row r="283" spans="21:21" s="81" customFormat="1" x14ac:dyDescent="0.25">
      <c r="U283" s="269"/>
    </row>
    <row r="284" spans="21:21" s="81" customFormat="1" x14ac:dyDescent="0.25">
      <c r="U284" s="269"/>
    </row>
    <row r="285" spans="21:21" s="81" customFormat="1" x14ac:dyDescent="0.25">
      <c r="U285" s="269"/>
    </row>
    <row r="286" spans="21:21" s="81" customFormat="1" x14ac:dyDescent="0.25">
      <c r="U286" s="269"/>
    </row>
    <row r="287" spans="21:21" s="81" customFormat="1" x14ac:dyDescent="0.25">
      <c r="U287" s="269"/>
    </row>
    <row r="288" spans="21:21" s="81" customFormat="1" x14ac:dyDescent="0.25">
      <c r="U288" s="269"/>
    </row>
    <row r="289" spans="21:21" s="81" customFormat="1" x14ac:dyDescent="0.25">
      <c r="U289" s="269"/>
    </row>
    <row r="290" spans="21:21" s="81" customFormat="1" x14ac:dyDescent="0.25">
      <c r="U290" s="269"/>
    </row>
    <row r="291" spans="21:21" s="81" customFormat="1" x14ac:dyDescent="0.25">
      <c r="U291" s="269"/>
    </row>
    <row r="292" spans="21:21" s="81" customFormat="1" x14ac:dyDescent="0.25">
      <c r="U292" s="269"/>
    </row>
    <row r="293" spans="21:21" s="81" customFormat="1" x14ac:dyDescent="0.25">
      <c r="U293" s="269"/>
    </row>
    <row r="294" spans="21:21" s="81" customFormat="1" x14ac:dyDescent="0.25">
      <c r="U294" s="269"/>
    </row>
    <row r="295" spans="21:21" s="81" customFormat="1" x14ac:dyDescent="0.25">
      <c r="U295" s="269"/>
    </row>
    <row r="296" spans="21:21" s="81" customFormat="1" x14ac:dyDescent="0.25">
      <c r="U296" s="269"/>
    </row>
    <row r="297" spans="21:21" s="81" customFormat="1" x14ac:dyDescent="0.25">
      <c r="U297" s="269"/>
    </row>
    <row r="298" spans="21:21" s="81" customFormat="1" x14ac:dyDescent="0.25">
      <c r="U298" s="269"/>
    </row>
    <row r="299" spans="21:21" s="81" customFormat="1" x14ac:dyDescent="0.25">
      <c r="U299" s="269"/>
    </row>
    <row r="300" spans="21:21" s="81" customFormat="1" x14ac:dyDescent="0.25">
      <c r="U300" s="269"/>
    </row>
    <row r="301" spans="21:21" s="81" customFormat="1" x14ac:dyDescent="0.25">
      <c r="U301" s="269"/>
    </row>
    <row r="302" spans="21:21" s="81" customFormat="1" x14ac:dyDescent="0.25">
      <c r="U302" s="269"/>
    </row>
    <row r="303" spans="21:21" s="81" customFormat="1" x14ac:dyDescent="0.25">
      <c r="U303" s="269"/>
    </row>
    <row r="304" spans="21:21" s="81" customFormat="1" x14ac:dyDescent="0.25">
      <c r="U304" s="269"/>
    </row>
    <row r="305" spans="21:21" s="81" customFormat="1" x14ac:dyDescent="0.25">
      <c r="U305" s="269"/>
    </row>
    <row r="306" spans="21:21" s="81" customFormat="1" x14ac:dyDescent="0.25">
      <c r="U306" s="269"/>
    </row>
    <row r="307" spans="21:21" s="81" customFormat="1" x14ac:dyDescent="0.25">
      <c r="U307" s="269"/>
    </row>
    <row r="308" spans="21:21" s="81" customFormat="1" x14ac:dyDescent="0.25">
      <c r="U308" s="269"/>
    </row>
    <row r="309" spans="21:21" s="81" customFormat="1" x14ac:dyDescent="0.25">
      <c r="U309" s="269"/>
    </row>
    <row r="310" spans="21:21" s="81" customFormat="1" x14ac:dyDescent="0.25">
      <c r="U310" s="269"/>
    </row>
    <row r="311" spans="21:21" s="81" customFormat="1" x14ac:dyDescent="0.25">
      <c r="U311" s="269"/>
    </row>
    <row r="312" spans="21:21" s="81" customFormat="1" x14ac:dyDescent="0.25">
      <c r="U312" s="269"/>
    </row>
    <row r="313" spans="21:21" s="81" customFormat="1" x14ac:dyDescent="0.25">
      <c r="U313" s="269"/>
    </row>
    <row r="314" spans="21:21" s="81" customFormat="1" x14ac:dyDescent="0.25">
      <c r="U314" s="269"/>
    </row>
    <row r="315" spans="21:21" s="81" customFormat="1" x14ac:dyDescent="0.25">
      <c r="U315" s="269"/>
    </row>
    <row r="316" spans="21:21" s="81" customFormat="1" x14ac:dyDescent="0.25">
      <c r="U316" s="269"/>
    </row>
    <row r="317" spans="21:21" s="81" customFormat="1" x14ac:dyDescent="0.25">
      <c r="U317" s="269"/>
    </row>
    <row r="318" spans="21:21" s="81" customFormat="1" x14ac:dyDescent="0.25">
      <c r="U318" s="269"/>
    </row>
    <row r="319" spans="21:21" s="81" customFormat="1" x14ac:dyDescent="0.25">
      <c r="U319" s="269"/>
    </row>
    <row r="320" spans="21:21" s="81" customFormat="1" x14ac:dyDescent="0.25">
      <c r="U320" s="269"/>
    </row>
    <row r="321" spans="21:21" s="81" customFormat="1" x14ac:dyDescent="0.25">
      <c r="U321" s="269"/>
    </row>
    <row r="322" spans="21:21" s="81" customFormat="1" x14ac:dyDescent="0.25">
      <c r="U322" s="269"/>
    </row>
    <row r="323" spans="21:21" s="81" customFormat="1" x14ac:dyDescent="0.25">
      <c r="U323" s="269"/>
    </row>
    <row r="324" spans="21:21" s="81" customFormat="1" x14ac:dyDescent="0.25">
      <c r="U324" s="269"/>
    </row>
    <row r="325" spans="21:21" s="81" customFormat="1" x14ac:dyDescent="0.25">
      <c r="U325" s="269"/>
    </row>
    <row r="326" spans="21:21" s="81" customFormat="1" x14ac:dyDescent="0.25">
      <c r="U326" s="269"/>
    </row>
    <row r="327" spans="21:21" s="81" customFormat="1" x14ac:dyDescent="0.25">
      <c r="U327" s="269"/>
    </row>
    <row r="328" spans="21:21" s="81" customFormat="1" x14ac:dyDescent="0.25">
      <c r="U328" s="269"/>
    </row>
    <row r="329" spans="21:21" s="81" customFormat="1" x14ac:dyDescent="0.25">
      <c r="U329" s="269"/>
    </row>
    <row r="330" spans="21:21" s="81" customFormat="1" x14ac:dyDescent="0.25">
      <c r="U330" s="269"/>
    </row>
    <row r="331" spans="21:21" s="81" customFormat="1" x14ac:dyDescent="0.25">
      <c r="U331" s="269"/>
    </row>
    <row r="332" spans="21:21" s="81" customFormat="1" x14ac:dyDescent="0.25">
      <c r="U332" s="269"/>
    </row>
    <row r="333" spans="21:21" s="81" customFormat="1" x14ac:dyDescent="0.25">
      <c r="U333" s="269"/>
    </row>
    <row r="334" spans="21:21" s="81" customFormat="1" x14ac:dyDescent="0.25">
      <c r="U334" s="269"/>
    </row>
    <row r="335" spans="21:21" s="81" customFormat="1" x14ac:dyDescent="0.25">
      <c r="U335" s="269"/>
    </row>
    <row r="336" spans="21:21" s="81" customFormat="1" x14ac:dyDescent="0.25">
      <c r="U336" s="269"/>
    </row>
    <row r="337" spans="21:21" s="81" customFormat="1" x14ac:dyDescent="0.25">
      <c r="U337" s="269"/>
    </row>
    <row r="338" spans="21:21" s="81" customFormat="1" x14ac:dyDescent="0.25">
      <c r="U338" s="269"/>
    </row>
    <row r="339" spans="21:21" s="81" customFormat="1" x14ac:dyDescent="0.25">
      <c r="U339" s="269"/>
    </row>
    <row r="340" spans="21:21" s="81" customFormat="1" x14ac:dyDescent="0.25">
      <c r="U340" s="269"/>
    </row>
    <row r="341" spans="21:21" s="81" customFormat="1" x14ac:dyDescent="0.25">
      <c r="U341" s="269"/>
    </row>
    <row r="342" spans="21:21" s="81" customFormat="1" x14ac:dyDescent="0.25">
      <c r="U342" s="269"/>
    </row>
    <row r="343" spans="21:21" s="81" customFormat="1" x14ac:dyDescent="0.25">
      <c r="U343" s="269"/>
    </row>
    <row r="344" spans="21:21" s="81" customFormat="1" x14ac:dyDescent="0.25">
      <c r="U344" s="269"/>
    </row>
    <row r="345" spans="21:21" s="81" customFormat="1" x14ac:dyDescent="0.25">
      <c r="U345" s="269"/>
    </row>
    <row r="346" spans="21:21" s="81" customFormat="1" x14ac:dyDescent="0.25">
      <c r="U346" s="269"/>
    </row>
    <row r="347" spans="21:21" s="81" customFormat="1" x14ac:dyDescent="0.25">
      <c r="U347" s="269"/>
    </row>
    <row r="348" spans="21:21" s="81" customFormat="1" x14ac:dyDescent="0.25">
      <c r="U348" s="269"/>
    </row>
    <row r="349" spans="21:21" s="81" customFormat="1" x14ac:dyDescent="0.25">
      <c r="U349" s="269"/>
    </row>
    <row r="350" spans="21:21" s="81" customFormat="1" x14ac:dyDescent="0.25">
      <c r="U350" s="269"/>
    </row>
    <row r="351" spans="21:21" s="81" customFormat="1" x14ac:dyDescent="0.25">
      <c r="U351" s="269"/>
    </row>
    <row r="352" spans="21:21" s="81" customFormat="1" x14ac:dyDescent="0.25">
      <c r="U352" s="269"/>
    </row>
    <row r="353" spans="21:21" s="81" customFormat="1" x14ac:dyDescent="0.25">
      <c r="U353" s="269"/>
    </row>
    <row r="354" spans="21:21" s="81" customFormat="1" x14ac:dyDescent="0.25">
      <c r="U354" s="269"/>
    </row>
    <row r="355" spans="21:21" s="81" customFormat="1" x14ac:dyDescent="0.25">
      <c r="U355" s="269"/>
    </row>
    <row r="356" spans="21:21" s="81" customFormat="1" x14ac:dyDescent="0.25">
      <c r="U356" s="269"/>
    </row>
    <row r="357" spans="21:21" s="81" customFormat="1" x14ac:dyDescent="0.25">
      <c r="U357" s="269"/>
    </row>
    <row r="358" spans="21:21" s="81" customFormat="1" x14ac:dyDescent="0.25">
      <c r="U358" s="269"/>
    </row>
    <row r="359" spans="21:21" s="81" customFormat="1" x14ac:dyDescent="0.25">
      <c r="U359" s="269"/>
    </row>
    <row r="360" spans="21:21" s="81" customFormat="1" x14ac:dyDescent="0.25">
      <c r="U360" s="269"/>
    </row>
    <row r="361" spans="21:21" s="81" customFormat="1" x14ac:dyDescent="0.25">
      <c r="U361" s="269"/>
    </row>
    <row r="362" spans="21:21" s="81" customFormat="1" x14ac:dyDescent="0.25">
      <c r="U362" s="269"/>
    </row>
    <row r="363" spans="21:21" s="81" customFormat="1" x14ac:dyDescent="0.25">
      <c r="U363" s="269"/>
    </row>
    <row r="364" spans="21:21" s="81" customFormat="1" x14ac:dyDescent="0.25">
      <c r="U364" s="269"/>
    </row>
    <row r="365" spans="21:21" s="81" customFormat="1" x14ac:dyDescent="0.25">
      <c r="U365" s="269"/>
    </row>
    <row r="366" spans="21:21" s="81" customFormat="1" x14ac:dyDescent="0.25">
      <c r="U366" s="269"/>
    </row>
    <row r="367" spans="21:21" s="81" customFormat="1" x14ac:dyDescent="0.25">
      <c r="U367" s="269"/>
    </row>
    <row r="368" spans="21:21" s="81" customFormat="1" x14ac:dyDescent="0.25">
      <c r="U368" s="269"/>
    </row>
    <row r="369" spans="21:21" s="81" customFormat="1" x14ac:dyDescent="0.25">
      <c r="U369" s="269"/>
    </row>
    <row r="370" spans="21:21" s="81" customFormat="1" x14ac:dyDescent="0.25">
      <c r="U370" s="269"/>
    </row>
    <row r="371" spans="21:21" s="81" customFormat="1" x14ac:dyDescent="0.25">
      <c r="U371" s="269"/>
    </row>
    <row r="372" spans="21:21" s="81" customFormat="1" x14ac:dyDescent="0.25">
      <c r="U372" s="269"/>
    </row>
    <row r="373" spans="21:21" s="81" customFormat="1" x14ac:dyDescent="0.25">
      <c r="U373" s="269"/>
    </row>
    <row r="374" spans="21:21" s="81" customFormat="1" x14ac:dyDescent="0.25">
      <c r="U374" s="269"/>
    </row>
    <row r="375" spans="21:21" s="81" customFormat="1" x14ac:dyDescent="0.25">
      <c r="U375" s="269"/>
    </row>
    <row r="376" spans="21:21" s="81" customFormat="1" x14ac:dyDescent="0.25">
      <c r="U376" s="269"/>
    </row>
    <row r="377" spans="21:21" s="81" customFormat="1" x14ac:dyDescent="0.25">
      <c r="U377" s="269"/>
    </row>
    <row r="378" spans="21:21" s="81" customFormat="1" x14ac:dyDescent="0.25">
      <c r="U378" s="269"/>
    </row>
    <row r="379" spans="21:21" s="81" customFormat="1" x14ac:dyDescent="0.25">
      <c r="U379" s="269"/>
    </row>
    <row r="380" spans="21:21" s="81" customFormat="1" x14ac:dyDescent="0.25">
      <c r="U380" s="269"/>
    </row>
    <row r="381" spans="21:21" s="81" customFormat="1" x14ac:dyDescent="0.25">
      <c r="U381" s="269"/>
    </row>
    <row r="382" spans="21:21" s="81" customFormat="1" x14ac:dyDescent="0.25">
      <c r="U382" s="269"/>
    </row>
    <row r="383" spans="21:21" s="81" customFormat="1" x14ac:dyDescent="0.25">
      <c r="U383" s="269"/>
    </row>
    <row r="384" spans="21:21" s="81" customFormat="1" x14ac:dyDescent="0.25">
      <c r="U384" s="269"/>
    </row>
    <row r="385" spans="21:21" s="81" customFormat="1" x14ac:dyDescent="0.25">
      <c r="U385" s="269"/>
    </row>
    <row r="386" spans="21:21" s="81" customFormat="1" x14ac:dyDescent="0.25">
      <c r="U386" s="269"/>
    </row>
    <row r="387" spans="21:21" s="81" customFormat="1" x14ac:dyDescent="0.25">
      <c r="U387" s="269"/>
    </row>
    <row r="388" spans="21:21" s="81" customFormat="1" x14ac:dyDescent="0.25">
      <c r="U388" s="269"/>
    </row>
    <row r="389" spans="21:21" s="81" customFormat="1" x14ac:dyDescent="0.25">
      <c r="U389" s="269"/>
    </row>
    <row r="390" spans="21:21" s="81" customFormat="1" x14ac:dyDescent="0.25">
      <c r="U390" s="269"/>
    </row>
    <row r="391" spans="21:21" s="81" customFormat="1" x14ac:dyDescent="0.25">
      <c r="U391" s="269"/>
    </row>
    <row r="392" spans="21:21" s="81" customFormat="1" x14ac:dyDescent="0.25">
      <c r="U392" s="269"/>
    </row>
    <row r="393" spans="21:21" s="81" customFormat="1" x14ac:dyDescent="0.25">
      <c r="U393" s="269"/>
    </row>
    <row r="394" spans="21:21" s="81" customFormat="1" x14ac:dyDescent="0.25">
      <c r="U394" s="269"/>
    </row>
    <row r="395" spans="21:21" s="81" customFormat="1" x14ac:dyDescent="0.25">
      <c r="U395" s="269"/>
    </row>
    <row r="396" spans="21:21" s="81" customFormat="1" x14ac:dyDescent="0.25">
      <c r="U396" s="269"/>
    </row>
    <row r="397" spans="21:21" s="81" customFormat="1" x14ac:dyDescent="0.25">
      <c r="U397" s="269"/>
    </row>
    <row r="398" spans="21:21" s="81" customFormat="1" x14ac:dyDescent="0.25">
      <c r="U398" s="269"/>
    </row>
    <row r="399" spans="21:21" s="81" customFormat="1" x14ac:dyDescent="0.25">
      <c r="U399" s="269"/>
    </row>
    <row r="400" spans="21:21" s="81" customFormat="1" x14ac:dyDescent="0.25">
      <c r="U400" s="269"/>
    </row>
    <row r="401" spans="21:21" s="81" customFormat="1" x14ac:dyDescent="0.25">
      <c r="U401" s="269"/>
    </row>
    <row r="402" spans="21:21" s="81" customFormat="1" x14ac:dyDescent="0.25">
      <c r="U402" s="269"/>
    </row>
    <row r="403" spans="21:21" s="81" customFormat="1" x14ac:dyDescent="0.25">
      <c r="U403" s="269"/>
    </row>
    <row r="404" spans="21:21" s="81" customFormat="1" x14ac:dyDescent="0.25">
      <c r="U404" s="269"/>
    </row>
    <row r="405" spans="21:21" s="81" customFormat="1" x14ac:dyDescent="0.25">
      <c r="U405" s="269"/>
    </row>
    <row r="406" spans="21:21" s="81" customFormat="1" x14ac:dyDescent="0.25">
      <c r="U406" s="269"/>
    </row>
    <row r="407" spans="21:21" s="81" customFormat="1" x14ac:dyDescent="0.25">
      <c r="U407" s="269"/>
    </row>
    <row r="408" spans="21:21" s="81" customFormat="1" x14ac:dyDescent="0.25">
      <c r="U408" s="269"/>
    </row>
    <row r="409" spans="21:21" s="81" customFormat="1" x14ac:dyDescent="0.25">
      <c r="U409" s="269"/>
    </row>
    <row r="410" spans="21:21" s="81" customFormat="1" x14ac:dyDescent="0.25">
      <c r="U410" s="269"/>
    </row>
    <row r="411" spans="21:21" s="81" customFormat="1" x14ac:dyDescent="0.25">
      <c r="U411" s="269"/>
    </row>
    <row r="412" spans="21:21" s="81" customFormat="1" x14ac:dyDescent="0.25">
      <c r="U412" s="269"/>
    </row>
    <row r="413" spans="21:21" s="81" customFormat="1" x14ac:dyDescent="0.25">
      <c r="U413" s="269"/>
    </row>
    <row r="414" spans="21:21" s="81" customFormat="1" x14ac:dyDescent="0.25">
      <c r="U414" s="269"/>
    </row>
    <row r="415" spans="21:21" s="81" customFormat="1" x14ac:dyDescent="0.25">
      <c r="U415" s="269"/>
    </row>
    <row r="416" spans="21:21" s="81" customFormat="1" x14ac:dyDescent="0.25">
      <c r="U416" s="269"/>
    </row>
    <row r="417" spans="21:21" s="81" customFormat="1" x14ac:dyDescent="0.25">
      <c r="U417" s="269"/>
    </row>
    <row r="418" spans="21:21" s="81" customFormat="1" x14ac:dyDescent="0.25">
      <c r="U418" s="269"/>
    </row>
    <row r="419" spans="21:21" s="81" customFormat="1" x14ac:dyDescent="0.25">
      <c r="U419" s="269"/>
    </row>
    <row r="420" spans="21:21" s="81" customFormat="1" x14ac:dyDescent="0.25">
      <c r="U420" s="269"/>
    </row>
    <row r="421" spans="21:21" s="81" customFormat="1" x14ac:dyDescent="0.25">
      <c r="U421" s="269"/>
    </row>
    <row r="422" spans="21:21" s="81" customFormat="1" x14ac:dyDescent="0.25">
      <c r="U422" s="269"/>
    </row>
    <row r="423" spans="21:21" s="81" customFormat="1" x14ac:dyDescent="0.25">
      <c r="U423" s="269"/>
    </row>
    <row r="424" spans="21:21" s="81" customFormat="1" x14ac:dyDescent="0.25">
      <c r="U424" s="269"/>
    </row>
    <row r="425" spans="21:21" s="81" customFormat="1" x14ac:dyDescent="0.25">
      <c r="U425" s="269"/>
    </row>
    <row r="426" spans="21:21" s="81" customFormat="1" x14ac:dyDescent="0.25">
      <c r="U426" s="269"/>
    </row>
    <row r="427" spans="21:21" s="81" customFormat="1" x14ac:dyDescent="0.25">
      <c r="U427" s="269"/>
    </row>
    <row r="428" spans="21:21" s="81" customFormat="1" x14ac:dyDescent="0.25">
      <c r="U428" s="269"/>
    </row>
    <row r="429" spans="21:21" s="81" customFormat="1" x14ac:dyDescent="0.25">
      <c r="U429" s="269"/>
    </row>
    <row r="430" spans="21:21" s="81" customFormat="1" x14ac:dyDescent="0.25">
      <c r="U430" s="269"/>
    </row>
    <row r="431" spans="21:21" s="81" customFormat="1" x14ac:dyDescent="0.25">
      <c r="U431" s="269"/>
    </row>
    <row r="432" spans="21:21" s="81" customFormat="1" x14ac:dyDescent="0.25">
      <c r="U432" s="269"/>
    </row>
    <row r="433" spans="21:21" s="81" customFormat="1" x14ac:dyDescent="0.25">
      <c r="U433" s="269"/>
    </row>
    <row r="434" spans="21:21" s="81" customFormat="1" x14ac:dyDescent="0.25">
      <c r="U434" s="269"/>
    </row>
    <row r="435" spans="21:21" s="81" customFormat="1" x14ac:dyDescent="0.25">
      <c r="U435" s="269"/>
    </row>
    <row r="436" spans="21:21" s="81" customFormat="1" x14ac:dyDescent="0.25">
      <c r="U436" s="269"/>
    </row>
    <row r="437" spans="21:21" s="81" customFormat="1" x14ac:dyDescent="0.25">
      <c r="U437" s="269"/>
    </row>
    <row r="438" spans="21:21" s="81" customFormat="1" x14ac:dyDescent="0.25">
      <c r="U438" s="269"/>
    </row>
    <row r="439" spans="21:21" s="81" customFormat="1" x14ac:dyDescent="0.25">
      <c r="U439" s="269"/>
    </row>
    <row r="440" spans="21:21" s="81" customFormat="1" x14ac:dyDescent="0.25">
      <c r="U440" s="269"/>
    </row>
    <row r="441" spans="21:21" s="81" customFormat="1" x14ac:dyDescent="0.25">
      <c r="U441" s="269"/>
    </row>
    <row r="442" spans="21:21" s="81" customFormat="1" x14ac:dyDescent="0.25">
      <c r="U442" s="269"/>
    </row>
    <row r="443" spans="21:21" s="81" customFormat="1" x14ac:dyDescent="0.25">
      <c r="U443" s="269"/>
    </row>
    <row r="444" spans="21:21" s="81" customFormat="1" x14ac:dyDescent="0.25">
      <c r="U444" s="269"/>
    </row>
    <row r="445" spans="21:21" s="81" customFormat="1" x14ac:dyDescent="0.25">
      <c r="U445" s="269"/>
    </row>
    <row r="446" spans="21:21" s="81" customFormat="1" x14ac:dyDescent="0.25">
      <c r="U446" s="269"/>
    </row>
    <row r="447" spans="21:21" s="81" customFormat="1" x14ac:dyDescent="0.25">
      <c r="U447" s="269"/>
    </row>
    <row r="448" spans="21:21" s="81" customFormat="1" x14ac:dyDescent="0.25">
      <c r="U448" s="269"/>
    </row>
    <row r="449" spans="21:21" s="81" customFormat="1" x14ac:dyDescent="0.25">
      <c r="U449" s="269"/>
    </row>
    <row r="450" spans="21:21" s="81" customFormat="1" x14ac:dyDescent="0.25">
      <c r="U450" s="269"/>
    </row>
    <row r="451" spans="21:21" s="81" customFormat="1" x14ac:dyDescent="0.25">
      <c r="U451" s="269"/>
    </row>
    <row r="452" spans="21:21" s="81" customFormat="1" x14ac:dyDescent="0.25">
      <c r="U452" s="269"/>
    </row>
    <row r="453" spans="21:21" s="81" customFormat="1" x14ac:dyDescent="0.25">
      <c r="U453" s="269"/>
    </row>
    <row r="454" spans="21:21" s="81" customFormat="1" x14ac:dyDescent="0.25">
      <c r="U454" s="269"/>
    </row>
    <row r="455" spans="21:21" s="81" customFormat="1" x14ac:dyDescent="0.25">
      <c r="U455" s="269"/>
    </row>
    <row r="456" spans="21:21" s="81" customFormat="1" x14ac:dyDescent="0.25">
      <c r="U456" s="269"/>
    </row>
    <row r="457" spans="21:21" s="81" customFormat="1" x14ac:dyDescent="0.25">
      <c r="U457" s="269"/>
    </row>
    <row r="458" spans="21:21" s="81" customFormat="1" x14ac:dyDescent="0.25">
      <c r="U458" s="269"/>
    </row>
    <row r="459" spans="21:21" s="81" customFormat="1" x14ac:dyDescent="0.25">
      <c r="U459" s="269"/>
    </row>
    <row r="460" spans="21:21" s="81" customFormat="1" x14ac:dyDescent="0.25">
      <c r="U460" s="269"/>
    </row>
    <row r="461" spans="21:21" s="81" customFormat="1" x14ac:dyDescent="0.25">
      <c r="U461" s="269"/>
    </row>
    <row r="462" spans="21:21" s="81" customFormat="1" x14ac:dyDescent="0.25">
      <c r="U462" s="269"/>
    </row>
    <row r="463" spans="21:21" s="81" customFormat="1" x14ac:dyDescent="0.25">
      <c r="U463" s="269"/>
    </row>
    <row r="464" spans="21:21" s="81" customFormat="1" x14ac:dyDescent="0.25">
      <c r="U464" s="269"/>
    </row>
    <row r="465" spans="21:21" s="81" customFormat="1" x14ac:dyDescent="0.25">
      <c r="U465" s="269"/>
    </row>
    <row r="466" spans="21:21" s="81" customFormat="1" x14ac:dyDescent="0.25">
      <c r="U466" s="269"/>
    </row>
    <row r="467" spans="21:21" s="81" customFormat="1" x14ac:dyDescent="0.25">
      <c r="U467" s="269"/>
    </row>
    <row r="468" spans="21:21" s="81" customFormat="1" x14ac:dyDescent="0.25">
      <c r="U468" s="269"/>
    </row>
    <row r="469" spans="21:21" s="81" customFormat="1" x14ac:dyDescent="0.25">
      <c r="U469" s="269"/>
    </row>
    <row r="470" spans="21:21" s="81" customFormat="1" x14ac:dyDescent="0.25">
      <c r="U470" s="269"/>
    </row>
    <row r="471" spans="21:21" s="81" customFormat="1" x14ac:dyDescent="0.25">
      <c r="U471" s="269"/>
    </row>
    <row r="472" spans="21:21" s="81" customFormat="1" x14ac:dyDescent="0.25">
      <c r="U472" s="269"/>
    </row>
    <row r="473" spans="21:21" s="81" customFormat="1" x14ac:dyDescent="0.25">
      <c r="U473" s="269"/>
    </row>
    <row r="474" spans="21:21" s="81" customFormat="1" x14ac:dyDescent="0.25">
      <c r="U474" s="269"/>
    </row>
    <row r="475" spans="21:21" s="81" customFormat="1" x14ac:dyDescent="0.25">
      <c r="U475" s="269"/>
    </row>
    <row r="476" spans="21:21" s="81" customFormat="1" x14ac:dyDescent="0.25">
      <c r="U476" s="269"/>
    </row>
    <row r="477" spans="21:21" s="81" customFormat="1" x14ac:dyDescent="0.25">
      <c r="U477" s="269"/>
    </row>
    <row r="478" spans="21:21" s="81" customFormat="1" x14ac:dyDescent="0.25">
      <c r="U478" s="269"/>
    </row>
    <row r="479" spans="21:21" s="81" customFormat="1" x14ac:dyDescent="0.25">
      <c r="U479" s="269"/>
    </row>
    <row r="480" spans="21:21" s="81" customFormat="1" x14ac:dyDescent="0.25">
      <c r="U480" s="269"/>
    </row>
    <row r="481" spans="21:21" s="81" customFormat="1" x14ac:dyDescent="0.25">
      <c r="U481" s="269"/>
    </row>
    <row r="482" spans="21:21" s="81" customFormat="1" x14ac:dyDescent="0.25">
      <c r="U482" s="269"/>
    </row>
    <row r="483" spans="21:21" s="81" customFormat="1" x14ac:dyDescent="0.25">
      <c r="U483" s="269"/>
    </row>
    <row r="484" spans="21:21" s="81" customFormat="1" x14ac:dyDescent="0.25">
      <c r="U484" s="269"/>
    </row>
    <row r="485" spans="21:21" s="81" customFormat="1" x14ac:dyDescent="0.25">
      <c r="U485" s="269"/>
    </row>
    <row r="486" spans="21:21" s="81" customFormat="1" x14ac:dyDescent="0.25">
      <c r="U486" s="269"/>
    </row>
    <row r="487" spans="21:21" s="81" customFormat="1" x14ac:dyDescent="0.25">
      <c r="U487" s="269"/>
    </row>
    <row r="488" spans="21:21" s="81" customFormat="1" x14ac:dyDescent="0.25">
      <c r="U488" s="269"/>
    </row>
    <row r="489" spans="21:21" s="81" customFormat="1" x14ac:dyDescent="0.25">
      <c r="U489" s="269"/>
    </row>
    <row r="490" spans="21:21" s="81" customFormat="1" x14ac:dyDescent="0.25">
      <c r="U490" s="269"/>
    </row>
    <row r="491" spans="21:21" s="81" customFormat="1" x14ac:dyDescent="0.25">
      <c r="U491" s="269"/>
    </row>
    <row r="492" spans="21:21" s="81" customFormat="1" x14ac:dyDescent="0.25">
      <c r="U492" s="269"/>
    </row>
    <row r="493" spans="21:21" s="81" customFormat="1" x14ac:dyDescent="0.25">
      <c r="U493" s="269"/>
    </row>
    <row r="494" spans="21:21" s="81" customFormat="1" x14ac:dyDescent="0.25">
      <c r="U494" s="269"/>
    </row>
    <row r="495" spans="21:21" s="81" customFormat="1" x14ac:dyDescent="0.25">
      <c r="U495" s="269"/>
    </row>
    <row r="496" spans="21:21" s="81" customFormat="1" x14ac:dyDescent="0.25">
      <c r="U496" s="269"/>
    </row>
    <row r="497" spans="21:21" s="81" customFormat="1" x14ac:dyDescent="0.25">
      <c r="U497" s="269"/>
    </row>
    <row r="498" spans="21:21" s="81" customFormat="1" x14ac:dyDescent="0.25">
      <c r="U498" s="269"/>
    </row>
    <row r="499" spans="21:21" s="81" customFormat="1" x14ac:dyDescent="0.25">
      <c r="U499" s="269"/>
    </row>
    <row r="500" spans="21:21" s="81" customFormat="1" x14ac:dyDescent="0.25">
      <c r="U500" s="269"/>
    </row>
    <row r="501" spans="21:21" s="81" customFormat="1" x14ac:dyDescent="0.25">
      <c r="U501" s="269"/>
    </row>
    <row r="502" spans="21:21" s="81" customFormat="1" x14ac:dyDescent="0.25">
      <c r="U502" s="269"/>
    </row>
    <row r="503" spans="21:21" s="81" customFormat="1" x14ac:dyDescent="0.25">
      <c r="U503" s="269"/>
    </row>
    <row r="504" spans="21:21" s="81" customFormat="1" x14ac:dyDescent="0.25">
      <c r="U504" s="269"/>
    </row>
    <row r="505" spans="21:21" s="81" customFormat="1" x14ac:dyDescent="0.25">
      <c r="U505" s="269"/>
    </row>
    <row r="506" spans="21:21" s="81" customFormat="1" x14ac:dyDescent="0.25">
      <c r="U506" s="269"/>
    </row>
    <row r="507" spans="21:21" s="81" customFormat="1" x14ac:dyDescent="0.25">
      <c r="U507" s="269"/>
    </row>
    <row r="508" spans="21:21" s="81" customFormat="1" x14ac:dyDescent="0.25">
      <c r="U508" s="269"/>
    </row>
    <row r="509" spans="21:21" s="81" customFormat="1" x14ac:dyDescent="0.25">
      <c r="U509" s="269"/>
    </row>
    <row r="510" spans="21:21" s="81" customFormat="1" x14ac:dyDescent="0.25">
      <c r="U510" s="269"/>
    </row>
    <row r="511" spans="21:21" s="81" customFormat="1" x14ac:dyDescent="0.25">
      <c r="U511" s="269"/>
    </row>
    <row r="512" spans="21:21" s="81" customFormat="1" x14ac:dyDescent="0.25">
      <c r="U512" s="269"/>
    </row>
    <row r="513" spans="21:21" s="81" customFormat="1" x14ac:dyDescent="0.25">
      <c r="U513" s="269"/>
    </row>
    <row r="514" spans="21:21" s="81" customFormat="1" x14ac:dyDescent="0.25">
      <c r="U514" s="269"/>
    </row>
    <row r="515" spans="21:21" s="81" customFormat="1" x14ac:dyDescent="0.25">
      <c r="U515" s="269"/>
    </row>
    <row r="516" spans="21:21" s="81" customFormat="1" x14ac:dyDescent="0.25">
      <c r="U516" s="269"/>
    </row>
    <row r="517" spans="21:21" s="81" customFormat="1" x14ac:dyDescent="0.25">
      <c r="U517" s="269"/>
    </row>
    <row r="518" spans="21:21" s="81" customFormat="1" x14ac:dyDescent="0.25">
      <c r="U518" s="269"/>
    </row>
    <row r="519" spans="21:21" s="81" customFormat="1" x14ac:dyDescent="0.25">
      <c r="U519" s="269"/>
    </row>
    <row r="520" spans="21:21" s="81" customFormat="1" x14ac:dyDescent="0.25">
      <c r="U520" s="269"/>
    </row>
    <row r="521" spans="21:21" s="81" customFormat="1" x14ac:dyDescent="0.25">
      <c r="U521" s="269"/>
    </row>
    <row r="522" spans="21:21" s="81" customFormat="1" x14ac:dyDescent="0.25">
      <c r="U522" s="269"/>
    </row>
    <row r="523" spans="21:21" s="81" customFormat="1" x14ac:dyDescent="0.25">
      <c r="U523" s="269"/>
    </row>
    <row r="524" spans="21:21" s="81" customFormat="1" x14ac:dyDescent="0.25">
      <c r="U524" s="269"/>
    </row>
    <row r="525" spans="21:21" s="81" customFormat="1" x14ac:dyDescent="0.25">
      <c r="U525" s="269"/>
    </row>
    <row r="526" spans="21:21" s="81" customFormat="1" x14ac:dyDescent="0.25">
      <c r="U526" s="269"/>
    </row>
    <row r="527" spans="21:21" s="81" customFormat="1" x14ac:dyDescent="0.25">
      <c r="U527" s="269"/>
    </row>
    <row r="528" spans="21:21" s="81" customFormat="1" x14ac:dyDescent="0.25">
      <c r="U528" s="269"/>
    </row>
    <row r="529" spans="21:21" s="81" customFormat="1" x14ac:dyDescent="0.25">
      <c r="U529" s="269"/>
    </row>
    <row r="530" spans="21:21" s="81" customFormat="1" x14ac:dyDescent="0.25">
      <c r="U530" s="269"/>
    </row>
    <row r="531" spans="21:21" s="81" customFormat="1" x14ac:dyDescent="0.25">
      <c r="U531" s="269"/>
    </row>
    <row r="532" spans="21:21" s="81" customFormat="1" x14ac:dyDescent="0.25">
      <c r="U532" s="269"/>
    </row>
    <row r="533" spans="21:21" s="81" customFormat="1" x14ac:dyDescent="0.25">
      <c r="U533" s="269"/>
    </row>
    <row r="534" spans="21:21" s="81" customFormat="1" x14ac:dyDescent="0.25">
      <c r="U534" s="269"/>
    </row>
    <row r="535" spans="21:21" s="81" customFormat="1" x14ac:dyDescent="0.25">
      <c r="U535" s="269"/>
    </row>
    <row r="536" spans="21:21" s="81" customFormat="1" x14ac:dyDescent="0.25">
      <c r="U536" s="269"/>
    </row>
    <row r="537" spans="21:21" s="81" customFormat="1" x14ac:dyDescent="0.25">
      <c r="U537" s="269"/>
    </row>
    <row r="538" spans="21:21" s="81" customFormat="1" x14ac:dyDescent="0.25">
      <c r="U538" s="269"/>
    </row>
    <row r="539" spans="21:21" s="81" customFormat="1" x14ac:dyDescent="0.25">
      <c r="U539" s="269"/>
    </row>
    <row r="540" spans="21:21" s="81" customFormat="1" x14ac:dyDescent="0.25">
      <c r="U540" s="269"/>
    </row>
    <row r="541" spans="21:21" s="81" customFormat="1" x14ac:dyDescent="0.25">
      <c r="U541" s="269"/>
    </row>
    <row r="542" spans="21:21" s="81" customFormat="1" x14ac:dyDescent="0.25">
      <c r="U542" s="269"/>
    </row>
    <row r="543" spans="21:21" s="81" customFormat="1" x14ac:dyDescent="0.25">
      <c r="U543" s="269"/>
    </row>
    <row r="544" spans="21:21" s="81" customFormat="1" x14ac:dyDescent="0.25">
      <c r="U544" s="269"/>
    </row>
    <row r="545" spans="21:21" s="81" customFormat="1" x14ac:dyDescent="0.25">
      <c r="U545" s="269"/>
    </row>
    <row r="546" spans="21:21" s="81" customFormat="1" x14ac:dyDescent="0.25">
      <c r="U546" s="269"/>
    </row>
    <row r="547" spans="21:21" s="81" customFormat="1" x14ac:dyDescent="0.25">
      <c r="U547" s="269"/>
    </row>
    <row r="548" spans="21:21" s="81" customFormat="1" x14ac:dyDescent="0.25">
      <c r="U548" s="269"/>
    </row>
    <row r="549" spans="21:21" s="81" customFormat="1" x14ac:dyDescent="0.25">
      <c r="U549" s="269"/>
    </row>
    <row r="550" spans="21:21" s="81" customFormat="1" x14ac:dyDescent="0.25">
      <c r="U550" s="269"/>
    </row>
    <row r="551" spans="21:21" s="81" customFormat="1" x14ac:dyDescent="0.25">
      <c r="U551" s="269"/>
    </row>
    <row r="552" spans="21:21" s="81" customFormat="1" x14ac:dyDescent="0.25">
      <c r="U552" s="269"/>
    </row>
    <row r="553" spans="21:21" s="81" customFormat="1" x14ac:dyDescent="0.25">
      <c r="U553" s="269"/>
    </row>
    <row r="554" spans="21:21" s="81" customFormat="1" x14ac:dyDescent="0.25">
      <c r="U554" s="269"/>
    </row>
    <row r="555" spans="21:21" s="81" customFormat="1" x14ac:dyDescent="0.25">
      <c r="U555" s="269"/>
    </row>
    <row r="556" spans="21:21" s="81" customFormat="1" x14ac:dyDescent="0.25">
      <c r="U556" s="269"/>
    </row>
    <row r="557" spans="21:21" s="81" customFormat="1" x14ac:dyDescent="0.25">
      <c r="U557" s="269"/>
    </row>
    <row r="558" spans="21:21" s="81" customFormat="1" x14ac:dyDescent="0.25">
      <c r="U558" s="269"/>
    </row>
    <row r="559" spans="21:21" s="81" customFormat="1" x14ac:dyDescent="0.25">
      <c r="U559" s="269"/>
    </row>
    <row r="560" spans="21:21" s="81" customFormat="1" x14ac:dyDescent="0.25">
      <c r="U560" s="269"/>
    </row>
    <row r="561" spans="21:21" s="81" customFormat="1" x14ac:dyDescent="0.25">
      <c r="U561" s="269"/>
    </row>
    <row r="562" spans="21:21" s="81" customFormat="1" x14ac:dyDescent="0.25">
      <c r="U562" s="269"/>
    </row>
    <row r="563" spans="21:21" s="81" customFormat="1" x14ac:dyDescent="0.25">
      <c r="U563" s="269"/>
    </row>
    <row r="564" spans="21:21" s="81" customFormat="1" x14ac:dyDescent="0.25">
      <c r="U564" s="269"/>
    </row>
    <row r="565" spans="21:21" s="81" customFormat="1" x14ac:dyDescent="0.25">
      <c r="U565" s="269"/>
    </row>
    <row r="566" spans="21:21" s="81" customFormat="1" x14ac:dyDescent="0.25">
      <c r="U566" s="269"/>
    </row>
    <row r="567" spans="21:21" s="81" customFormat="1" x14ac:dyDescent="0.25">
      <c r="U567" s="269"/>
    </row>
    <row r="568" spans="21:21" s="81" customFormat="1" x14ac:dyDescent="0.25">
      <c r="U568" s="269"/>
    </row>
    <row r="569" spans="21:21" s="81" customFormat="1" x14ac:dyDescent="0.25">
      <c r="U569" s="269"/>
    </row>
    <row r="570" spans="21:21" s="81" customFormat="1" x14ac:dyDescent="0.25">
      <c r="U570" s="269"/>
    </row>
    <row r="571" spans="21:21" s="81" customFormat="1" x14ac:dyDescent="0.25">
      <c r="U571" s="269"/>
    </row>
    <row r="572" spans="21:21" s="81" customFormat="1" x14ac:dyDescent="0.25">
      <c r="U572" s="269"/>
    </row>
    <row r="573" spans="21:21" s="81" customFormat="1" x14ac:dyDescent="0.25">
      <c r="U573" s="269"/>
    </row>
    <row r="574" spans="21:21" s="81" customFormat="1" x14ac:dyDescent="0.25">
      <c r="U574" s="269"/>
    </row>
    <row r="575" spans="21:21" s="81" customFormat="1" x14ac:dyDescent="0.25">
      <c r="U575" s="269"/>
    </row>
    <row r="576" spans="21:21" s="81" customFormat="1" x14ac:dyDescent="0.25">
      <c r="U576" s="269"/>
    </row>
    <row r="577" spans="21:21" s="81" customFormat="1" x14ac:dyDescent="0.25">
      <c r="U577" s="269"/>
    </row>
    <row r="578" spans="21:21" s="81" customFormat="1" x14ac:dyDescent="0.25">
      <c r="U578" s="269"/>
    </row>
    <row r="579" spans="21:21" s="81" customFormat="1" x14ac:dyDescent="0.25">
      <c r="U579" s="269"/>
    </row>
    <row r="580" spans="21:21" s="81" customFormat="1" x14ac:dyDescent="0.25">
      <c r="U580" s="269"/>
    </row>
    <row r="581" spans="21:21" s="81" customFormat="1" x14ac:dyDescent="0.25">
      <c r="U581" s="269"/>
    </row>
    <row r="582" spans="21:21" s="81" customFormat="1" x14ac:dyDescent="0.25">
      <c r="U582" s="269"/>
    </row>
    <row r="583" spans="21:21" s="81" customFormat="1" x14ac:dyDescent="0.25">
      <c r="U583" s="269"/>
    </row>
    <row r="584" spans="21:21" s="81" customFormat="1" x14ac:dyDescent="0.25">
      <c r="U584" s="269"/>
    </row>
    <row r="585" spans="21:21" s="81" customFormat="1" x14ac:dyDescent="0.25">
      <c r="U585" s="269"/>
    </row>
    <row r="586" spans="21:21" s="81" customFormat="1" x14ac:dyDescent="0.25">
      <c r="U586" s="269"/>
    </row>
    <row r="587" spans="21:21" s="81" customFormat="1" x14ac:dyDescent="0.25">
      <c r="U587" s="269"/>
    </row>
    <row r="588" spans="21:21" s="81" customFormat="1" x14ac:dyDescent="0.25">
      <c r="U588" s="269"/>
    </row>
    <row r="589" spans="21:21" s="81" customFormat="1" x14ac:dyDescent="0.25">
      <c r="U589" s="269"/>
    </row>
    <row r="590" spans="21:21" s="81" customFormat="1" x14ac:dyDescent="0.25">
      <c r="U590" s="269"/>
    </row>
    <row r="591" spans="21:21" s="81" customFormat="1" x14ac:dyDescent="0.25">
      <c r="U591" s="269"/>
    </row>
    <row r="592" spans="21:21" s="81" customFormat="1" x14ac:dyDescent="0.25">
      <c r="U592" s="269"/>
    </row>
    <row r="593" spans="21:21" s="81" customFormat="1" x14ac:dyDescent="0.25">
      <c r="U593" s="269"/>
    </row>
    <row r="594" spans="21:21" s="81" customFormat="1" x14ac:dyDescent="0.25">
      <c r="U594" s="269"/>
    </row>
    <row r="595" spans="21:21" s="81" customFormat="1" x14ac:dyDescent="0.25">
      <c r="U595" s="269"/>
    </row>
    <row r="596" spans="21:21" s="81" customFormat="1" x14ac:dyDescent="0.25">
      <c r="U596" s="269"/>
    </row>
    <row r="597" spans="21:21" s="81" customFormat="1" x14ac:dyDescent="0.25">
      <c r="U597" s="269"/>
    </row>
    <row r="598" spans="21:21" s="81" customFormat="1" x14ac:dyDescent="0.25">
      <c r="U598" s="269"/>
    </row>
    <row r="599" spans="21:21" s="81" customFormat="1" x14ac:dyDescent="0.25">
      <c r="U599" s="269"/>
    </row>
    <row r="600" spans="21:21" s="81" customFormat="1" x14ac:dyDescent="0.25">
      <c r="U600" s="269"/>
    </row>
    <row r="601" spans="21:21" s="81" customFormat="1" x14ac:dyDescent="0.25">
      <c r="U601" s="269"/>
    </row>
    <row r="602" spans="21:21" s="81" customFormat="1" x14ac:dyDescent="0.25">
      <c r="U602" s="269"/>
    </row>
    <row r="603" spans="21:21" s="81" customFormat="1" x14ac:dyDescent="0.25">
      <c r="U603" s="269"/>
    </row>
    <row r="604" spans="21:21" s="81" customFormat="1" x14ac:dyDescent="0.25">
      <c r="U604" s="269"/>
    </row>
    <row r="605" spans="21:21" s="81" customFormat="1" x14ac:dyDescent="0.25">
      <c r="U605" s="269"/>
    </row>
    <row r="606" spans="21:21" s="81" customFormat="1" x14ac:dyDescent="0.25">
      <c r="U606" s="269"/>
    </row>
    <row r="607" spans="21:21" s="81" customFormat="1" x14ac:dyDescent="0.25">
      <c r="U607" s="269"/>
    </row>
    <row r="608" spans="21:21" s="81" customFormat="1" x14ac:dyDescent="0.25">
      <c r="U608" s="269"/>
    </row>
    <row r="609" spans="21:21" s="81" customFormat="1" x14ac:dyDescent="0.25">
      <c r="U609" s="269"/>
    </row>
    <row r="610" spans="21:21" s="81" customFormat="1" x14ac:dyDescent="0.25">
      <c r="U610" s="269"/>
    </row>
    <row r="611" spans="21:21" s="81" customFormat="1" x14ac:dyDescent="0.25">
      <c r="U611" s="269"/>
    </row>
    <row r="612" spans="21:21" s="81" customFormat="1" x14ac:dyDescent="0.25">
      <c r="U612" s="269"/>
    </row>
    <row r="613" spans="21:21" s="81" customFormat="1" x14ac:dyDescent="0.25">
      <c r="U613" s="269"/>
    </row>
    <row r="614" spans="21:21" s="81" customFormat="1" x14ac:dyDescent="0.25">
      <c r="U614" s="269"/>
    </row>
    <row r="615" spans="21:21" s="81" customFormat="1" x14ac:dyDescent="0.25">
      <c r="U615" s="269"/>
    </row>
    <row r="616" spans="21:21" s="81" customFormat="1" x14ac:dyDescent="0.25">
      <c r="U616" s="269"/>
    </row>
    <row r="617" spans="21:21" s="81" customFormat="1" x14ac:dyDescent="0.25">
      <c r="U617" s="269"/>
    </row>
    <row r="618" spans="21:21" s="81" customFormat="1" x14ac:dyDescent="0.25">
      <c r="U618" s="269"/>
    </row>
    <row r="619" spans="21:21" s="81" customFormat="1" x14ac:dyDescent="0.25">
      <c r="U619" s="269"/>
    </row>
    <row r="620" spans="21:21" s="81" customFormat="1" x14ac:dyDescent="0.25">
      <c r="U620" s="269"/>
    </row>
    <row r="621" spans="21:21" s="81" customFormat="1" x14ac:dyDescent="0.25">
      <c r="U621" s="269"/>
    </row>
    <row r="622" spans="21:21" s="81" customFormat="1" x14ac:dyDescent="0.25">
      <c r="U622" s="269"/>
    </row>
    <row r="623" spans="21:21" s="81" customFormat="1" x14ac:dyDescent="0.25">
      <c r="U623" s="269"/>
    </row>
    <row r="624" spans="21:21" s="81" customFormat="1" x14ac:dyDescent="0.25">
      <c r="U624" s="269"/>
    </row>
    <row r="625" spans="21:21" s="81" customFormat="1" x14ac:dyDescent="0.25">
      <c r="U625" s="269"/>
    </row>
    <row r="626" spans="21:21" s="81" customFormat="1" x14ac:dyDescent="0.25">
      <c r="U626" s="269"/>
    </row>
    <row r="627" spans="21:21" s="81" customFormat="1" x14ac:dyDescent="0.25">
      <c r="U627" s="269"/>
    </row>
    <row r="628" spans="21:21" s="81" customFormat="1" x14ac:dyDescent="0.25">
      <c r="U628" s="269"/>
    </row>
    <row r="629" spans="21:21" s="81" customFormat="1" x14ac:dyDescent="0.25">
      <c r="U629" s="269"/>
    </row>
    <row r="630" spans="21:21" s="81" customFormat="1" x14ac:dyDescent="0.25">
      <c r="U630" s="269"/>
    </row>
    <row r="631" spans="21:21" s="81" customFormat="1" x14ac:dyDescent="0.25">
      <c r="U631" s="269"/>
    </row>
    <row r="632" spans="21:21" s="81" customFormat="1" x14ac:dyDescent="0.25">
      <c r="U632" s="269"/>
    </row>
    <row r="633" spans="21:21" s="81" customFormat="1" x14ac:dyDescent="0.25">
      <c r="U633" s="269"/>
    </row>
    <row r="634" spans="21:21" s="81" customFormat="1" x14ac:dyDescent="0.25">
      <c r="U634" s="269"/>
    </row>
    <row r="635" spans="21:21" s="81" customFormat="1" x14ac:dyDescent="0.25">
      <c r="U635" s="269"/>
    </row>
    <row r="636" spans="21:21" s="81" customFormat="1" x14ac:dyDescent="0.25">
      <c r="U636" s="269"/>
    </row>
    <row r="637" spans="21:21" s="81" customFormat="1" x14ac:dyDescent="0.25">
      <c r="U637" s="269"/>
    </row>
    <row r="638" spans="21:21" s="81" customFormat="1" x14ac:dyDescent="0.25">
      <c r="U638" s="269"/>
    </row>
    <row r="639" spans="21:21" s="81" customFormat="1" x14ac:dyDescent="0.25">
      <c r="U639" s="269"/>
    </row>
    <row r="640" spans="21:21" s="81" customFormat="1" x14ac:dyDescent="0.25">
      <c r="U640" s="269"/>
    </row>
    <row r="641" spans="21:21" s="81" customFormat="1" x14ac:dyDescent="0.25">
      <c r="U641" s="269"/>
    </row>
    <row r="642" spans="21:21" s="81" customFormat="1" x14ac:dyDescent="0.25">
      <c r="U642" s="269"/>
    </row>
    <row r="643" spans="21:21" s="81" customFormat="1" x14ac:dyDescent="0.25">
      <c r="U643" s="269"/>
    </row>
    <row r="644" spans="21:21" s="81" customFormat="1" x14ac:dyDescent="0.25">
      <c r="U644" s="269"/>
    </row>
    <row r="645" spans="21:21" s="81" customFormat="1" x14ac:dyDescent="0.25">
      <c r="U645" s="269"/>
    </row>
    <row r="646" spans="21:21" s="81" customFormat="1" x14ac:dyDescent="0.25">
      <c r="U646" s="269"/>
    </row>
    <row r="647" spans="21:21" s="81" customFormat="1" x14ac:dyDescent="0.25">
      <c r="U647" s="269"/>
    </row>
    <row r="648" spans="21:21" s="81" customFormat="1" x14ac:dyDescent="0.25">
      <c r="U648" s="269"/>
    </row>
    <row r="649" spans="21:21" s="81" customFormat="1" x14ac:dyDescent="0.25">
      <c r="U649" s="269"/>
    </row>
    <row r="650" spans="21:21" s="81" customFormat="1" x14ac:dyDescent="0.25">
      <c r="U650" s="269"/>
    </row>
    <row r="651" spans="21:21" s="81" customFormat="1" x14ac:dyDescent="0.25">
      <c r="U651" s="269"/>
    </row>
    <row r="652" spans="21:21" s="81" customFormat="1" x14ac:dyDescent="0.25">
      <c r="U652" s="269"/>
    </row>
    <row r="653" spans="21:21" s="81" customFormat="1" x14ac:dyDescent="0.25">
      <c r="U653" s="269"/>
    </row>
    <row r="654" spans="21:21" s="81" customFormat="1" x14ac:dyDescent="0.25">
      <c r="U654" s="269"/>
    </row>
    <row r="655" spans="21:21" s="81" customFormat="1" x14ac:dyDescent="0.25">
      <c r="U655" s="269"/>
    </row>
    <row r="656" spans="21:21" s="81" customFormat="1" x14ac:dyDescent="0.25">
      <c r="U656" s="269"/>
    </row>
    <row r="657" spans="21:21" s="81" customFormat="1" x14ac:dyDescent="0.25">
      <c r="U657" s="269"/>
    </row>
    <row r="658" spans="21:21" s="81" customFormat="1" x14ac:dyDescent="0.25">
      <c r="U658" s="269"/>
    </row>
    <row r="659" spans="21:21" s="81" customFormat="1" x14ac:dyDescent="0.25">
      <c r="U659" s="269"/>
    </row>
    <row r="660" spans="21:21" s="81" customFormat="1" x14ac:dyDescent="0.25">
      <c r="U660" s="269"/>
    </row>
    <row r="661" spans="21:21" s="81" customFormat="1" x14ac:dyDescent="0.25">
      <c r="U661" s="269"/>
    </row>
    <row r="662" spans="21:21" s="81" customFormat="1" x14ac:dyDescent="0.25">
      <c r="U662" s="269"/>
    </row>
    <row r="663" spans="21:21" s="81" customFormat="1" x14ac:dyDescent="0.25">
      <c r="U663" s="269"/>
    </row>
    <row r="664" spans="21:21" s="81" customFormat="1" x14ac:dyDescent="0.25">
      <c r="U664" s="269"/>
    </row>
    <row r="665" spans="21:21" s="81" customFormat="1" x14ac:dyDescent="0.25">
      <c r="U665" s="269"/>
    </row>
    <row r="666" spans="21:21" s="81" customFormat="1" x14ac:dyDescent="0.25">
      <c r="U666" s="269"/>
    </row>
    <row r="667" spans="21:21" s="81" customFormat="1" x14ac:dyDescent="0.25">
      <c r="U667" s="269"/>
    </row>
    <row r="668" spans="21:21" s="81" customFormat="1" x14ac:dyDescent="0.25">
      <c r="U668" s="269"/>
    </row>
    <row r="669" spans="21:21" s="81" customFormat="1" x14ac:dyDescent="0.25">
      <c r="U669" s="269"/>
    </row>
    <row r="670" spans="21:21" s="81" customFormat="1" x14ac:dyDescent="0.25">
      <c r="U670" s="269"/>
    </row>
    <row r="671" spans="21:21" s="81" customFormat="1" x14ac:dyDescent="0.25">
      <c r="U671" s="269"/>
    </row>
    <row r="672" spans="21:21" s="81" customFormat="1" x14ac:dyDescent="0.25">
      <c r="U672" s="269"/>
    </row>
    <row r="673" spans="21:21" s="81" customFormat="1" x14ac:dyDescent="0.25">
      <c r="U673" s="269"/>
    </row>
    <row r="674" spans="21:21" s="81" customFormat="1" x14ac:dyDescent="0.25">
      <c r="U674" s="269"/>
    </row>
    <row r="675" spans="21:21" s="81" customFormat="1" x14ac:dyDescent="0.25">
      <c r="U675" s="269"/>
    </row>
    <row r="676" spans="21:21" s="81" customFormat="1" x14ac:dyDescent="0.25">
      <c r="U676" s="269"/>
    </row>
    <row r="677" spans="21:21" s="81" customFormat="1" x14ac:dyDescent="0.25">
      <c r="U677" s="269"/>
    </row>
    <row r="678" spans="21:21" s="81" customFormat="1" x14ac:dyDescent="0.25">
      <c r="U678" s="269"/>
    </row>
    <row r="679" spans="21:21" s="81" customFormat="1" x14ac:dyDescent="0.25">
      <c r="U679" s="269"/>
    </row>
    <row r="680" spans="21:21" s="81" customFormat="1" x14ac:dyDescent="0.25">
      <c r="U680" s="269"/>
    </row>
    <row r="681" spans="21:21" s="81" customFormat="1" x14ac:dyDescent="0.25">
      <c r="U681" s="269"/>
    </row>
    <row r="682" spans="21:21" s="81" customFormat="1" x14ac:dyDescent="0.25">
      <c r="U682" s="269"/>
    </row>
    <row r="683" spans="21:21" s="81" customFormat="1" x14ac:dyDescent="0.25">
      <c r="U683" s="269"/>
    </row>
    <row r="684" spans="21:21" s="81" customFormat="1" x14ac:dyDescent="0.25">
      <c r="U684" s="269"/>
    </row>
    <row r="685" spans="21:21" s="81" customFormat="1" x14ac:dyDescent="0.25">
      <c r="U685" s="269"/>
    </row>
    <row r="686" spans="21:21" s="81" customFormat="1" x14ac:dyDescent="0.25">
      <c r="U686" s="269"/>
    </row>
    <row r="687" spans="21:21" s="81" customFormat="1" x14ac:dyDescent="0.25">
      <c r="U687" s="269"/>
    </row>
    <row r="688" spans="21:21" s="81" customFormat="1" x14ac:dyDescent="0.25">
      <c r="U688" s="269"/>
    </row>
    <row r="689" spans="21:21" s="81" customFormat="1" x14ac:dyDescent="0.25">
      <c r="U689" s="269"/>
    </row>
    <row r="690" spans="21:21" s="81" customFormat="1" x14ac:dyDescent="0.25">
      <c r="U690" s="269"/>
    </row>
    <row r="691" spans="21:21" s="81" customFormat="1" x14ac:dyDescent="0.25">
      <c r="U691" s="269"/>
    </row>
    <row r="692" spans="21:21" s="81" customFormat="1" x14ac:dyDescent="0.25">
      <c r="U692" s="269"/>
    </row>
    <row r="693" spans="21:21" s="81" customFormat="1" x14ac:dyDescent="0.25">
      <c r="U693" s="269"/>
    </row>
    <row r="694" spans="21:21" s="81" customFormat="1" x14ac:dyDescent="0.25">
      <c r="U694" s="269"/>
    </row>
    <row r="695" spans="21:21" s="81" customFormat="1" x14ac:dyDescent="0.25">
      <c r="U695" s="269"/>
    </row>
    <row r="696" spans="21:21" s="81" customFormat="1" x14ac:dyDescent="0.25">
      <c r="U696" s="269"/>
    </row>
    <row r="697" spans="21:21" s="81" customFormat="1" x14ac:dyDescent="0.25">
      <c r="U697" s="269"/>
    </row>
    <row r="698" spans="21:21" s="81" customFormat="1" x14ac:dyDescent="0.25">
      <c r="U698" s="269"/>
    </row>
    <row r="699" spans="21:21" s="81" customFormat="1" x14ac:dyDescent="0.25">
      <c r="U699" s="269"/>
    </row>
    <row r="700" spans="21:21" s="81" customFormat="1" x14ac:dyDescent="0.25">
      <c r="U700" s="269"/>
    </row>
    <row r="701" spans="21:21" s="81" customFormat="1" x14ac:dyDescent="0.25">
      <c r="U701" s="269"/>
    </row>
    <row r="702" spans="21:21" s="81" customFormat="1" x14ac:dyDescent="0.25">
      <c r="U702" s="269"/>
    </row>
    <row r="703" spans="21:21" s="81" customFormat="1" x14ac:dyDescent="0.25">
      <c r="U703" s="269"/>
    </row>
    <row r="704" spans="21:21" s="81" customFormat="1" x14ac:dyDescent="0.25">
      <c r="U704" s="269"/>
    </row>
    <row r="705" spans="21:21" s="81" customFormat="1" x14ac:dyDescent="0.25">
      <c r="U705" s="269"/>
    </row>
    <row r="706" spans="21:21" s="81" customFormat="1" x14ac:dyDescent="0.25">
      <c r="U706" s="269"/>
    </row>
    <row r="707" spans="21:21" s="81" customFormat="1" x14ac:dyDescent="0.25">
      <c r="U707" s="269"/>
    </row>
    <row r="708" spans="21:21" s="81" customFormat="1" x14ac:dyDescent="0.25">
      <c r="U708" s="269"/>
    </row>
    <row r="709" spans="21:21" s="81" customFormat="1" x14ac:dyDescent="0.25">
      <c r="U709" s="269"/>
    </row>
    <row r="710" spans="21:21" s="81" customFormat="1" x14ac:dyDescent="0.25">
      <c r="U710" s="269"/>
    </row>
    <row r="711" spans="21:21" s="81" customFormat="1" x14ac:dyDescent="0.25">
      <c r="U711" s="269"/>
    </row>
    <row r="712" spans="21:21" s="81" customFormat="1" x14ac:dyDescent="0.25">
      <c r="U712" s="269"/>
    </row>
    <row r="713" spans="21:21" s="81" customFormat="1" x14ac:dyDescent="0.25">
      <c r="U713" s="269"/>
    </row>
    <row r="714" spans="21:21" s="81" customFormat="1" x14ac:dyDescent="0.25">
      <c r="U714" s="269"/>
    </row>
    <row r="715" spans="21:21" s="81" customFormat="1" x14ac:dyDescent="0.25">
      <c r="U715" s="269"/>
    </row>
    <row r="716" spans="21:21" s="81" customFormat="1" x14ac:dyDescent="0.25">
      <c r="U716" s="269"/>
    </row>
    <row r="717" spans="21:21" s="81" customFormat="1" x14ac:dyDescent="0.25">
      <c r="U717" s="269"/>
    </row>
    <row r="718" spans="21:21" s="81" customFormat="1" x14ac:dyDescent="0.25">
      <c r="U718" s="269"/>
    </row>
    <row r="719" spans="21:21" s="81" customFormat="1" x14ac:dyDescent="0.25">
      <c r="U719" s="269"/>
    </row>
    <row r="720" spans="21:21" s="81" customFormat="1" x14ac:dyDescent="0.25">
      <c r="U720" s="269"/>
    </row>
    <row r="721" spans="21:21" s="81" customFormat="1" x14ac:dyDescent="0.25">
      <c r="U721" s="269"/>
    </row>
    <row r="722" spans="21:21" s="81" customFormat="1" x14ac:dyDescent="0.25">
      <c r="U722" s="269"/>
    </row>
    <row r="723" spans="21:21" s="81" customFormat="1" x14ac:dyDescent="0.25">
      <c r="U723" s="269"/>
    </row>
    <row r="724" spans="21:21" s="81" customFormat="1" x14ac:dyDescent="0.25">
      <c r="U724" s="269"/>
    </row>
    <row r="725" spans="21:21" s="81" customFormat="1" x14ac:dyDescent="0.25">
      <c r="U725" s="269"/>
    </row>
    <row r="726" spans="21:21" s="81" customFormat="1" x14ac:dyDescent="0.25">
      <c r="U726" s="269"/>
    </row>
    <row r="727" spans="21:21" s="81" customFormat="1" x14ac:dyDescent="0.25">
      <c r="U727" s="269"/>
    </row>
    <row r="728" spans="21:21" s="81" customFormat="1" x14ac:dyDescent="0.25">
      <c r="U728" s="269"/>
    </row>
    <row r="729" spans="21:21" s="81" customFormat="1" x14ac:dyDescent="0.25">
      <c r="U729" s="269"/>
    </row>
    <row r="730" spans="21:21" s="81" customFormat="1" x14ac:dyDescent="0.25">
      <c r="U730" s="269"/>
    </row>
    <row r="731" spans="21:21" s="81" customFormat="1" x14ac:dyDescent="0.25">
      <c r="U731" s="269"/>
    </row>
    <row r="732" spans="21:21" s="81" customFormat="1" x14ac:dyDescent="0.25">
      <c r="U732" s="269"/>
    </row>
    <row r="733" spans="21:21" s="81" customFormat="1" x14ac:dyDescent="0.25">
      <c r="U733" s="269"/>
    </row>
    <row r="734" spans="21:21" s="81" customFormat="1" x14ac:dyDescent="0.25">
      <c r="U734" s="269"/>
    </row>
    <row r="735" spans="21:21" s="81" customFormat="1" x14ac:dyDescent="0.25">
      <c r="U735" s="269"/>
    </row>
    <row r="736" spans="21:21" s="81" customFormat="1" x14ac:dyDescent="0.25">
      <c r="U736" s="269"/>
    </row>
    <row r="737" spans="21:21" s="81" customFormat="1" x14ac:dyDescent="0.25">
      <c r="U737" s="269"/>
    </row>
    <row r="738" spans="21:21" s="81" customFormat="1" x14ac:dyDescent="0.25">
      <c r="U738" s="269"/>
    </row>
    <row r="739" spans="21:21" s="81" customFormat="1" x14ac:dyDescent="0.25">
      <c r="U739" s="269"/>
    </row>
    <row r="740" spans="21:21" s="81" customFormat="1" x14ac:dyDescent="0.25">
      <c r="U740" s="269"/>
    </row>
    <row r="741" spans="21:21" s="81" customFormat="1" x14ac:dyDescent="0.25">
      <c r="U741" s="269"/>
    </row>
    <row r="742" spans="21:21" s="81" customFormat="1" x14ac:dyDescent="0.25">
      <c r="U742" s="269"/>
    </row>
    <row r="743" spans="21:21" s="81" customFormat="1" x14ac:dyDescent="0.25">
      <c r="U743" s="269"/>
    </row>
    <row r="744" spans="21:21" s="81" customFormat="1" x14ac:dyDescent="0.25">
      <c r="U744" s="269"/>
    </row>
    <row r="745" spans="21:21" s="81" customFormat="1" x14ac:dyDescent="0.25">
      <c r="U745" s="269"/>
    </row>
    <row r="746" spans="21:21" s="81" customFormat="1" x14ac:dyDescent="0.25">
      <c r="U746" s="269"/>
    </row>
    <row r="747" spans="21:21" s="81" customFormat="1" x14ac:dyDescent="0.25">
      <c r="U747" s="269"/>
    </row>
    <row r="748" spans="21:21" s="81" customFormat="1" x14ac:dyDescent="0.25">
      <c r="U748" s="269"/>
    </row>
    <row r="749" spans="21:21" s="81" customFormat="1" x14ac:dyDescent="0.25">
      <c r="U749" s="269"/>
    </row>
    <row r="750" spans="21:21" s="81" customFormat="1" x14ac:dyDescent="0.25">
      <c r="U750" s="269"/>
    </row>
    <row r="751" spans="21:21" s="81" customFormat="1" x14ac:dyDescent="0.25">
      <c r="U751" s="269"/>
    </row>
    <row r="752" spans="21:21" s="81" customFormat="1" x14ac:dyDescent="0.25">
      <c r="U752" s="269"/>
    </row>
    <row r="753" spans="21:21" s="81" customFormat="1" x14ac:dyDescent="0.25">
      <c r="U753" s="269"/>
    </row>
    <row r="754" spans="21:21" s="81" customFormat="1" x14ac:dyDescent="0.25">
      <c r="U754" s="269"/>
    </row>
    <row r="755" spans="21:21" s="81" customFormat="1" x14ac:dyDescent="0.25">
      <c r="U755" s="269"/>
    </row>
    <row r="756" spans="21:21" s="81" customFormat="1" x14ac:dyDescent="0.25">
      <c r="U756" s="269"/>
    </row>
    <row r="757" spans="21:21" s="81" customFormat="1" x14ac:dyDescent="0.25">
      <c r="U757" s="269"/>
    </row>
    <row r="758" spans="21:21" s="81" customFormat="1" x14ac:dyDescent="0.25">
      <c r="U758" s="269"/>
    </row>
    <row r="759" spans="21:21" s="81" customFormat="1" x14ac:dyDescent="0.25">
      <c r="U759" s="269"/>
    </row>
    <row r="760" spans="21:21" s="81" customFormat="1" x14ac:dyDescent="0.25">
      <c r="U760" s="269"/>
    </row>
    <row r="761" spans="21:21" s="81" customFormat="1" x14ac:dyDescent="0.25">
      <c r="U761" s="269"/>
    </row>
    <row r="762" spans="21:21" s="81" customFormat="1" x14ac:dyDescent="0.25">
      <c r="U762" s="269"/>
    </row>
    <row r="763" spans="21:21" s="81" customFormat="1" x14ac:dyDescent="0.25">
      <c r="U763" s="269"/>
    </row>
    <row r="764" spans="21:21" s="81" customFormat="1" x14ac:dyDescent="0.25">
      <c r="U764" s="269"/>
    </row>
    <row r="765" spans="21:21" s="81" customFormat="1" x14ac:dyDescent="0.25">
      <c r="U765" s="269"/>
    </row>
    <row r="766" spans="21:21" s="81" customFormat="1" x14ac:dyDescent="0.25">
      <c r="U766" s="269"/>
    </row>
    <row r="767" spans="21:21" s="81" customFormat="1" x14ac:dyDescent="0.25">
      <c r="U767" s="269"/>
    </row>
    <row r="768" spans="21:21" s="81" customFormat="1" x14ac:dyDescent="0.25">
      <c r="U768" s="269"/>
    </row>
    <row r="769" spans="21:21" s="81" customFormat="1" x14ac:dyDescent="0.25">
      <c r="U769" s="269"/>
    </row>
    <row r="770" spans="21:21" s="81" customFormat="1" x14ac:dyDescent="0.25">
      <c r="U770" s="269"/>
    </row>
    <row r="771" spans="21:21" s="81" customFormat="1" x14ac:dyDescent="0.25">
      <c r="U771" s="269"/>
    </row>
    <row r="772" spans="21:21" s="81" customFormat="1" x14ac:dyDescent="0.25">
      <c r="U772" s="269"/>
    </row>
    <row r="773" spans="21:21" s="81" customFormat="1" x14ac:dyDescent="0.25">
      <c r="U773" s="269"/>
    </row>
    <row r="774" spans="21:21" s="81" customFormat="1" x14ac:dyDescent="0.25">
      <c r="U774" s="269"/>
    </row>
    <row r="775" spans="21:21" s="81" customFormat="1" x14ac:dyDescent="0.25">
      <c r="U775" s="269"/>
    </row>
    <row r="776" spans="21:21" s="81" customFormat="1" x14ac:dyDescent="0.25">
      <c r="U776" s="269"/>
    </row>
    <row r="777" spans="21:21" s="81" customFormat="1" x14ac:dyDescent="0.25">
      <c r="U777" s="269"/>
    </row>
    <row r="778" spans="21:21" s="81" customFormat="1" x14ac:dyDescent="0.25">
      <c r="U778" s="269"/>
    </row>
    <row r="779" spans="21:21" s="81" customFormat="1" x14ac:dyDescent="0.25">
      <c r="U779" s="269"/>
    </row>
    <row r="780" spans="21:21" s="81" customFormat="1" x14ac:dyDescent="0.25">
      <c r="U780" s="269"/>
    </row>
    <row r="781" spans="21:21" s="81" customFormat="1" x14ac:dyDescent="0.25">
      <c r="U781" s="269"/>
    </row>
    <row r="782" spans="21:21" s="81" customFormat="1" x14ac:dyDescent="0.25">
      <c r="U782" s="269"/>
    </row>
    <row r="783" spans="21:21" s="81" customFormat="1" x14ac:dyDescent="0.25">
      <c r="U783" s="269"/>
    </row>
    <row r="784" spans="21:21" s="81" customFormat="1" x14ac:dyDescent="0.25">
      <c r="U784" s="269"/>
    </row>
    <row r="785" spans="21:21" s="81" customFormat="1" x14ac:dyDescent="0.25">
      <c r="U785" s="269"/>
    </row>
    <row r="786" spans="21:21" s="81" customFormat="1" x14ac:dyDescent="0.25">
      <c r="U786" s="269"/>
    </row>
    <row r="787" spans="21:21" s="81" customFormat="1" x14ac:dyDescent="0.25">
      <c r="U787" s="269"/>
    </row>
    <row r="788" spans="21:21" s="81" customFormat="1" x14ac:dyDescent="0.25">
      <c r="U788" s="269"/>
    </row>
    <row r="789" spans="21:21" s="81" customFormat="1" x14ac:dyDescent="0.25">
      <c r="U789" s="269"/>
    </row>
    <row r="790" spans="21:21" s="81" customFormat="1" x14ac:dyDescent="0.25">
      <c r="U790" s="269"/>
    </row>
    <row r="791" spans="21:21" s="81" customFormat="1" x14ac:dyDescent="0.25">
      <c r="U791" s="269"/>
    </row>
    <row r="792" spans="21:21" s="81" customFormat="1" x14ac:dyDescent="0.25">
      <c r="U792" s="269"/>
    </row>
    <row r="793" spans="21:21" s="81" customFormat="1" x14ac:dyDescent="0.25">
      <c r="U793" s="269"/>
    </row>
    <row r="794" spans="21:21" s="81" customFormat="1" x14ac:dyDescent="0.25">
      <c r="U794" s="269"/>
    </row>
    <row r="795" spans="21:21" s="81" customFormat="1" x14ac:dyDescent="0.25">
      <c r="U795" s="269"/>
    </row>
    <row r="796" spans="21:21" s="81" customFormat="1" x14ac:dyDescent="0.25">
      <c r="U796" s="269"/>
    </row>
    <row r="797" spans="21:21" s="81" customFormat="1" x14ac:dyDescent="0.25">
      <c r="U797" s="269"/>
    </row>
    <row r="798" spans="21:21" s="81" customFormat="1" x14ac:dyDescent="0.25">
      <c r="U798" s="269"/>
    </row>
    <row r="799" spans="21:21" s="81" customFormat="1" x14ac:dyDescent="0.25">
      <c r="U799" s="269"/>
    </row>
    <row r="800" spans="21:21" s="81" customFormat="1" x14ac:dyDescent="0.25">
      <c r="U800" s="269"/>
    </row>
    <row r="801" spans="21:21" s="81" customFormat="1" x14ac:dyDescent="0.25">
      <c r="U801" s="269"/>
    </row>
    <row r="802" spans="21:21" s="81" customFormat="1" x14ac:dyDescent="0.25">
      <c r="U802" s="269"/>
    </row>
    <row r="803" spans="21:21" s="81" customFormat="1" x14ac:dyDescent="0.25">
      <c r="U803" s="269"/>
    </row>
    <row r="804" spans="21:21" s="81" customFormat="1" x14ac:dyDescent="0.25">
      <c r="U804" s="269"/>
    </row>
    <row r="805" spans="21:21" s="81" customFormat="1" x14ac:dyDescent="0.25">
      <c r="U805" s="269"/>
    </row>
    <row r="806" spans="21:21" s="81" customFormat="1" x14ac:dyDescent="0.25">
      <c r="U806" s="269"/>
    </row>
    <row r="807" spans="21:21" s="81" customFormat="1" x14ac:dyDescent="0.25">
      <c r="U807" s="269"/>
    </row>
    <row r="808" spans="21:21" s="81" customFormat="1" x14ac:dyDescent="0.25">
      <c r="U808" s="269"/>
    </row>
    <row r="809" spans="21:21" s="81" customFormat="1" x14ac:dyDescent="0.25">
      <c r="U809" s="269"/>
    </row>
    <row r="810" spans="21:21" s="81" customFormat="1" x14ac:dyDescent="0.25">
      <c r="U810" s="269"/>
    </row>
    <row r="811" spans="21:21" s="81" customFormat="1" x14ac:dyDescent="0.25">
      <c r="U811" s="269"/>
    </row>
    <row r="812" spans="21:21" s="81" customFormat="1" x14ac:dyDescent="0.25">
      <c r="U812" s="269"/>
    </row>
    <row r="813" spans="21:21" s="81" customFormat="1" x14ac:dyDescent="0.25">
      <c r="U813" s="269"/>
    </row>
    <row r="814" spans="21:21" s="81" customFormat="1" x14ac:dyDescent="0.25">
      <c r="U814" s="269"/>
    </row>
    <row r="815" spans="21:21" s="81" customFormat="1" x14ac:dyDescent="0.25">
      <c r="U815" s="269"/>
    </row>
    <row r="816" spans="21:21" s="81" customFormat="1" x14ac:dyDescent="0.25">
      <c r="U816" s="269"/>
    </row>
    <row r="817" spans="21:21" s="81" customFormat="1" x14ac:dyDescent="0.25">
      <c r="U817" s="269"/>
    </row>
    <row r="818" spans="21:21" s="81" customFormat="1" x14ac:dyDescent="0.25">
      <c r="U818" s="269"/>
    </row>
    <row r="819" spans="21:21" s="81" customFormat="1" x14ac:dyDescent="0.25">
      <c r="U819" s="269"/>
    </row>
    <row r="820" spans="21:21" s="81" customFormat="1" x14ac:dyDescent="0.25">
      <c r="U820" s="269"/>
    </row>
    <row r="821" spans="21:21" s="81" customFormat="1" x14ac:dyDescent="0.25">
      <c r="U821" s="269"/>
    </row>
    <row r="822" spans="21:21" s="81" customFormat="1" x14ac:dyDescent="0.25">
      <c r="U822" s="269"/>
    </row>
    <row r="823" spans="21:21" s="81" customFormat="1" x14ac:dyDescent="0.25">
      <c r="U823" s="269"/>
    </row>
    <row r="824" spans="21:21" s="81" customFormat="1" x14ac:dyDescent="0.25">
      <c r="U824" s="269"/>
    </row>
    <row r="825" spans="21:21" s="81" customFormat="1" x14ac:dyDescent="0.25">
      <c r="U825" s="269"/>
    </row>
    <row r="826" spans="21:21" s="81" customFormat="1" x14ac:dyDescent="0.25">
      <c r="U826" s="269"/>
    </row>
    <row r="827" spans="21:21" s="81" customFormat="1" x14ac:dyDescent="0.25">
      <c r="U827" s="269"/>
    </row>
    <row r="828" spans="21:21" s="81" customFormat="1" x14ac:dyDescent="0.25">
      <c r="U828" s="269"/>
    </row>
    <row r="829" spans="21:21" s="81" customFormat="1" x14ac:dyDescent="0.25">
      <c r="U829" s="269"/>
    </row>
    <row r="830" spans="21:21" s="81" customFormat="1" x14ac:dyDescent="0.25">
      <c r="U830" s="269"/>
    </row>
    <row r="831" spans="21:21" s="81" customFormat="1" x14ac:dyDescent="0.25">
      <c r="U831" s="269"/>
    </row>
    <row r="832" spans="21:21" s="81" customFormat="1" x14ac:dyDescent="0.25">
      <c r="U832" s="269"/>
    </row>
    <row r="833" spans="21:21" s="81" customFormat="1" x14ac:dyDescent="0.25">
      <c r="U833" s="269"/>
    </row>
    <row r="834" spans="21:21" s="81" customFormat="1" x14ac:dyDescent="0.25">
      <c r="U834" s="269"/>
    </row>
    <row r="835" spans="21:21" s="81" customFormat="1" x14ac:dyDescent="0.25">
      <c r="U835" s="269"/>
    </row>
    <row r="836" spans="21:21" s="81" customFormat="1" x14ac:dyDescent="0.25">
      <c r="U836" s="269"/>
    </row>
    <row r="837" spans="21:21" s="81" customFormat="1" x14ac:dyDescent="0.25">
      <c r="U837" s="269"/>
    </row>
    <row r="838" spans="21:21" s="81" customFormat="1" x14ac:dyDescent="0.25">
      <c r="U838" s="269"/>
    </row>
    <row r="839" spans="21:21" s="81" customFormat="1" x14ac:dyDescent="0.25">
      <c r="U839" s="269"/>
    </row>
    <row r="840" spans="21:21" s="81" customFormat="1" x14ac:dyDescent="0.25">
      <c r="U840" s="269"/>
    </row>
  </sheetData>
  <mergeCells count="12">
    <mergeCell ref="B2:T2"/>
    <mergeCell ref="B3:B5"/>
    <mergeCell ref="C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 horizontalCentered="1"/>
  <pageMargins left="0.7" right="0.7" top="0.75" bottom="0.75" header="0.3" footer="0.3"/>
  <pageSetup paperSize="9" scale="6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  <pageSetUpPr fitToPage="1"/>
  </sheetPr>
  <dimension ref="A1:V17"/>
  <sheetViews>
    <sheetView topLeftCell="E1" workbookViewId="0">
      <selection activeCell="O34" sqref="O34"/>
    </sheetView>
  </sheetViews>
  <sheetFormatPr defaultColWidth="11.42578125" defaultRowHeight="15" x14ac:dyDescent="0.25"/>
  <cols>
    <col min="1" max="1" width="15.7109375" style="63" customWidth="1"/>
    <col min="2" max="21" width="9.42578125" style="63" customWidth="1"/>
    <col min="22" max="16384" width="11.42578125" style="63"/>
  </cols>
  <sheetData>
    <row r="1" spans="1:22" ht="25.15" customHeight="1" thickTop="1" thickBot="1" x14ac:dyDescent="0.3">
      <c r="A1" s="337" t="s">
        <v>122</v>
      </c>
      <c r="B1" s="338"/>
      <c r="C1" s="338"/>
      <c r="D1" s="338"/>
      <c r="E1" s="338"/>
      <c r="F1" s="338"/>
      <c r="G1" s="338"/>
      <c r="H1" s="338"/>
      <c r="I1" s="338"/>
      <c r="J1" s="338"/>
      <c r="K1" s="339"/>
      <c r="L1" s="340"/>
      <c r="M1" s="340"/>
      <c r="N1" s="340"/>
      <c r="O1" s="340"/>
      <c r="P1" s="340"/>
      <c r="Q1" s="340"/>
      <c r="R1" s="340"/>
      <c r="S1" s="340"/>
      <c r="T1" s="340"/>
      <c r="U1" s="341"/>
    </row>
    <row r="2" spans="1:22" ht="25.15" customHeight="1" thickTop="1" thickBot="1" x14ac:dyDescent="0.3">
      <c r="A2" s="342" t="s">
        <v>100</v>
      </c>
      <c r="B2" s="371" t="s">
        <v>54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7"/>
    </row>
    <row r="3" spans="1:22" ht="25.15" customHeight="1" x14ac:dyDescent="0.25">
      <c r="A3" s="363"/>
      <c r="B3" s="348">
        <v>0</v>
      </c>
      <c r="C3" s="336"/>
      <c r="D3" s="350" t="s">
        <v>55</v>
      </c>
      <c r="E3" s="349"/>
      <c r="F3" s="335" t="s">
        <v>56</v>
      </c>
      <c r="G3" s="336"/>
      <c r="H3" s="350" t="s">
        <v>57</v>
      </c>
      <c r="I3" s="349"/>
      <c r="J3" s="335" t="s">
        <v>58</v>
      </c>
      <c r="K3" s="336"/>
      <c r="L3" s="350" t="s">
        <v>59</v>
      </c>
      <c r="M3" s="349"/>
      <c r="N3" s="335" t="s">
        <v>60</v>
      </c>
      <c r="O3" s="336"/>
      <c r="P3" s="350" t="s">
        <v>61</v>
      </c>
      <c r="Q3" s="349"/>
      <c r="R3" s="335" t="s">
        <v>34</v>
      </c>
      <c r="S3" s="336"/>
      <c r="T3" s="335" t="s">
        <v>52</v>
      </c>
      <c r="U3" s="336"/>
    </row>
    <row r="4" spans="1:22" ht="25.15" customHeight="1" thickBot="1" x14ac:dyDescent="0.3">
      <c r="A4" s="364"/>
      <c r="B4" s="9" t="s">
        <v>4</v>
      </c>
      <c r="C4" s="11" t="s">
        <v>5</v>
      </c>
      <c r="D4" s="12" t="s">
        <v>4</v>
      </c>
      <c r="E4" s="10" t="s">
        <v>5</v>
      </c>
      <c r="F4" s="9" t="s">
        <v>4</v>
      </c>
      <c r="G4" s="11" t="s">
        <v>5</v>
      </c>
      <c r="H4" s="12" t="s">
        <v>4</v>
      </c>
      <c r="I4" s="5" t="s">
        <v>5</v>
      </c>
      <c r="J4" s="9" t="s">
        <v>4</v>
      </c>
      <c r="K4" s="11" t="s">
        <v>5</v>
      </c>
      <c r="L4" s="12" t="s">
        <v>4</v>
      </c>
      <c r="M4" s="10" t="s">
        <v>5</v>
      </c>
      <c r="N4" s="9" t="s">
        <v>4</v>
      </c>
      <c r="O4" s="11" t="s">
        <v>5</v>
      </c>
      <c r="P4" s="12" t="s">
        <v>4</v>
      </c>
      <c r="Q4" s="10" t="s">
        <v>5</v>
      </c>
      <c r="R4" s="9" t="s">
        <v>4</v>
      </c>
      <c r="S4" s="11" t="s">
        <v>5</v>
      </c>
      <c r="T4" s="9" t="s">
        <v>4</v>
      </c>
      <c r="U4" s="11" t="s">
        <v>5</v>
      </c>
    </row>
    <row r="5" spans="1:22" x14ac:dyDescent="0.25">
      <c r="A5" s="1" t="s">
        <v>86</v>
      </c>
      <c r="B5" s="24">
        <f>VLOOKUP(V5,[1]Sheet1!$A$610:$U$622,2,FALSE)</f>
        <v>3301</v>
      </c>
      <c r="C5" s="15">
        <f>VLOOKUP(V5,[1]Sheet1!$A$610:$U$622,3,FALSE)/100</f>
        <v>0.12238617825893519</v>
      </c>
      <c r="D5" s="26">
        <f>VLOOKUP(V5,[1]Sheet1!$A$610:$U$622,4,FALSE)</f>
        <v>3301</v>
      </c>
      <c r="E5" s="14">
        <f>VLOOKUP(V5,[1]Sheet1!$A$610:$U$622,5,FALSE)/100</f>
        <v>0.12238617825893519</v>
      </c>
      <c r="F5" s="24">
        <f>VLOOKUP(V5,[1]Sheet1!$A$610:$U$622,6,FALSE)</f>
        <v>0</v>
      </c>
      <c r="G5" s="15">
        <f>VLOOKUP(V5,[1]Sheet1!$A$610:$U$622,7,FALSE)/100</f>
        <v>0</v>
      </c>
      <c r="H5" s="26">
        <f>VLOOKUP(V5,[1]Sheet1!$A$610:$U$622,8,FALSE)</f>
        <v>0</v>
      </c>
      <c r="I5" s="14">
        <f>VLOOKUP(V5,[1]Sheet1!$A$610:$U$622,9,FALSE)/100</f>
        <v>0</v>
      </c>
      <c r="J5" s="24">
        <f>VLOOKUP(V5,[1]Sheet1!$A$610:$U$622,10,FALSE)</f>
        <v>0</v>
      </c>
      <c r="K5" s="15">
        <f>VLOOKUP(V5,[1]Sheet1!$A$610:$U$622,11,FALSE)/100</f>
        <v>0</v>
      </c>
      <c r="L5" s="26">
        <f>VLOOKUP(V5,[1]Sheet1!$A$610:$U$622,12,FALSE)</f>
        <v>0</v>
      </c>
      <c r="M5" s="14">
        <f>VLOOKUP(V5,[1]Sheet1!$A$610:$U$622,13,FALSE)/100</f>
        <v>0</v>
      </c>
      <c r="N5" s="24">
        <f>VLOOKUP(V5,[1]Sheet1!$A$610:$U$622,14,FALSE)</f>
        <v>0</v>
      </c>
      <c r="O5" s="15">
        <f>VLOOKUP(V5,[1]Sheet1!$A$610:$U$622,15,FALSE)/100</f>
        <v>0</v>
      </c>
      <c r="P5" s="26">
        <f>VLOOKUP(V5,[1]Sheet1!$A$610:$U$622,16,FALSE)</f>
        <v>0</v>
      </c>
      <c r="Q5" s="14">
        <f>VLOOKUP(V5,[1]Sheet1!$A$610:$U$622,17,FALSE)/100</f>
        <v>0</v>
      </c>
      <c r="R5" s="24">
        <f>VLOOKUP(V5,[1]Sheet1!$A$610:$U$622,18,FALSE)</f>
        <v>0</v>
      </c>
      <c r="S5" s="15">
        <f>VLOOKUP(V5,[1]Sheet1!$A$610:$U$622,19,FALSE)/100</f>
        <v>0</v>
      </c>
      <c r="T5" s="24">
        <f>VLOOKUP(V5,[1]Sheet1!$A$610:$U$622,20,FALSE)</f>
        <v>0</v>
      </c>
      <c r="U5" s="15">
        <f>VLOOKUP(V5,[1]Sheet1!$A$610:$U$622,21,FALSE)/100</f>
        <v>0</v>
      </c>
      <c r="V5" s="69" t="s">
        <v>167</v>
      </c>
    </row>
    <row r="6" spans="1:22" x14ac:dyDescent="0.25">
      <c r="A6" s="2" t="s">
        <v>87</v>
      </c>
      <c r="B6" s="22">
        <f>VLOOKUP(V6,[1]Sheet1!$A$610:$U$622,2,FALSE)</f>
        <v>2950</v>
      </c>
      <c r="C6" s="15">
        <f>VLOOKUP(V6,[1]Sheet1!$A$610:$U$622,3,FALSE)/100</f>
        <v>0.10937268278214445</v>
      </c>
      <c r="D6" s="27">
        <f>VLOOKUP(V6,[1]Sheet1!$A$610:$U$622,4,FALSE)</f>
        <v>2950</v>
      </c>
      <c r="E6" s="14">
        <f>VLOOKUP(V6,[1]Sheet1!$A$610:$U$622,5,FALSE)/100</f>
        <v>0.10937268278214445</v>
      </c>
      <c r="F6" s="22">
        <f>VLOOKUP(V6,[1]Sheet1!$A$610:$U$622,6,FALSE)</f>
        <v>0</v>
      </c>
      <c r="G6" s="15">
        <f>VLOOKUP(V6,[1]Sheet1!$A$610:$U$622,7,FALSE)/100</f>
        <v>0</v>
      </c>
      <c r="H6" s="27">
        <f>VLOOKUP(V6,[1]Sheet1!$A$610:$U$622,8,FALSE)</f>
        <v>0</v>
      </c>
      <c r="I6" s="14">
        <f>VLOOKUP(V6,[1]Sheet1!$A$610:$U$622,9,FALSE)/100</f>
        <v>0</v>
      </c>
      <c r="J6" s="22">
        <f>VLOOKUP(V6,[1]Sheet1!$A$610:$U$622,10,FALSE)</f>
        <v>0</v>
      </c>
      <c r="K6" s="15">
        <f>VLOOKUP(V6,[1]Sheet1!$A$610:$U$622,11,FALSE)/100</f>
        <v>0</v>
      </c>
      <c r="L6" s="27">
        <f>VLOOKUP(V6,[1]Sheet1!$A$610:$U$622,12,FALSE)</f>
        <v>0</v>
      </c>
      <c r="M6" s="14">
        <f>VLOOKUP(V6,[1]Sheet1!$A$610:$U$622,13,FALSE)/100</f>
        <v>0</v>
      </c>
      <c r="N6" s="22">
        <f>VLOOKUP(V6,[1]Sheet1!$A$610:$U$622,14,FALSE)</f>
        <v>0</v>
      </c>
      <c r="O6" s="15">
        <f>VLOOKUP(V6,[1]Sheet1!$A$610:$U$622,15,FALSE)/100</f>
        <v>0</v>
      </c>
      <c r="P6" s="27">
        <f>VLOOKUP(V6,[1]Sheet1!$A$610:$U$622,16,FALSE)</f>
        <v>0</v>
      </c>
      <c r="Q6" s="14">
        <f>VLOOKUP(V6,[1]Sheet1!$A$610:$U$622,17,FALSE)/100</f>
        <v>0</v>
      </c>
      <c r="R6" s="22">
        <f>VLOOKUP(V6,[1]Sheet1!$A$610:$U$622,18,FALSE)</f>
        <v>0</v>
      </c>
      <c r="S6" s="15">
        <f>VLOOKUP(V6,[1]Sheet1!$A$610:$U$622,19,FALSE)/100</f>
        <v>0</v>
      </c>
      <c r="T6" s="22">
        <f>VLOOKUP(V6,[1]Sheet1!$A$610:$U$622,20,FALSE)</f>
        <v>0</v>
      </c>
      <c r="U6" s="15">
        <f>VLOOKUP(V6,[1]Sheet1!$A$610:$U$622,21,FALSE)/100</f>
        <v>0</v>
      </c>
      <c r="V6" s="69" t="s">
        <v>168</v>
      </c>
    </row>
    <row r="7" spans="1:22" x14ac:dyDescent="0.25">
      <c r="A7" s="2" t="s">
        <v>88</v>
      </c>
      <c r="B7" s="22">
        <f>VLOOKUP(V7,[1]Sheet1!$A$610:$U$622,2,FALSE)</f>
        <v>2076</v>
      </c>
      <c r="C7" s="15">
        <f>VLOOKUP(V7,[1]Sheet1!$A$610:$U$622,3,FALSE)/100</f>
        <v>7.6968708290078597E-2</v>
      </c>
      <c r="D7" s="27">
        <f>VLOOKUP(V7,[1]Sheet1!$A$610:$U$622,4,FALSE)</f>
        <v>2076</v>
      </c>
      <c r="E7" s="14">
        <f>VLOOKUP(V7,[1]Sheet1!$A$610:$U$622,5,FALSE)/100</f>
        <v>7.6968708290078597E-2</v>
      </c>
      <c r="F7" s="22">
        <f>VLOOKUP(V7,[1]Sheet1!$A$610:$U$622,6,FALSE)</f>
        <v>0</v>
      </c>
      <c r="G7" s="15">
        <f>VLOOKUP(V7,[1]Sheet1!$A$610:$U$622,7,FALSE)/100</f>
        <v>0</v>
      </c>
      <c r="H7" s="27">
        <f>VLOOKUP(V7,[1]Sheet1!$A$610:$U$622,8,FALSE)</f>
        <v>0</v>
      </c>
      <c r="I7" s="14">
        <f>VLOOKUP(V7,[1]Sheet1!$A$610:$U$622,9,FALSE)/100</f>
        <v>0</v>
      </c>
      <c r="J7" s="22">
        <f>VLOOKUP(V7,[1]Sheet1!$A$610:$U$622,10,FALSE)</f>
        <v>0</v>
      </c>
      <c r="K7" s="15">
        <f>VLOOKUP(V7,[1]Sheet1!$A$610:$U$622,11,FALSE)/100</f>
        <v>0</v>
      </c>
      <c r="L7" s="27">
        <f>VLOOKUP(V7,[1]Sheet1!$A$610:$U$622,12,FALSE)</f>
        <v>0</v>
      </c>
      <c r="M7" s="14">
        <f>VLOOKUP(V7,[1]Sheet1!$A$610:$U$622,13,FALSE)/100</f>
        <v>0</v>
      </c>
      <c r="N7" s="22">
        <f>VLOOKUP(V7,[1]Sheet1!$A$610:$U$622,14,FALSE)</f>
        <v>0</v>
      </c>
      <c r="O7" s="15">
        <f>VLOOKUP(V7,[1]Sheet1!$A$610:$U$622,15,FALSE)/100</f>
        <v>0</v>
      </c>
      <c r="P7" s="27">
        <f>VLOOKUP(V7,[1]Sheet1!$A$610:$U$622,16,FALSE)</f>
        <v>0</v>
      </c>
      <c r="Q7" s="14">
        <f>VLOOKUP(V7,[1]Sheet1!$A$610:$U$622,17,FALSE)/100</f>
        <v>0</v>
      </c>
      <c r="R7" s="22">
        <f>VLOOKUP(V7,[1]Sheet1!$A$610:$U$622,18,FALSE)</f>
        <v>0</v>
      </c>
      <c r="S7" s="15">
        <f>VLOOKUP(V7,[1]Sheet1!$A$610:$U$622,19,FALSE)/100</f>
        <v>0</v>
      </c>
      <c r="T7" s="22">
        <f>VLOOKUP(V7,[1]Sheet1!$A$610:$U$622,20,FALSE)</f>
        <v>0</v>
      </c>
      <c r="U7" s="15">
        <f>VLOOKUP(V7,[1]Sheet1!$A$610:$U$622,21,FALSE)/100</f>
        <v>0</v>
      </c>
      <c r="V7" s="69" t="s">
        <v>169</v>
      </c>
    </row>
    <row r="8" spans="1:22" x14ac:dyDescent="0.25">
      <c r="A8" s="2" t="s">
        <v>89</v>
      </c>
      <c r="B8" s="22">
        <f>VLOOKUP(V8,[1]Sheet1!$A$610:$U$622,2,FALSE)</f>
        <v>1205</v>
      </c>
      <c r="C8" s="15">
        <f>VLOOKUP(V8,[1]Sheet1!$A$610:$U$622,3,FALSE)/100</f>
        <v>4.467596025507934E-2</v>
      </c>
      <c r="D8" s="27">
        <f>VLOOKUP(V8,[1]Sheet1!$A$610:$U$622,4,FALSE)</f>
        <v>1205</v>
      </c>
      <c r="E8" s="14">
        <f>VLOOKUP(V8,[1]Sheet1!$A$610:$U$622,5,FALSE)/100</f>
        <v>4.467596025507934E-2</v>
      </c>
      <c r="F8" s="22">
        <f>VLOOKUP(V8,[1]Sheet1!$A$610:$U$622,6,FALSE)</f>
        <v>0</v>
      </c>
      <c r="G8" s="15">
        <f>VLOOKUP(V8,[1]Sheet1!$A$610:$U$622,7,FALSE)/100</f>
        <v>0</v>
      </c>
      <c r="H8" s="27">
        <f>VLOOKUP(V8,[1]Sheet1!$A$610:$U$622,8,FALSE)</f>
        <v>0</v>
      </c>
      <c r="I8" s="14">
        <f>VLOOKUP(V8,[1]Sheet1!$A$610:$U$622,9,FALSE)/100</f>
        <v>0</v>
      </c>
      <c r="J8" s="22">
        <f>VLOOKUP(V8,[1]Sheet1!$A$610:$U$622,10,FALSE)</f>
        <v>0</v>
      </c>
      <c r="K8" s="15">
        <f>VLOOKUP(V8,[1]Sheet1!$A$610:$U$622,11,FALSE)/100</f>
        <v>0</v>
      </c>
      <c r="L8" s="27">
        <f>VLOOKUP(V8,[1]Sheet1!$A$610:$U$622,12,FALSE)</f>
        <v>0</v>
      </c>
      <c r="M8" s="14">
        <f>VLOOKUP(V8,[1]Sheet1!$A$610:$U$622,13,FALSE)/100</f>
        <v>0</v>
      </c>
      <c r="N8" s="22">
        <f>VLOOKUP(V8,[1]Sheet1!$A$610:$U$622,14,FALSE)</f>
        <v>0</v>
      </c>
      <c r="O8" s="15">
        <f>VLOOKUP(V8,[1]Sheet1!$A$610:$U$622,15,FALSE)/100</f>
        <v>0</v>
      </c>
      <c r="P8" s="27">
        <f>VLOOKUP(V8,[1]Sheet1!$A$610:$U$622,16,FALSE)</f>
        <v>0</v>
      </c>
      <c r="Q8" s="14">
        <f>VLOOKUP(V8,[1]Sheet1!$A$610:$U$622,17,FALSE)/100</f>
        <v>0</v>
      </c>
      <c r="R8" s="22">
        <f>VLOOKUP(V8,[1]Sheet1!$A$610:$U$622,18,FALSE)</f>
        <v>0</v>
      </c>
      <c r="S8" s="15">
        <f>VLOOKUP(V8,[1]Sheet1!$A$610:$U$622,19,FALSE)/100</f>
        <v>0</v>
      </c>
      <c r="T8" s="22">
        <f>VLOOKUP(V8,[1]Sheet1!$A$610:$U$622,20,FALSE)</f>
        <v>0</v>
      </c>
      <c r="U8" s="15">
        <f>VLOOKUP(V8,[1]Sheet1!$A$610:$U$622,21,FALSE)/100</f>
        <v>0</v>
      </c>
      <c r="V8" s="69" t="s">
        <v>170</v>
      </c>
    </row>
    <row r="9" spans="1:22" x14ac:dyDescent="0.25">
      <c r="A9" s="2" t="s">
        <v>90</v>
      </c>
      <c r="B9" s="22">
        <f>VLOOKUP(V9,[1]Sheet1!$A$610:$U$622,2,FALSE)</f>
        <v>1652</v>
      </c>
      <c r="C9" s="15">
        <f>VLOOKUP(V9,[1]Sheet1!$A$610:$U$622,3,FALSE)/100</f>
        <v>6.1248702358000874E-2</v>
      </c>
      <c r="D9" s="27">
        <f>VLOOKUP(V9,[1]Sheet1!$A$610:$U$622,4,FALSE)</f>
        <v>1652</v>
      </c>
      <c r="E9" s="14">
        <f>VLOOKUP(V9,[1]Sheet1!$A$610:$U$622,5,FALSE)/100</f>
        <v>6.1248702358000874E-2</v>
      </c>
      <c r="F9" s="22">
        <f>VLOOKUP(V9,[1]Sheet1!$A$610:$U$622,6,FALSE)</f>
        <v>0</v>
      </c>
      <c r="G9" s="15">
        <f>VLOOKUP(V9,[1]Sheet1!$A$610:$U$622,7,FALSE)/100</f>
        <v>0</v>
      </c>
      <c r="H9" s="27">
        <f>VLOOKUP(V9,[1]Sheet1!$A$610:$U$622,8,FALSE)</f>
        <v>0</v>
      </c>
      <c r="I9" s="14">
        <f>VLOOKUP(V9,[1]Sheet1!$A$610:$U$622,9,FALSE)/100</f>
        <v>0</v>
      </c>
      <c r="J9" s="22">
        <f>VLOOKUP(V9,[1]Sheet1!$A$610:$U$622,10,FALSE)</f>
        <v>0</v>
      </c>
      <c r="K9" s="15">
        <f>VLOOKUP(V9,[1]Sheet1!$A$610:$U$622,11,FALSE)/100</f>
        <v>0</v>
      </c>
      <c r="L9" s="27">
        <f>VLOOKUP(V9,[1]Sheet1!$A$610:$U$622,12,FALSE)</f>
        <v>0</v>
      </c>
      <c r="M9" s="14">
        <f>VLOOKUP(V9,[1]Sheet1!$A$610:$U$622,13,FALSE)/100</f>
        <v>0</v>
      </c>
      <c r="N9" s="22">
        <f>VLOOKUP(V9,[1]Sheet1!$A$610:$U$622,14,FALSE)</f>
        <v>0</v>
      </c>
      <c r="O9" s="15">
        <f>VLOOKUP(V9,[1]Sheet1!$A$610:$U$622,15,FALSE)/100</f>
        <v>0</v>
      </c>
      <c r="P9" s="27">
        <f>VLOOKUP(V9,[1]Sheet1!$A$610:$U$622,16,FALSE)</f>
        <v>0</v>
      </c>
      <c r="Q9" s="14">
        <f>VLOOKUP(V9,[1]Sheet1!$A$610:$U$622,17,FALSE)/100</f>
        <v>0</v>
      </c>
      <c r="R9" s="22">
        <f>VLOOKUP(V9,[1]Sheet1!$A$610:$U$622,18,FALSE)</f>
        <v>0</v>
      </c>
      <c r="S9" s="15">
        <f>VLOOKUP(V9,[1]Sheet1!$A$610:$U$622,19,FALSE)/100</f>
        <v>0</v>
      </c>
      <c r="T9" s="22">
        <f>VLOOKUP(V9,[1]Sheet1!$A$610:$U$622,20,FALSE)</f>
        <v>0</v>
      </c>
      <c r="U9" s="15">
        <f>VLOOKUP(V9,[1]Sheet1!$A$610:$U$622,21,FALSE)/100</f>
        <v>0</v>
      </c>
      <c r="V9" s="69" t="s">
        <v>171</v>
      </c>
    </row>
    <row r="10" spans="1:22" x14ac:dyDescent="0.25">
      <c r="A10" s="2" t="s">
        <v>91</v>
      </c>
      <c r="B10" s="22">
        <f>VLOOKUP(V10,[1]Sheet1!$A$610:$U$622,2,FALSE)</f>
        <v>2454</v>
      </c>
      <c r="C10" s="15">
        <f>VLOOKUP(V10,[1]Sheet1!$A$610:$U$622,3,FALSE)/100</f>
        <v>9.0983241880468635E-2</v>
      </c>
      <c r="D10" s="27">
        <f>VLOOKUP(V10,[1]Sheet1!$A$610:$U$622,4,FALSE)</f>
        <v>2454</v>
      </c>
      <c r="E10" s="14">
        <f>VLOOKUP(V10,[1]Sheet1!$A$610:$U$622,5,FALSE)/100</f>
        <v>9.0983241880468635E-2</v>
      </c>
      <c r="F10" s="22">
        <f>VLOOKUP(V10,[1]Sheet1!$A$610:$U$622,6,FALSE)</f>
        <v>0</v>
      </c>
      <c r="G10" s="15">
        <f>VLOOKUP(V10,[1]Sheet1!$A$610:$U$622,7,FALSE)/100</f>
        <v>0</v>
      </c>
      <c r="H10" s="27">
        <f>VLOOKUP(V10,[1]Sheet1!$A$610:$U$622,8,FALSE)</f>
        <v>0</v>
      </c>
      <c r="I10" s="14">
        <f>VLOOKUP(V10,[1]Sheet1!$A$610:$U$622,9,FALSE)/100</f>
        <v>0</v>
      </c>
      <c r="J10" s="22">
        <f>VLOOKUP(V10,[1]Sheet1!$A$610:$U$622,10,FALSE)</f>
        <v>0</v>
      </c>
      <c r="K10" s="15">
        <f>VLOOKUP(V10,[1]Sheet1!$A$610:$U$622,11,FALSE)/100</f>
        <v>0</v>
      </c>
      <c r="L10" s="27">
        <f>VLOOKUP(V10,[1]Sheet1!$A$610:$U$622,12,FALSE)</f>
        <v>0</v>
      </c>
      <c r="M10" s="14">
        <f>VLOOKUP(V10,[1]Sheet1!$A$610:$U$622,13,FALSE)/100</f>
        <v>0</v>
      </c>
      <c r="N10" s="22">
        <f>VLOOKUP(V10,[1]Sheet1!$A$610:$U$622,14,FALSE)</f>
        <v>0</v>
      </c>
      <c r="O10" s="15">
        <f>VLOOKUP(V10,[1]Sheet1!$A$610:$U$622,15,FALSE)/100</f>
        <v>0</v>
      </c>
      <c r="P10" s="27">
        <f>VLOOKUP(V10,[1]Sheet1!$A$610:$U$622,16,FALSE)</f>
        <v>0</v>
      </c>
      <c r="Q10" s="14">
        <f>VLOOKUP(V10,[1]Sheet1!$A$610:$U$622,17,FALSE)/100</f>
        <v>0</v>
      </c>
      <c r="R10" s="22">
        <f>VLOOKUP(V10,[1]Sheet1!$A$610:$U$622,18,FALSE)</f>
        <v>0</v>
      </c>
      <c r="S10" s="15">
        <f>VLOOKUP(V10,[1]Sheet1!$A$610:$U$622,19,FALSE)/100</f>
        <v>0</v>
      </c>
      <c r="T10" s="22">
        <f>VLOOKUP(V10,[1]Sheet1!$A$610:$U$622,20,FALSE)</f>
        <v>0</v>
      </c>
      <c r="U10" s="15">
        <f>VLOOKUP(V10,[1]Sheet1!$A$610:$U$622,21,FALSE)/100</f>
        <v>0</v>
      </c>
      <c r="V10" s="69" t="s">
        <v>172</v>
      </c>
    </row>
    <row r="11" spans="1:22" x14ac:dyDescent="0.25">
      <c r="A11" s="2" t="s">
        <v>92</v>
      </c>
      <c r="B11" s="22">
        <f>VLOOKUP(V11,[1]Sheet1!$A$610:$U$622,2,FALSE)</f>
        <v>1939</v>
      </c>
      <c r="C11" s="15">
        <f>VLOOKUP(V11,[1]Sheet1!$A$610:$U$622,3,FALSE)/100</f>
        <v>7.1889366750704439E-2</v>
      </c>
      <c r="D11" s="27">
        <f>VLOOKUP(V11,[1]Sheet1!$A$610:$U$622,4,FALSE)</f>
        <v>1939</v>
      </c>
      <c r="E11" s="14">
        <f>VLOOKUP(V11,[1]Sheet1!$A$610:$U$622,5,FALSE)/100</f>
        <v>7.1889366750704439E-2</v>
      </c>
      <c r="F11" s="22">
        <f>VLOOKUP(V11,[1]Sheet1!$A$610:$U$622,6,FALSE)</f>
        <v>0</v>
      </c>
      <c r="G11" s="15">
        <f>VLOOKUP(V11,[1]Sheet1!$A$610:$U$622,7,FALSE)/100</f>
        <v>0</v>
      </c>
      <c r="H11" s="27">
        <f>VLOOKUP(V11,[1]Sheet1!$A$610:$U$622,8,FALSE)</f>
        <v>0</v>
      </c>
      <c r="I11" s="14">
        <f>VLOOKUP(V11,[1]Sheet1!$A$610:$U$622,9,FALSE)/100</f>
        <v>0</v>
      </c>
      <c r="J11" s="22">
        <f>VLOOKUP(V11,[1]Sheet1!$A$610:$U$622,10,FALSE)</f>
        <v>0</v>
      </c>
      <c r="K11" s="15">
        <f>VLOOKUP(V11,[1]Sheet1!$A$610:$U$622,11,FALSE)/100</f>
        <v>0</v>
      </c>
      <c r="L11" s="27">
        <f>VLOOKUP(V11,[1]Sheet1!$A$610:$U$622,12,FALSE)</f>
        <v>0</v>
      </c>
      <c r="M11" s="14">
        <f>VLOOKUP(V11,[1]Sheet1!$A$610:$U$622,13,FALSE)/100</f>
        <v>0</v>
      </c>
      <c r="N11" s="22">
        <f>VLOOKUP(V11,[1]Sheet1!$A$610:$U$622,14,FALSE)</f>
        <v>0</v>
      </c>
      <c r="O11" s="15">
        <f>VLOOKUP(V11,[1]Sheet1!$A$610:$U$622,15,FALSE)/100</f>
        <v>0</v>
      </c>
      <c r="P11" s="27">
        <f>VLOOKUP(V11,[1]Sheet1!$A$610:$U$622,16,FALSE)</f>
        <v>0</v>
      </c>
      <c r="Q11" s="14">
        <f>VLOOKUP(V11,[1]Sheet1!$A$610:$U$622,17,FALSE)/100</f>
        <v>0</v>
      </c>
      <c r="R11" s="22">
        <f>VLOOKUP(V11,[1]Sheet1!$A$610:$U$622,18,FALSE)</f>
        <v>0</v>
      </c>
      <c r="S11" s="15">
        <f>VLOOKUP(V11,[1]Sheet1!$A$610:$U$622,19,FALSE)/100</f>
        <v>0</v>
      </c>
      <c r="T11" s="22">
        <f>VLOOKUP(V11,[1]Sheet1!$A$610:$U$622,20,FALSE)</f>
        <v>0</v>
      </c>
      <c r="U11" s="15">
        <f>VLOOKUP(V11,[1]Sheet1!$A$610:$U$622,21,FALSE)/100</f>
        <v>0</v>
      </c>
      <c r="V11" s="69" t="s">
        <v>173</v>
      </c>
    </row>
    <row r="12" spans="1:22" x14ac:dyDescent="0.25">
      <c r="A12" s="2" t="s">
        <v>93</v>
      </c>
      <c r="B12" s="22">
        <f>VLOOKUP(V12,[1]Sheet1!$A$610:$U$622,2,FALSE)</f>
        <v>2026</v>
      </c>
      <c r="C12" s="15">
        <f>VLOOKUP(V12,[1]Sheet1!$A$610:$U$622,3,FALSE)/100</f>
        <v>7.5114934005635473E-2</v>
      </c>
      <c r="D12" s="27">
        <f>VLOOKUP(V12,[1]Sheet1!$A$610:$U$622,4,FALSE)</f>
        <v>2026</v>
      </c>
      <c r="E12" s="14">
        <f>VLOOKUP(V12,[1]Sheet1!$A$610:$U$622,5,FALSE)/100</f>
        <v>7.5114934005635473E-2</v>
      </c>
      <c r="F12" s="22">
        <f>VLOOKUP(V12,[1]Sheet1!$A$610:$U$622,6,FALSE)</f>
        <v>0</v>
      </c>
      <c r="G12" s="15">
        <f>VLOOKUP(V12,[1]Sheet1!$A$610:$U$622,7,FALSE)/100</f>
        <v>0</v>
      </c>
      <c r="H12" s="27">
        <f>VLOOKUP(V12,[1]Sheet1!$A$610:$U$622,8,FALSE)</f>
        <v>0</v>
      </c>
      <c r="I12" s="14">
        <f>VLOOKUP(V12,[1]Sheet1!$A$610:$U$622,9,FALSE)/100</f>
        <v>0</v>
      </c>
      <c r="J12" s="22">
        <f>VLOOKUP(V12,[1]Sheet1!$A$610:$U$622,10,FALSE)</f>
        <v>0</v>
      </c>
      <c r="K12" s="15">
        <f>VLOOKUP(V12,[1]Sheet1!$A$610:$U$622,11,FALSE)/100</f>
        <v>0</v>
      </c>
      <c r="L12" s="27">
        <f>VLOOKUP(V12,[1]Sheet1!$A$610:$U$622,12,FALSE)</f>
        <v>0</v>
      </c>
      <c r="M12" s="14">
        <f>VLOOKUP(V12,[1]Sheet1!$A$610:$U$622,13,FALSE)/100</f>
        <v>0</v>
      </c>
      <c r="N12" s="22">
        <f>VLOOKUP(V12,[1]Sheet1!$A$610:$U$622,14,FALSE)</f>
        <v>0</v>
      </c>
      <c r="O12" s="15">
        <f>VLOOKUP(V12,[1]Sheet1!$A$610:$U$622,15,FALSE)/100</f>
        <v>0</v>
      </c>
      <c r="P12" s="27">
        <f>VLOOKUP(V12,[1]Sheet1!$A$610:$U$622,16,FALSE)</f>
        <v>0</v>
      </c>
      <c r="Q12" s="14">
        <f>VLOOKUP(V12,[1]Sheet1!$A$610:$U$622,17,FALSE)/100</f>
        <v>0</v>
      </c>
      <c r="R12" s="22">
        <f>VLOOKUP(V12,[1]Sheet1!$A$610:$U$622,18,FALSE)</f>
        <v>0</v>
      </c>
      <c r="S12" s="15">
        <f>VLOOKUP(V12,[1]Sheet1!$A$610:$U$622,19,FALSE)/100</f>
        <v>0</v>
      </c>
      <c r="T12" s="22">
        <f>VLOOKUP(V12,[1]Sheet1!$A$610:$U$622,20,FALSE)</f>
        <v>0</v>
      </c>
      <c r="U12" s="15">
        <f>VLOOKUP(V12,[1]Sheet1!$A$610:$U$622,21,FALSE)/100</f>
        <v>0</v>
      </c>
      <c r="V12" s="69" t="s">
        <v>174</v>
      </c>
    </row>
    <row r="13" spans="1:22" x14ac:dyDescent="0.25">
      <c r="A13" s="2" t="s">
        <v>94</v>
      </c>
      <c r="B13" s="22">
        <f>VLOOKUP(V13,[1]Sheet1!$A$610:$U$622,2,FALSE)</f>
        <v>2868</v>
      </c>
      <c r="C13" s="15">
        <f>VLOOKUP(V13,[1]Sheet1!$A$610:$U$622,3,FALSE)/100</f>
        <v>0.10633249295565772</v>
      </c>
      <c r="D13" s="27">
        <f>VLOOKUP(V13,[1]Sheet1!$A$610:$U$622,4,FALSE)</f>
        <v>2868</v>
      </c>
      <c r="E13" s="14">
        <f>VLOOKUP(V13,[1]Sheet1!$A$610:$U$622,5,FALSE)/100</f>
        <v>0.10633249295565772</v>
      </c>
      <c r="F13" s="22">
        <f>VLOOKUP(V13,[1]Sheet1!$A$610:$U$622,6,FALSE)</f>
        <v>0</v>
      </c>
      <c r="G13" s="15">
        <f>VLOOKUP(V13,[1]Sheet1!$A$610:$U$622,7,FALSE)/100</f>
        <v>0</v>
      </c>
      <c r="H13" s="27">
        <f>VLOOKUP(V13,[1]Sheet1!$A$610:$U$622,8,FALSE)</f>
        <v>0</v>
      </c>
      <c r="I13" s="14">
        <f>VLOOKUP(V13,[1]Sheet1!$A$610:$U$622,9,FALSE)/100</f>
        <v>0</v>
      </c>
      <c r="J13" s="22">
        <f>VLOOKUP(V13,[1]Sheet1!$A$610:$U$622,10,FALSE)</f>
        <v>0</v>
      </c>
      <c r="K13" s="15">
        <f>VLOOKUP(V13,[1]Sheet1!$A$610:$U$622,11,FALSE)/100</f>
        <v>0</v>
      </c>
      <c r="L13" s="27">
        <f>VLOOKUP(V13,[1]Sheet1!$A$610:$U$622,12,FALSE)</f>
        <v>0</v>
      </c>
      <c r="M13" s="14">
        <f>VLOOKUP(V13,[1]Sheet1!$A$610:$U$622,13,FALSE)/100</f>
        <v>0</v>
      </c>
      <c r="N13" s="22">
        <f>VLOOKUP(V13,[1]Sheet1!$A$610:$U$622,14,FALSE)</f>
        <v>0</v>
      </c>
      <c r="O13" s="15">
        <f>VLOOKUP(V13,[1]Sheet1!$A$610:$U$622,15,FALSE)/100</f>
        <v>0</v>
      </c>
      <c r="P13" s="27">
        <f>VLOOKUP(V13,[1]Sheet1!$A$610:$U$622,16,FALSE)</f>
        <v>0</v>
      </c>
      <c r="Q13" s="14">
        <f>VLOOKUP(V13,[1]Sheet1!$A$610:$U$622,17,FALSE)/100</f>
        <v>0</v>
      </c>
      <c r="R13" s="22">
        <f>VLOOKUP(V13,[1]Sheet1!$A$610:$U$622,18,FALSE)</f>
        <v>0</v>
      </c>
      <c r="S13" s="15">
        <f>VLOOKUP(V13,[1]Sheet1!$A$610:$U$622,19,FALSE)/100</f>
        <v>0</v>
      </c>
      <c r="T13" s="22">
        <f>VLOOKUP(V13,[1]Sheet1!$A$610:$U$622,20,FALSE)</f>
        <v>0</v>
      </c>
      <c r="U13" s="15">
        <f>VLOOKUP(V13,[1]Sheet1!$A$610:$U$622,21,FALSE)/100</f>
        <v>0</v>
      </c>
      <c r="V13" s="69" t="s">
        <v>175</v>
      </c>
    </row>
    <row r="14" spans="1:22" x14ac:dyDescent="0.25">
      <c r="A14" s="2" t="s">
        <v>95</v>
      </c>
      <c r="B14" s="22">
        <f>VLOOKUP(V14,[1]Sheet1!$A$610:$U$622,2,FALSE)</f>
        <v>2516</v>
      </c>
      <c r="C14" s="15">
        <f>VLOOKUP(V14,[1]Sheet1!$A$610:$U$622,3,FALSE)/100</f>
        <v>9.3281921993178113E-2</v>
      </c>
      <c r="D14" s="27">
        <f>VLOOKUP(V14,[1]Sheet1!$A$610:$U$622,4,FALSE)</f>
        <v>2516</v>
      </c>
      <c r="E14" s="14">
        <f>VLOOKUP(V14,[1]Sheet1!$A$610:$U$622,5,FALSE)/100</f>
        <v>9.3281921993178113E-2</v>
      </c>
      <c r="F14" s="22">
        <f>VLOOKUP(V14,[1]Sheet1!$A$610:$U$622,6,FALSE)</f>
        <v>0</v>
      </c>
      <c r="G14" s="15">
        <f>VLOOKUP(V14,[1]Sheet1!$A$610:$U$622,7,FALSE)/100</f>
        <v>0</v>
      </c>
      <c r="H14" s="27">
        <f>VLOOKUP(V14,[1]Sheet1!$A$610:$U$622,8,FALSE)</f>
        <v>0</v>
      </c>
      <c r="I14" s="14">
        <f>VLOOKUP(V14,[1]Sheet1!$A$610:$U$622,9,FALSE)/100</f>
        <v>0</v>
      </c>
      <c r="J14" s="22">
        <f>VLOOKUP(V14,[1]Sheet1!$A$610:$U$622,10,FALSE)</f>
        <v>0</v>
      </c>
      <c r="K14" s="15">
        <f>VLOOKUP(V14,[1]Sheet1!$A$610:$U$622,11,FALSE)/100</f>
        <v>0</v>
      </c>
      <c r="L14" s="27">
        <f>VLOOKUP(V14,[1]Sheet1!$A$610:$U$622,12,FALSE)</f>
        <v>0</v>
      </c>
      <c r="M14" s="14">
        <f>VLOOKUP(V14,[1]Sheet1!$A$610:$U$622,13,FALSE)/100</f>
        <v>0</v>
      </c>
      <c r="N14" s="22">
        <f>VLOOKUP(V14,[1]Sheet1!$A$610:$U$622,14,FALSE)</f>
        <v>0</v>
      </c>
      <c r="O14" s="15">
        <f>VLOOKUP(V14,[1]Sheet1!$A$610:$U$622,15,FALSE)/100</f>
        <v>0</v>
      </c>
      <c r="P14" s="27">
        <f>VLOOKUP(V14,[1]Sheet1!$A$610:$U$622,16,FALSE)</f>
        <v>0</v>
      </c>
      <c r="Q14" s="14">
        <f>VLOOKUP(V14,[1]Sheet1!$A$610:$U$622,17,FALSE)/100</f>
        <v>0</v>
      </c>
      <c r="R14" s="22">
        <f>VLOOKUP(V14,[1]Sheet1!$A$610:$U$622,18,FALSE)</f>
        <v>0</v>
      </c>
      <c r="S14" s="15">
        <f>VLOOKUP(V14,[1]Sheet1!$A$610:$U$622,19,FALSE)/100</f>
        <v>0</v>
      </c>
      <c r="T14" s="22">
        <f>VLOOKUP(V14,[1]Sheet1!$A$610:$U$622,20,FALSE)</f>
        <v>0</v>
      </c>
      <c r="U14" s="15">
        <f>VLOOKUP(V14,[1]Sheet1!$A$610:$U$622,21,FALSE)/100</f>
        <v>0</v>
      </c>
      <c r="V14" s="69" t="s">
        <v>176</v>
      </c>
    </row>
    <row r="15" spans="1:22" x14ac:dyDescent="0.25">
      <c r="A15" s="2" t="s">
        <v>96</v>
      </c>
      <c r="B15" s="22">
        <f>VLOOKUP(V15,[1]Sheet1!$A$610:$U$622,2,FALSE)</f>
        <v>1980</v>
      </c>
      <c r="C15" s="15">
        <f>VLOOKUP(V15,[1]Sheet1!$A$610:$U$622,3,FALSE)/100</f>
        <v>7.3409461663947795E-2</v>
      </c>
      <c r="D15" s="27">
        <f>VLOOKUP(V15,[1]Sheet1!$A$610:$U$622,4,FALSE)</f>
        <v>1980</v>
      </c>
      <c r="E15" s="14">
        <f>VLOOKUP(V15,[1]Sheet1!$A$610:$U$622,5,FALSE)/100</f>
        <v>7.3409461663947795E-2</v>
      </c>
      <c r="F15" s="22">
        <f>VLOOKUP(V15,[1]Sheet1!$A$610:$U$622,6,FALSE)</f>
        <v>0</v>
      </c>
      <c r="G15" s="15">
        <f>VLOOKUP(V15,[1]Sheet1!$A$610:$U$622,7,FALSE)/100</f>
        <v>0</v>
      </c>
      <c r="H15" s="27">
        <f>VLOOKUP(V15,[1]Sheet1!$A$610:$U$622,8,FALSE)</f>
        <v>0</v>
      </c>
      <c r="I15" s="14">
        <f>VLOOKUP(V15,[1]Sheet1!$A$610:$U$622,9,FALSE)/100</f>
        <v>0</v>
      </c>
      <c r="J15" s="22">
        <f>VLOOKUP(V15,[1]Sheet1!$A$610:$U$622,10,FALSE)</f>
        <v>0</v>
      </c>
      <c r="K15" s="15">
        <f>VLOOKUP(V15,[1]Sheet1!$A$610:$U$622,11,FALSE)/100</f>
        <v>0</v>
      </c>
      <c r="L15" s="27">
        <f>VLOOKUP(V15,[1]Sheet1!$A$610:$U$622,12,FALSE)</f>
        <v>0</v>
      </c>
      <c r="M15" s="14">
        <f>VLOOKUP(V15,[1]Sheet1!$A$610:$U$622,13,FALSE)/100</f>
        <v>0</v>
      </c>
      <c r="N15" s="22">
        <f>VLOOKUP(V15,[1]Sheet1!$A$610:$U$622,14,FALSE)</f>
        <v>0</v>
      </c>
      <c r="O15" s="15">
        <f>VLOOKUP(V15,[1]Sheet1!$A$610:$U$622,15,FALSE)/100</f>
        <v>0</v>
      </c>
      <c r="P15" s="27">
        <f>VLOOKUP(V15,[1]Sheet1!$A$610:$U$622,16,FALSE)</f>
        <v>0</v>
      </c>
      <c r="Q15" s="14">
        <f>VLOOKUP(V15,[1]Sheet1!$A$610:$U$622,17,FALSE)/100</f>
        <v>0</v>
      </c>
      <c r="R15" s="22">
        <f>VLOOKUP(V15,[1]Sheet1!$A$610:$U$622,18,FALSE)</f>
        <v>0</v>
      </c>
      <c r="S15" s="15">
        <f>VLOOKUP(V15,[1]Sheet1!$A$610:$U$622,19,FALSE)/100</f>
        <v>0</v>
      </c>
      <c r="T15" s="22">
        <f>VLOOKUP(V15,[1]Sheet1!$A$610:$U$622,20,FALSE)</f>
        <v>0</v>
      </c>
      <c r="U15" s="15">
        <f>VLOOKUP(V15,[1]Sheet1!$A$610:$U$622,21,FALSE)/100</f>
        <v>0</v>
      </c>
      <c r="V15" s="69" t="s">
        <v>177</v>
      </c>
    </row>
    <row r="16" spans="1:22" ht="15.75" thickBot="1" x14ac:dyDescent="0.3">
      <c r="A16" s="3" t="s">
        <v>97</v>
      </c>
      <c r="B16" s="25">
        <f>VLOOKUP(V16,[1]Sheet1!$A$610:$U$622,2,FALSE)</f>
        <v>2005</v>
      </c>
      <c r="C16" s="19">
        <f>VLOOKUP(V16,[1]Sheet1!$A$610:$U$622,3,FALSE)/100</f>
        <v>7.4336348806169364E-2</v>
      </c>
      <c r="D16" s="28">
        <f>VLOOKUP(V16,[1]Sheet1!$A$610:$U$622,4,FALSE)</f>
        <v>2005</v>
      </c>
      <c r="E16" s="18">
        <f>VLOOKUP(V16,[1]Sheet1!$A$610:$U$622,5,FALSE)/100</f>
        <v>7.4336348806169364E-2</v>
      </c>
      <c r="F16" s="25">
        <f>VLOOKUP(V16,[1]Sheet1!$A$610:$U$622,6,FALSE)</f>
        <v>0</v>
      </c>
      <c r="G16" s="19">
        <f>VLOOKUP(V16,[1]Sheet1!$A$610:$U$622,7,FALSE)/100</f>
        <v>0</v>
      </c>
      <c r="H16" s="28">
        <f>VLOOKUP(V16,[1]Sheet1!$A$610:$U$622,8,FALSE)</f>
        <v>0</v>
      </c>
      <c r="I16" s="18">
        <f>VLOOKUP(V16,[1]Sheet1!$A$610:$U$622,9,FALSE)/100</f>
        <v>0</v>
      </c>
      <c r="J16" s="25">
        <f>VLOOKUP(V16,[1]Sheet1!$A$610:$U$622,10,FALSE)</f>
        <v>0</v>
      </c>
      <c r="K16" s="19">
        <f>VLOOKUP(V16,[1]Sheet1!$A$610:$U$622,11,FALSE)/100</f>
        <v>0</v>
      </c>
      <c r="L16" s="28">
        <f>VLOOKUP(V16,[1]Sheet1!$A$610:$U$622,12,FALSE)</f>
        <v>0</v>
      </c>
      <c r="M16" s="18">
        <f>VLOOKUP(V16,[1]Sheet1!$A$610:$U$622,13,FALSE)/100</f>
        <v>0</v>
      </c>
      <c r="N16" s="25">
        <f>VLOOKUP(V16,[1]Sheet1!$A$610:$U$622,14,FALSE)</f>
        <v>0</v>
      </c>
      <c r="O16" s="19">
        <f>VLOOKUP(V16,[1]Sheet1!$A$610:$U$622,15,FALSE)/100</f>
        <v>0</v>
      </c>
      <c r="P16" s="28">
        <f>VLOOKUP(V16,[1]Sheet1!$A$610:$U$622,16,FALSE)</f>
        <v>0</v>
      </c>
      <c r="Q16" s="18">
        <f>VLOOKUP(V16,[1]Sheet1!$A$610:$U$622,17,FALSE)/100</f>
        <v>0</v>
      </c>
      <c r="R16" s="25">
        <f>VLOOKUP(V16,[1]Sheet1!$A$610:$U$622,18,FALSE)</f>
        <v>0</v>
      </c>
      <c r="S16" s="19">
        <f>VLOOKUP(V16,[1]Sheet1!$A$610:$U$622,19,FALSE)/100</f>
        <v>0</v>
      </c>
      <c r="T16" s="25">
        <f>VLOOKUP(V16,[1]Sheet1!$A$610:$U$622,20,FALSE)</f>
        <v>0</v>
      </c>
      <c r="U16" s="19">
        <f>VLOOKUP(V16,[1]Sheet1!$A$610:$U$622,21,FALSE)/100</f>
        <v>0</v>
      </c>
      <c r="V16" s="69" t="s">
        <v>178</v>
      </c>
    </row>
    <row r="17" spans="1:22" ht="15.75" thickBot="1" x14ac:dyDescent="0.3">
      <c r="A17" s="32" t="s">
        <v>101</v>
      </c>
      <c r="B17" s="23">
        <f>VLOOKUP(V17,[1]Sheet1!$A$610:$U$622,2,FALSE)</f>
        <v>26972</v>
      </c>
      <c r="C17" s="8">
        <f>VLOOKUP(V17,[1]Sheet1!$A$610:$U$622,3,FALSE)/100</f>
        <v>1</v>
      </c>
      <c r="D17" s="29">
        <f>VLOOKUP(V17,[1]Sheet1!$A$610:$U$622,4,FALSE)</f>
        <v>26972</v>
      </c>
      <c r="E17" s="7">
        <f>VLOOKUP(V17,[1]Sheet1!$A$610:$U$622,5,FALSE)/100</f>
        <v>1</v>
      </c>
      <c r="F17" s="23">
        <f>VLOOKUP(V17,[1]Sheet1!$A$610:$U$622,6,FALSE)</f>
        <v>0</v>
      </c>
      <c r="G17" s="8">
        <f>VLOOKUP(V17,[1]Sheet1!$A$610:$U$622,7,FALSE)/100</f>
        <v>0</v>
      </c>
      <c r="H17" s="29">
        <f>VLOOKUP(V17,[1]Sheet1!$A$610:$U$622,8,FALSE)</f>
        <v>0</v>
      </c>
      <c r="I17" s="7">
        <f>VLOOKUP(V17,[1]Sheet1!$A$610:$U$622,9,FALSE)/100</f>
        <v>0</v>
      </c>
      <c r="J17" s="23">
        <f>VLOOKUP(V17,[1]Sheet1!$A$610:$U$622,10,FALSE)</f>
        <v>0</v>
      </c>
      <c r="K17" s="8">
        <f>VLOOKUP(V17,[1]Sheet1!$A$610:$U$622,11,FALSE)/100</f>
        <v>0</v>
      </c>
      <c r="L17" s="29">
        <f>VLOOKUP(V17,[1]Sheet1!$A$610:$U$622,12,FALSE)</f>
        <v>0</v>
      </c>
      <c r="M17" s="7">
        <f>VLOOKUP(V17,[1]Sheet1!$A$610:$U$622,13,FALSE)/100</f>
        <v>0</v>
      </c>
      <c r="N17" s="23">
        <f>VLOOKUP(V17,[1]Sheet1!$A$610:$U$622,14,FALSE)</f>
        <v>0</v>
      </c>
      <c r="O17" s="8">
        <f>VLOOKUP(V17,[1]Sheet1!$A$610:$U$622,15,FALSE)/100</f>
        <v>0</v>
      </c>
      <c r="P17" s="29">
        <f>VLOOKUP(V17,[1]Sheet1!$A$610:$U$622,16,FALSE)</f>
        <v>0</v>
      </c>
      <c r="Q17" s="7">
        <f>VLOOKUP(V17,[1]Sheet1!$A$610:$U$622,17,FALSE)/100</f>
        <v>0</v>
      </c>
      <c r="R17" s="23">
        <f>VLOOKUP(V17,[1]Sheet1!$A$610:$U$622,18,FALSE)</f>
        <v>0</v>
      </c>
      <c r="S17" s="8">
        <f>VLOOKUP(V17,[1]Sheet1!$A$610:$U$622,19,FALSE)/100</f>
        <v>0</v>
      </c>
      <c r="T17" s="23">
        <f>VLOOKUP(V17,[1]Sheet1!$A$610:$U$622,20,FALSE)</f>
        <v>0</v>
      </c>
      <c r="U17" s="8">
        <f>VLOOKUP(V17,[1]Sheet1!$A$610:$U$622,21,FALSE)/100</f>
        <v>0</v>
      </c>
      <c r="V17" s="69" t="s">
        <v>52</v>
      </c>
    </row>
  </sheetData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DT572"/>
  <sheetViews>
    <sheetView topLeftCell="A4" zoomScale="80" zoomScaleNormal="80" workbookViewId="0">
      <selection activeCell="C7" sqref="C7:O22"/>
    </sheetView>
  </sheetViews>
  <sheetFormatPr defaultColWidth="11.42578125" defaultRowHeight="15" x14ac:dyDescent="0.25"/>
  <cols>
    <col min="1" max="1" width="2.7109375" style="81" customWidth="1"/>
    <col min="2" max="2" width="30.7109375" style="63" customWidth="1"/>
    <col min="3" max="15" width="13.7109375" style="63" customWidth="1"/>
    <col min="16" max="16" width="11.42578125" style="269" customWidth="1"/>
    <col min="17" max="124" width="11.42578125" style="81" customWidth="1"/>
    <col min="125" max="16384" width="11.42578125" style="63"/>
  </cols>
  <sheetData>
    <row r="1" spans="2:16" s="81" customFormat="1" ht="15.75" thickBot="1" x14ac:dyDescent="0.3">
      <c r="P1" s="269"/>
    </row>
    <row r="2" spans="2:16" ht="21.95" customHeight="1" thickTop="1" thickBot="1" x14ac:dyDescent="0.3">
      <c r="B2" s="281" t="s">
        <v>251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</row>
    <row r="3" spans="2:16" ht="21.95" customHeight="1" thickTop="1" thickBot="1" x14ac:dyDescent="0.3">
      <c r="B3" s="284" t="s">
        <v>303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</row>
    <row r="4" spans="2:16" ht="21.95" customHeight="1" thickTop="1" x14ac:dyDescent="0.25">
      <c r="B4" s="287" t="s">
        <v>252</v>
      </c>
      <c r="C4" s="290">
        <v>2015</v>
      </c>
      <c r="D4" s="291"/>
      <c r="E4" s="294">
        <v>2016</v>
      </c>
      <c r="F4" s="291"/>
      <c r="G4" s="294">
        <v>2017</v>
      </c>
      <c r="H4" s="294"/>
      <c r="I4" s="274">
        <v>2018</v>
      </c>
      <c r="J4" s="294"/>
      <c r="K4" s="274">
        <v>2019</v>
      </c>
      <c r="L4" s="294"/>
      <c r="M4" s="274">
        <v>2020</v>
      </c>
      <c r="N4" s="275"/>
      <c r="O4" s="278" t="s">
        <v>283</v>
      </c>
      <c r="P4" s="273"/>
    </row>
    <row r="5" spans="2:16" ht="21.95" customHeight="1" x14ac:dyDescent="0.25">
      <c r="B5" s="288"/>
      <c r="C5" s="292">
        <v>2015</v>
      </c>
      <c r="D5" s="293"/>
      <c r="E5" s="295">
        <v>2016</v>
      </c>
      <c r="F5" s="293"/>
      <c r="G5" s="295">
        <v>2017</v>
      </c>
      <c r="H5" s="295"/>
      <c r="I5" s="276">
        <v>2017</v>
      </c>
      <c r="J5" s="295"/>
      <c r="K5" s="276">
        <v>2017</v>
      </c>
      <c r="L5" s="295"/>
      <c r="M5" s="276">
        <v>2017</v>
      </c>
      <c r="N5" s="277"/>
      <c r="O5" s="279"/>
      <c r="P5" s="273"/>
    </row>
    <row r="6" spans="2:16" ht="21.95" customHeight="1" thickBot="1" x14ac:dyDescent="0.3">
      <c r="B6" s="289"/>
      <c r="C6" s="245" t="s">
        <v>4</v>
      </c>
      <c r="D6" s="243" t="s">
        <v>5</v>
      </c>
      <c r="E6" s="246" t="s">
        <v>4</v>
      </c>
      <c r="F6" s="243" t="s">
        <v>5</v>
      </c>
      <c r="G6" s="246" t="s">
        <v>4</v>
      </c>
      <c r="H6" s="244" t="s">
        <v>5</v>
      </c>
      <c r="I6" s="246" t="s">
        <v>4</v>
      </c>
      <c r="J6" s="244" t="s">
        <v>5</v>
      </c>
      <c r="K6" s="258" t="s">
        <v>4</v>
      </c>
      <c r="L6" s="244" t="s">
        <v>5</v>
      </c>
      <c r="M6" s="258" t="s">
        <v>4</v>
      </c>
      <c r="N6" s="242" t="s">
        <v>5</v>
      </c>
      <c r="O6" s="372"/>
    </row>
    <row r="7" spans="2:16" ht="21.95" customHeight="1" thickTop="1" thickBot="1" x14ac:dyDescent="0.3">
      <c r="B7" s="200" t="s">
        <v>102</v>
      </c>
      <c r="C7" s="201">
        <v>4401</v>
      </c>
      <c r="D7" s="202">
        <v>0.12068114511352418</v>
      </c>
      <c r="E7" s="203">
        <v>4400</v>
      </c>
      <c r="F7" s="202">
        <v>0.1171178365141473</v>
      </c>
      <c r="G7" s="203">
        <v>4357</v>
      </c>
      <c r="H7" s="204">
        <v>0.11796718470785726</v>
      </c>
      <c r="I7" s="203">
        <v>4343</v>
      </c>
      <c r="J7" s="204">
        <v>0.11719150543727569</v>
      </c>
      <c r="K7" s="203">
        <v>4368</v>
      </c>
      <c r="L7" s="204">
        <v>0.11913268784944771</v>
      </c>
      <c r="M7" s="203">
        <v>3369</v>
      </c>
      <c r="N7" s="204">
        <v>0.12490731128577784</v>
      </c>
      <c r="O7" s="205">
        <v>-0.2287087912087912</v>
      </c>
      <c r="P7" s="270" t="s">
        <v>179</v>
      </c>
    </row>
    <row r="8" spans="2:16" ht="21.95" customHeight="1" thickTop="1" x14ac:dyDescent="0.25">
      <c r="B8" s="206" t="s">
        <v>103</v>
      </c>
      <c r="C8" s="87">
        <v>3689</v>
      </c>
      <c r="D8" s="88">
        <v>0.10115717889656685</v>
      </c>
      <c r="E8" s="89">
        <v>3627</v>
      </c>
      <c r="F8" s="88">
        <v>9.6542362053820968E-2</v>
      </c>
      <c r="G8" s="89">
        <v>3502</v>
      </c>
      <c r="H8" s="90">
        <v>9.4817783072507711E-2</v>
      </c>
      <c r="I8" s="89">
        <v>3558</v>
      </c>
      <c r="J8" s="90">
        <v>9.6009066623492276E-2</v>
      </c>
      <c r="K8" s="89">
        <v>3423</v>
      </c>
      <c r="L8" s="90">
        <v>9.3358789035865267E-2</v>
      </c>
      <c r="M8" s="89">
        <v>2624</v>
      </c>
      <c r="N8" s="90">
        <v>9.7286074447575269E-2</v>
      </c>
      <c r="O8" s="207">
        <v>-0.23342097575226409</v>
      </c>
      <c r="P8" s="270" t="s">
        <v>180</v>
      </c>
    </row>
    <row r="9" spans="2:16" ht="21.95" customHeight="1" x14ac:dyDescent="0.25">
      <c r="B9" s="206" t="s">
        <v>104</v>
      </c>
      <c r="C9" s="87">
        <v>1572</v>
      </c>
      <c r="D9" s="88">
        <v>4.3106284962158604E-2</v>
      </c>
      <c r="E9" s="89">
        <v>1486</v>
      </c>
      <c r="F9" s="88">
        <v>3.955388751364157E-2</v>
      </c>
      <c r="G9" s="89">
        <v>1517</v>
      </c>
      <c r="H9" s="90">
        <v>4.1073265825526617E-2</v>
      </c>
      <c r="I9" s="89">
        <v>1400</v>
      </c>
      <c r="J9" s="90">
        <v>3.777759788445452E-2</v>
      </c>
      <c r="K9" s="89">
        <v>1381</v>
      </c>
      <c r="L9" s="90">
        <v>3.7665348424928406E-2</v>
      </c>
      <c r="M9" s="89">
        <v>1117</v>
      </c>
      <c r="N9" s="90">
        <v>4.1413317514459438E-2</v>
      </c>
      <c r="O9" s="207">
        <v>-0.19116582186821143</v>
      </c>
      <c r="P9" s="270" t="s">
        <v>181</v>
      </c>
    </row>
    <row r="10" spans="2:16" ht="21.95" customHeight="1" x14ac:dyDescent="0.25">
      <c r="B10" s="206" t="s">
        <v>105</v>
      </c>
      <c r="C10" s="87">
        <v>2938</v>
      </c>
      <c r="D10" s="88">
        <v>8.056378194581551E-2</v>
      </c>
      <c r="E10" s="89">
        <v>3165</v>
      </c>
      <c r="F10" s="88">
        <v>8.4244989219835503E-2</v>
      </c>
      <c r="G10" s="89">
        <v>3182</v>
      </c>
      <c r="H10" s="90">
        <v>8.6153679536470462E-2</v>
      </c>
      <c r="I10" s="89">
        <v>2996</v>
      </c>
      <c r="J10" s="90">
        <v>8.0844059472732668E-2</v>
      </c>
      <c r="K10" s="89">
        <v>3057</v>
      </c>
      <c r="L10" s="90">
        <v>8.3376517114414295E-2</v>
      </c>
      <c r="M10" s="89">
        <v>2242</v>
      </c>
      <c r="N10" s="90">
        <v>8.3123238914429784E-2</v>
      </c>
      <c r="O10" s="207">
        <v>-0.26660124304874061</v>
      </c>
      <c r="P10" s="270" t="s">
        <v>182</v>
      </c>
    </row>
    <row r="11" spans="2:16" ht="21.95" customHeight="1" x14ac:dyDescent="0.25">
      <c r="B11" s="206" t="s">
        <v>106</v>
      </c>
      <c r="C11" s="87">
        <v>1578</v>
      </c>
      <c r="D11" s="88">
        <v>4.3270812767357683E-2</v>
      </c>
      <c r="E11" s="89">
        <v>1658</v>
      </c>
      <c r="F11" s="88">
        <v>4.4132130213740052E-2</v>
      </c>
      <c r="G11" s="89">
        <v>1526</v>
      </c>
      <c r="H11" s="90">
        <v>4.1316943737477664E-2</v>
      </c>
      <c r="I11" s="89">
        <v>1462</v>
      </c>
      <c r="J11" s="90">
        <v>3.9450605790766077E-2</v>
      </c>
      <c r="K11" s="89">
        <v>1483</v>
      </c>
      <c r="L11" s="90">
        <v>4.0447293058775396E-2</v>
      </c>
      <c r="M11" s="89">
        <v>1223</v>
      </c>
      <c r="N11" s="90">
        <v>4.5343318997478864E-2</v>
      </c>
      <c r="O11" s="207">
        <v>-0.17532029669588672</v>
      </c>
      <c r="P11" s="270" t="s">
        <v>183</v>
      </c>
    </row>
    <row r="12" spans="2:16" ht="21.95" customHeight="1" thickBot="1" x14ac:dyDescent="0.3">
      <c r="B12" s="206" t="s">
        <v>107</v>
      </c>
      <c r="C12" s="87">
        <v>2464</v>
      </c>
      <c r="D12" s="88">
        <v>6.7566085335088302E-2</v>
      </c>
      <c r="E12" s="89">
        <v>2517</v>
      </c>
      <c r="F12" s="88">
        <v>6.6996726024115633E-2</v>
      </c>
      <c r="G12" s="89">
        <v>2438</v>
      </c>
      <c r="H12" s="90">
        <v>6.6009638815183846E-2</v>
      </c>
      <c r="I12" s="89">
        <v>2472</v>
      </c>
      <c r="J12" s="90">
        <v>6.6704444264551119E-2</v>
      </c>
      <c r="K12" s="89">
        <v>2317</v>
      </c>
      <c r="L12" s="90">
        <v>6.3193781535524338E-2</v>
      </c>
      <c r="M12" s="89">
        <v>1903</v>
      </c>
      <c r="N12" s="90">
        <v>7.0554649265905378E-2</v>
      </c>
      <c r="O12" s="207">
        <v>-0.17867932671558048</v>
      </c>
      <c r="P12" s="270" t="s">
        <v>184</v>
      </c>
    </row>
    <row r="13" spans="2:16" ht="21.95" customHeight="1" thickTop="1" thickBot="1" x14ac:dyDescent="0.3">
      <c r="B13" s="200" t="s">
        <v>108</v>
      </c>
      <c r="C13" s="201">
        <v>12241</v>
      </c>
      <c r="D13" s="202">
        <v>0.33566414390698696</v>
      </c>
      <c r="E13" s="203">
        <v>12453</v>
      </c>
      <c r="F13" s="202">
        <v>0.33147009502515373</v>
      </c>
      <c r="G13" s="203">
        <v>12165</v>
      </c>
      <c r="H13" s="204">
        <v>0.32937131098716632</v>
      </c>
      <c r="I13" s="203">
        <v>11888</v>
      </c>
      <c r="J13" s="204">
        <v>0.32078577403599667</v>
      </c>
      <c r="K13" s="203">
        <v>11661</v>
      </c>
      <c r="L13" s="204">
        <v>0.31804172916950768</v>
      </c>
      <c r="M13" s="203">
        <v>9109</v>
      </c>
      <c r="N13" s="204">
        <v>0.33772059913984875</v>
      </c>
      <c r="O13" s="205">
        <v>-0.21884915530400481</v>
      </c>
    </row>
    <row r="14" spans="2:16" ht="21.95" customHeight="1" thickTop="1" x14ac:dyDescent="0.25">
      <c r="B14" s="206" t="s">
        <v>109</v>
      </c>
      <c r="C14" s="87">
        <v>796</v>
      </c>
      <c r="D14" s="88">
        <v>2.1827355489744432E-2</v>
      </c>
      <c r="E14" s="89">
        <v>798</v>
      </c>
      <c r="F14" s="88">
        <v>2.1240916713247623E-2</v>
      </c>
      <c r="G14" s="89">
        <v>752</v>
      </c>
      <c r="H14" s="90">
        <v>2.0360643309687551E-2</v>
      </c>
      <c r="I14" s="89">
        <v>732</v>
      </c>
      <c r="J14" s="90">
        <v>1.9752286893871936E-2</v>
      </c>
      <c r="K14" s="89">
        <v>675</v>
      </c>
      <c r="L14" s="90">
        <v>1.8409927723987453E-2</v>
      </c>
      <c r="M14" s="89">
        <v>588</v>
      </c>
      <c r="N14" s="90">
        <v>2.1800385585051166E-2</v>
      </c>
      <c r="O14" s="207">
        <v>-0.12888888888888889</v>
      </c>
      <c r="P14" s="270" t="s">
        <v>185</v>
      </c>
    </row>
    <row r="15" spans="2:16" ht="21.95" customHeight="1" x14ac:dyDescent="0.25">
      <c r="B15" s="206" t="s">
        <v>110</v>
      </c>
      <c r="C15" s="87">
        <v>4167</v>
      </c>
      <c r="D15" s="88">
        <v>0.11426456071076012</v>
      </c>
      <c r="E15" s="89">
        <v>4220</v>
      </c>
      <c r="F15" s="88">
        <v>0.112326652293114</v>
      </c>
      <c r="G15" s="89">
        <v>3952</v>
      </c>
      <c r="H15" s="90">
        <v>0.10700167867006011</v>
      </c>
      <c r="I15" s="89">
        <v>4082</v>
      </c>
      <c r="J15" s="90">
        <v>0.11014868183167381</v>
      </c>
      <c r="K15" s="89">
        <v>4033</v>
      </c>
      <c r="L15" s="90">
        <v>0.10999590890495023</v>
      </c>
      <c r="M15" s="89">
        <v>2971</v>
      </c>
      <c r="N15" s="90">
        <v>0.11015126798161055</v>
      </c>
      <c r="O15" s="207">
        <v>-0.26332754773121747</v>
      </c>
      <c r="P15" s="270" t="s">
        <v>186</v>
      </c>
    </row>
    <row r="16" spans="2:16" ht="21.95" customHeight="1" x14ac:dyDescent="0.25">
      <c r="B16" s="206" t="s">
        <v>111</v>
      </c>
      <c r="C16" s="87">
        <v>3764</v>
      </c>
      <c r="D16" s="88">
        <v>0.10321377646155534</v>
      </c>
      <c r="E16" s="89">
        <v>3823</v>
      </c>
      <c r="F16" s="88">
        <v>0.1017594293167239</v>
      </c>
      <c r="G16" s="89">
        <v>3620</v>
      </c>
      <c r="H16" s="90">
        <v>9.8012671251421449E-2</v>
      </c>
      <c r="I16" s="89">
        <v>3680</v>
      </c>
      <c r="J16" s="90">
        <v>9.9301114439137597E-2</v>
      </c>
      <c r="K16" s="89">
        <v>3745</v>
      </c>
      <c r="L16" s="90">
        <v>0.10214100640938224</v>
      </c>
      <c r="M16" s="89">
        <v>2695</v>
      </c>
      <c r="N16" s="90">
        <v>9.9918433931484502E-2</v>
      </c>
      <c r="O16" s="207">
        <v>-0.28037383177570091</v>
      </c>
      <c r="P16" s="270" t="s">
        <v>187</v>
      </c>
    </row>
    <row r="17" spans="2:16" ht="21.95" customHeight="1" x14ac:dyDescent="0.25">
      <c r="B17" s="206" t="s">
        <v>112</v>
      </c>
      <c r="C17" s="87">
        <v>820</v>
      </c>
      <c r="D17" s="88">
        <v>2.2485466710540747E-2</v>
      </c>
      <c r="E17" s="89">
        <v>851</v>
      </c>
      <c r="F17" s="88">
        <v>2.2651654289440763E-2</v>
      </c>
      <c r="G17" s="89">
        <v>829</v>
      </c>
      <c r="H17" s="90">
        <v>2.2445443223046514E-2</v>
      </c>
      <c r="I17" s="89">
        <v>796</v>
      </c>
      <c r="J17" s="90">
        <v>2.1479262797161284E-2</v>
      </c>
      <c r="K17" s="89">
        <v>809</v>
      </c>
      <c r="L17" s="90">
        <v>2.2064639301786444E-2</v>
      </c>
      <c r="M17" s="89">
        <v>582</v>
      </c>
      <c r="N17" s="90">
        <v>2.1577932670917989E-2</v>
      </c>
      <c r="O17" s="207">
        <v>-0.28059332509270707</v>
      </c>
      <c r="P17" s="270" t="s">
        <v>188</v>
      </c>
    </row>
    <row r="18" spans="2:16" ht="21.95" customHeight="1" thickBot="1" x14ac:dyDescent="0.3">
      <c r="B18" s="206" t="s">
        <v>113</v>
      </c>
      <c r="C18" s="87">
        <v>1360</v>
      </c>
      <c r="D18" s="88">
        <v>3.7292969178457827E-2</v>
      </c>
      <c r="E18" s="89">
        <v>1417</v>
      </c>
      <c r="F18" s="88">
        <v>3.7717266895578805E-2</v>
      </c>
      <c r="G18" s="89">
        <v>1270</v>
      </c>
      <c r="H18" s="90">
        <v>3.4385660908647857E-2</v>
      </c>
      <c r="I18" s="89">
        <v>1307</v>
      </c>
      <c r="J18" s="90">
        <v>3.5268086024987183E-2</v>
      </c>
      <c r="K18" s="89">
        <v>1303</v>
      </c>
      <c r="L18" s="90">
        <v>3.5537978999045414E-2</v>
      </c>
      <c r="M18" s="89">
        <v>1017</v>
      </c>
      <c r="N18" s="90">
        <v>3.770576894557319E-2</v>
      </c>
      <c r="O18" s="207">
        <v>-0.21949347659247889</v>
      </c>
      <c r="P18" s="270" t="s">
        <v>189</v>
      </c>
    </row>
    <row r="19" spans="2:16" ht="21.95" customHeight="1" thickTop="1" thickBot="1" x14ac:dyDescent="0.3">
      <c r="B19" s="200" t="s">
        <v>114</v>
      </c>
      <c r="C19" s="201">
        <v>10907</v>
      </c>
      <c r="D19" s="202">
        <v>0.29908412855105848</v>
      </c>
      <c r="E19" s="203">
        <v>11109</v>
      </c>
      <c r="F19" s="202">
        <v>0.29569591950810509</v>
      </c>
      <c r="G19" s="203">
        <v>10423</v>
      </c>
      <c r="H19" s="204">
        <v>0.28220609736286351</v>
      </c>
      <c r="I19" s="203">
        <v>10597</v>
      </c>
      <c r="J19" s="204">
        <v>0.28594943198683181</v>
      </c>
      <c r="K19" s="203">
        <v>10565</v>
      </c>
      <c r="L19" s="204">
        <v>0.28814946133915176</v>
      </c>
      <c r="M19" s="203">
        <v>7853</v>
      </c>
      <c r="N19" s="204">
        <v>0.29115378911463741</v>
      </c>
      <c r="O19" s="205">
        <v>-0.25669663984855656</v>
      </c>
    </row>
    <row r="20" spans="2:16" ht="21.95" customHeight="1" thickTop="1" x14ac:dyDescent="0.25">
      <c r="B20" s="206" t="s">
        <v>115</v>
      </c>
      <c r="C20" s="87">
        <v>93</v>
      </c>
      <c r="D20" s="88">
        <v>2.5501809805857189E-3</v>
      </c>
      <c r="E20" s="89">
        <v>76</v>
      </c>
      <c r="F20" s="88">
        <v>2.022944448880726E-3</v>
      </c>
      <c r="G20" s="89">
        <v>63</v>
      </c>
      <c r="H20" s="90">
        <v>1.7057453836573347E-3</v>
      </c>
      <c r="I20" s="89">
        <v>56</v>
      </c>
      <c r="J20" s="90">
        <v>1.5111039153781808E-3</v>
      </c>
      <c r="K20" s="89">
        <v>60</v>
      </c>
      <c r="L20" s="90">
        <v>1.636438019909996E-3</v>
      </c>
      <c r="M20" s="89">
        <v>17</v>
      </c>
      <c r="N20" s="90">
        <v>6.3028325671066296E-4</v>
      </c>
      <c r="O20" s="207">
        <v>-0.71666666666666667</v>
      </c>
      <c r="P20" s="270" t="s">
        <v>190</v>
      </c>
    </row>
    <row r="21" spans="2:16" ht="21.95" customHeight="1" thickBot="1" x14ac:dyDescent="0.3">
      <c r="B21" s="206" t="s">
        <v>38</v>
      </c>
      <c r="C21" s="87">
        <v>8826</v>
      </c>
      <c r="D21" s="88">
        <v>0.24202040144784467</v>
      </c>
      <c r="E21" s="89">
        <v>9531</v>
      </c>
      <c r="F21" s="88">
        <v>0.25369320450371319</v>
      </c>
      <c r="G21" s="89">
        <v>9926</v>
      </c>
      <c r="H21" s="90">
        <v>0.26874966155845564</v>
      </c>
      <c r="I21" s="89">
        <v>10175</v>
      </c>
      <c r="J21" s="90">
        <v>0.27456218462451765</v>
      </c>
      <c r="K21" s="89">
        <v>10011</v>
      </c>
      <c r="L21" s="90">
        <v>0.27303968362198283</v>
      </c>
      <c r="M21" s="89">
        <v>6624</v>
      </c>
      <c r="N21" s="90">
        <v>0.24558801720302537</v>
      </c>
      <c r="O21" s="207">
        <v>-0.33832783937668565</v>
      </c>
      <c r="P21" s="270" t="s">
        <v>192</v>
      </c>
    </row>
    <row r="22" spans="2:16" ht="21.95" customHeight="1" thickTop="1" thickBot="1" x14ac:dyDescent="0.3">
      <c r="B22" s="97" t="s">
        <v>117</v>
      </c>
      <c r="C22" s="142">
        <v>36468</v>
      </c>
      <c r="D22" s="99">
        <v>1</v>
      </c>
      <c r="E22" s="143">
        <v>37569</v>
      </c>
      <c r="F22" s="99">
        <v>1</v>
      </c>
      <c r="G22" s="143">
        <v>36934</v>
      </c>
      <c r="H22" s="101">
        <v>1</v>
      </c>
      <c r="I22" s="143">
        <v>37059</v>
      </c>
      <c r="J22" s="101">
        <v>1</v>
      </c>
      <c r="K22" s="143">
        <v>36665</v>
      </c>
      <c r="L22" s="101">
        <v>0.99999999999999989</v>
      </c>
      <c r="M22" s="143">
        <v>26972</v>
      </c>
      <c r="N22" s="101">
        <v>1</v>
      </c>
      <c r="O22" s="208">
        <v>-0.26436656211645981</v>
      </c>
      <c r="P22" s="271" t="s">
        <v>52</v>
      </c>
    </row>
    <row r="23" spans="2:16" s="81" customFormat="1" ht="15.75" thickTop="1" x14ac:dyDescent="0.25">
      <c r="P23" s="269"/>
    </row>
    <row r="24" spans="2:16" s="81" customFormat="1" x14ac:dyDescent="0.25">
      <c r="P24" s="269"/>
    </row>
    <row r="25" spans="2:16" s="81" customFormat="1" x14ac:dyDescent="0.25">
      <c r="P25" s="269"/>
    </row>
    <row r="26" spans="2:16" s="81" customFormat="1" x14ac:dyDescent="0.25">
      <c r="P26" s="269"/>
    </row>
    <row r="27" spans="2:16" s="81" customFormat="1" x14ac:dyDescent="0.25">
      <c r="P27" s="269"/>
    </row>
    <row r="28" spans="2:16" s="81" customFormat="1" x14ac:dyDescent="0.25">
      <c r="P28" s="269"/>
    </row>
    <row r="29" spans="2:16" s="81" customFormat="1" x14ac:dyDescent="0.25">
      <c r="P29" s="269"/>
    </row>
    <row r="30" spans="2:16" s="81" customFormat="1" x14ac:dyDescent="0.25">
      <c r="P30" s="269"/>
    </row>
    <row r="31" spans="2:16" s="81" customFormat="1" x14ac:dyDescent="0.25">
      <c r="P31" s="269"/>
    </row>
    <row r="32" spans="2:16" s="81" customFormat="1" x14ac:dyDescent="0.25">
      <c r="P32" s="269"/>
    </row>
    <row r="33" spans="16:16" s="81" customFormat="1" x14ac:dyDescent="0.25">
      <c r="P33" s="269"/>
    </row>
    <row r="34" spans="16:16" s="81" customFormat="1" x14ac:dyDescent="0.25">
      <c r="P34" s="269"/>
    </row>
    <row r="35" spans="16:16" s="81" customFormat="1" x14ac:dyDescent="0.25">
      <c r="P35" s="269"/>
    </row>
    <row r="36" spans="16:16" s="81" customFormat="1" x14ac:dyDescent="0.25">
      <c r="P36" s="269"/>
    </row>
    <row r="37" spans="16:16" s="81" customFormat="1" x14ac:dyDescent="0.25">
      <c r="P37" s="269"/>
    </row>
    <row r="38" spans="16:16" s="81" customFormat="1" x14ac:dyDescent="0.25">
      <c r="P38" s="269"/>
    </row>
    <row r="39" spans="16:16" s="81" customFormat="1" x14ac:dyDescent="0.25">
      <c r="P39" s="269"/>
    </row>
    <row r="40" spans="16:16" s="81" customFormat="1" x14ac:dyDescent="0.25">
      <c r="P40" s="269"/>
    </row>
    <row r="41" spans="16:16" s="81" customFormat="1" x14ac:dyDescent="0.25">
      <c r="P41" s="269"/>
    </row>
    <row r="42" spans="16:16" s="81" customFormat="1" x14ac:dyDescent="0.25">
      <c r="P42" s="269"/>
    </row>
    <row r="43" spans="16:16" s="81" customFormat="1" x14ac:dyDescent="0.25">
      <c r="P43" s="269"/>
    </row>
    <row r="44" spans="16:16" s="81" customFormat="1" x14ac:dyDescent="0.25">
      <c r="P44" s="269"/>
    </row>
    <row r="45" spans="16:16" s="81" customFormat="1" x14ac:dyDescent="0.25">
      <c r="P45" s="269"/>
    </row>
    <row r="46" spans="16:16" s="81" customFormat="1" x14ac:dyDescent="0.25">
      <c r="P46" s="269"/>
    </row>
    <row r="47" spans="16:16" s="81" customFormat="1" x14ac:dyDescent="0.25">
      <c r="P47" s="269"/>
    </row>
    <row r="48" spans="16:16" s="81" customFormat="1" x14ac:dyDescent="0.25">
      <c r="P48" s="269"/>
    </row>
    <row r="49" spans="16:16" s="81" customFormat="1" x14ac:dyDescent="0.25">
      <c r="P49" s="269"/>
    </row>
    <row r="50" spans="16:16" s="81" customFormat="1" x14ac:dyDescent="0.25">
      <c r="P50" s="269"/>
    </row>
    <row r="51" spans="16:16" s="81" customFormat="1" x14ac:dyDescent="0.25">
      <c r="P51" s="269"/>
    </row>
    <row r="52" spans="16:16" s="81" customFormat="1" x14ac:dyDescent="0.25">
      <c r="P52" s="269"/>
    </row>
    <row r="53" spans="16:16" s="81" customFormat="1" x14ac:dyDescent="0.25">
      <c r="P53" s="269"/>
    </row>
    <row r="54" spans="16:16" s="81" customFormat="1" x14ac:dyDescent="0.25">
      <c r="P54" s="269"/>
    </row>
    <row r="55" spans="16:16" s="81" customFormat="1" x14ac:dyDescent="0.25">
      <c r="P55" s="269"/>
    </row>
    <row r="56" spans="16:16" s="81" customFormat="1" x14ac:dyDescent="0.25">
      <c r="P56" s="269"/>
    </row>
    <row r="57" spans="16:16" s="81" customFormat="1" x14ac:dyDescent="0.25">
      <c r="P57" s="269"/>
    </row>
    <row r="58" spans="16:16" s="81" customFormat="1" x14ac:dyDescent="0.25">
      <c r="P58" s="269"/>
    </row>
    <row r="59" spans="16:16" s="81" customFormat="1" x14ac:dyDescent="0.25">
      <c r="P59" s="269"/>
    </row>
    <row r="60" spans="16:16" s="81" customFormat="1" x14ac:dyDescent="0.25">
      <c r="P60" s="269"/>
    </row>
    <row r="61" spans="16:16" s="81" customFormat="1" x14ac:dyDescent="0.25">
      <c r="P61" s="269"/>
    </row>
    <row r="62" spans="16:16" s="81" customFormat="1" x14ac:dyDescent="0.25">
      <c r="P62" s="269"/>
    </row>
    <row r="63" spans="16:16" s="81" customFormat="1" x14ac:dyDescent="0.25">
      <c r="P63" s="269"/>
    </row>
    <row r="64" spans="16:16" s="81" customFormat="1" x14ac:dyDescent="0.25">
      <c r="P64" s="269"/>
    </row>
    <row r="65" spans="16:16" s="81" customFormat="1" x14ac:dyDescent="0.25">
      <c r="P65" s="269"/>
    </row>
    <row r="66" spans="16:16" s="81" customFormat="1" x14ac:dyDescent="0.25">
      <c r="P66" s="269"/>
    </row>
    <row r="67" spans="16:16" s="81" customFormat="1" x14ac:dyDescent="0.25">
      <c r="P67" s="269"/>
    </row>
    <row r="68" spans="16:16" s="81" customFormat="1" x14ac:dyDescent="0.25">
      <c r="P68" s="269"/>
    </row>
    <row r="69" spans="16:16" s="81" customFormat="1" x14ac:dyDescent="0.25">
      <c r="P69" s="269"/>
    </row>
    <row r="70" spans="16:16" s="81" customFormat="1" x14ac:dyDescent="0.25">
      <c r="P70" s="269"/>
    </row>
    <row r="71" spans="16:16" s="81" customFormat="1" x14ac:dyDescent="0.25">
      <c r="P71" s="269"/>
    </row>
    <row r="72" spans="16:16" s="81" customFormat="1" x14ac:dyDescent="0.25">
      <c r="P72" s="269"/>
    </row>
    <row r="73" spans="16:16" s="81" customFormat="1" x14ac:dyDescent="0.25">
      <c r="P73" s="269"/>
    </row>
    <row r="74" spans="16:16" s="81" customFormat="1" x14ac:dyDescent="0.25">
      <c r="P74" s="269"/>
    </row>
    <row r="75" spans="16:16" s="81" customFormat="1" x14ac:dyDescent="0.25">
      <c r="P75" s="269"/>
    </row>
    <row r="76" spans="16:16" s="81" customFormat="1" x14ac:dyDescent="0.25">
      <c r="P76" s="269"/>
    </row>
    <row r="77" spans="16:16" s="81" customFormat="1" x14ac:dyDescent="0.25">
      <c r="P77" s="269"/>
    </row>
    <row r="78" spans="16:16" s="81" customFormat="1" x14ac:dyDescent="0.25">
      <c r="P78" s="269"/>
    </row>
    <row r="79" spans="16:16" s="81" customFormat="1" x14ac:dyDescent="0.25">
      <c r="P79" s="269"/>
    </row>
    <row r="80" spans="16:16" s="81" customFormat="1" x14ac:dyDescent="0.25">
      <c r="P80" s="269"/>
    </row>
    <row r="81" spans="16:16" s="81" customFormat="1" x14ac:dyDescent="0.25">
      <c r="P81" s="269"/>
    </row>
    <row r="82" spans="16:16" s="81" customFormat="1" x14ac:dyDescent="0.25">
      <c r="P82" s="269"/>
    </row>
    <row r="83" spans="16:16" s="81" customFormat="1" x14ac:dyDescent="0.25">
      <c r="P83" s="269"/>
    </row>
    <row r="84" spans="16:16" s="81" customFormat="1" x14ac:dyDescent="0.25">
      <c r="P84" s="269"/>
    </row>
    <row r="85" spans="16:16" s="81" customFormat="1" x14ac:dyDescent="0.25">
      <c r="P85" s="269"/>
    </row>
    <row r="86" spans="16:16" s="81" customFormat="1" x14ac:dyDescent="0.25">
      <c r="P86" s="269"/>
    </row>
    <row r="87" spans="16:16" s="81" customFormat="1" x14ac:dyDescent="0.25">
      <c r="P87" s="269"/>
    </row>
    <row r="88" spans="16:16" s="81" customFormat="1" x14ac:dyDescent="0.25">
      <c r="P88" s="269"/>
    </row>
    <row r="89" spans="16:16" s="81" customFormat="1" x14ac:dyDescent="0.25">
      <c r="P89" s="269"/>
    </row>
    <row r="90" spans="16:16" s="81" customFormat="1" x14ac:dyDescent="0.25">
      <c r="P90" s="269"/>
    </row>
    <row r="91" spans="16:16" s="81" customFormat="1" x14ac:dyDescent="0.25">
      <c r="P91" s="269"/>
    </row>
    <row r="92" spans="16:16" s="81" customFormat="1" x14ac:dyDescent="0.25">
      <c r="P92" s="269"/>
    </row>
    <row r="93" spans="16:16" s="81" customFormat="1" x14ac:dyDescent="0.25">
      <c r="P93" s="269"/>
    </row>
    <row r="94" spans="16:16" s="81" customFormat="1" x14ac:dyDescent="0.25">
      <c r="P94" s="269"/>
    </row>
    <row r="95" spans="16:16" s="81" customFormat="1" x14ac:dyDescent="0.25">
      <c r="P95" s="269"/>
    </row>
    <row r="96" spans="16:16" s="81" customFormat="1" x14ac:dyDescent="0.25">
      <c r="P96" s="269"/>
    </row>
    <row r="97" spans="16:16" s="81" customFormat="1" x14ac:dyDescent="0.25">
      <c r="P97" s="269"/>
    </row>
    <row r="98" spans="16:16" s="81" customFormat="1" x14ac:dyDescent="0.25">
      <c r="P98" s="269"/>
    </row>
    <row r="99" spans="16:16" s="81" customFormat="1" x14ac:dyDescent="0.25">
      <c r="P99" s="269"/>
    </row>
    <row r="100" spans="16:16" s="81" customFormat="1" x14ac:dyDescent="0.25">
      <c r="P100" s="269"/>
    </row>
    <row r="101" spans="16:16" s="81" customFormat="1" x14ac:dyDescent="0.25">
      <c r="P101" s="269"/>
    </row>
    <row r="102" spans="16:16" s="81" customFormat="1" x14ac:dyDescent="0.25">
      <c r="P102" s="269"/>
    </row>
    <row r="103" spans="16:16" s="81" customFormat="1" x14ac:dyDescent="0.25">
      <c r="P103" s="269"/>
    </row>
    <row r="104" spans="16:16" s="81" customFormat="1" x14ac:dyDescent="0.25">
      <c r="P104" s="269"/>
    </row>
    <row r="105" spans="16:16" s="81" customFormat="1" x14ac:dyDescent="0.25">
      <c r="P105" s="269"/>
    </row>
    <row r="106" spans="16:16" s="81" customFormat="1" x14ac:dyDescent="0.25">
      <c r="P106" s="269"/>
    </row>
    <row r="107" spans="16:16" s="81" customFormat="1" x14ac:dyDescent="0.25">
      <c r="P107" s="269"/>
    </row>
    <row r="108" spans="16:16" s="81" customFormat="1" x14ac:dyDescent="0.25">
      <c r="P108" s="269"/>
    </row>
    <row r="109" spans="16:16" s="81" customFormat="1" x14ac:dyDescent="0.25">
      <c r="P109" s="269"/>
    </row>
    <row r="110" spans="16:16" s="81" customFormat="1" x14ac:dyDescent="0.25">
      <c r="P110" s="269"/>
    </row>
    <row r="111" spans="16:16" s="81" customFormat="1" x14ac:dyDescent="0.25">
      <c r="P111" s="269"/>
    </row>
    <row r="112" spans="16:16" s="81" customFormat="1" x14ac:dyDescent="0.25">
      <c r="P112" s="269"/>
    </row>
    <row r="113" spans="16:16" s="81" customFormat="1" x14ac:dyDescent="0.25">
      <c r="P113" s="269"/>
    </row>
    <row r="114" spans="16:16" s="81" customFormat="1" x14ac:dyDescent="0.25">
      <c r="P114" s="269"/>
    </row>
    <row r="115" spans="16:16" s="81" customFormat="1" x14ac:dyDescent="0.25">
      <c r="P115" s="269"/>
    </row>
    <row r="116" spans="16:16" s="81" customFormat="1" x14ac:dyDescent="0.25">
      <c r="P116" s="269"/>
    </row>
    <row r="117" spans="16:16" s="81" customFormat="1" x14ac:dyDescent="0.25">
      <c r="P117" s="269"/>
    </row>
    <row r="118" spans="16:16" s="81" customFormat="1" x14ac:dyDescent="0.25">
      <c r="P118" s="269"/>
    </row>
    <row r="119" spans="16:16" s="81" customFormat="1" x14ac:dyDescent="0.25">
      <c r="P119" s="269"/>
    </row>
    <row r="120" spans="16:16" s="81" customFormat="1" x14ac:dyDescent="0.25">
      <c r="P120" s="269"/>
    </row>
    <row r="121" spans="16:16" s="81" customFormat="1" x14ac:dyDescent="0.25">
      <c r="P121" s="269"/>
    </row>
    <row r="122" spans="16:16" s="81" customFormat="1" x14ac:dyDescent="0.25">
      <c r="P122" s="269"/>
    </row>
    <row r="123" spans="16:16" s="81" customFormat="1" x14ac:dyDescent="0.25">
      <c r="P123" s="269"/>
    </row>
    <row r="124" spans="16:16" s="81" customFormat="1" x14ac:dyDescent="0.25">
      <c r="P124" s="269"/>
    </row>
    <row r="125" spans="16:16" s="81" customFormat="1" x14ac:dyDescent="0.25">
      <c r="P125" s="269"/>
    </row>
    <row r="126" spans="16:16" s="81" customFormat="1" x14ac:dyDescent="0.25">
      <c r="P126" s="269"/>
    </row>
    <row r="127" spans="16:16" s="81" customFormat="1" x14ac:dyDescent="0.25">
      <c r="P127" s="269"/>
    </row>
    <row r="128" spans="16:16" s="81" customFormat="1" x14ac:dyDescent="0.25">
      <c r="P128" s="269"/>
    </row>
    <row r="129" spans="16:16" s="81" customFormat="1" x14ac:dyDescent="0.25">
      <c r="P129" s="269"/>
    </row>
    <row r="130" spans="16:16" s="81" customFormat="1" x14ac:dyDescent="0.25">
      <c r="P130" s="269"/>
    </row>
    <row r="131" spans="16:16" s="81" customFormat="1" x14ac:dyDescent="0.25">
      <c r="P131" s="269"/>
    </row>
    <row r="132" spans="16:16" s="81" customFormat="1" x14ac:dyDescent="0.25">
      <c r="P132" s="269"/>
    </row>
    <row r="133" spans="16:16" s="81" customFormat="1" x14ac:dyDescent="0.25">
      <c r="P133" s="269"/>
    </row>
    <row r="134" spans="16:16" s="81" customFormat="1" x14ac:dyDescent="0.25">
      <c r="P134" s="269"/>
    </row>
    <row r="135" spans="16:16" s="81" customFormat="1" x14ac:dyDescent="0.25">
      <c r="P135" s="269"/>
    </row>
    <row r="136" spans="16:16" s="81" customFormat="1" x14ac:dyDescent="0.25">
      <c r="P136" s="269"/>
    </row>
    <row r="137" spans="16:16" s="81" customFormat="1" x14ac:dyDescent="0.25">
      <c r="P137" s="269"/>
    </row>
    <row r="138" spans="16:16" s="81" customFormat="1" x14ac:dyDescent="0.25">
      <c r="P138" s="269"/>
    </row>
    <row r="139" spans="16:16" s="81" customFormat="1" x14ac:dyDescent="0.25">
      <c r="P139" s="269"/>
    </row>
    <row r="140" spans="16:16" s="81" customFormat="1" x14ac:dyDescent="0.25">
      <c r="P140" s="269"/>
    </row>
    <row r="141" spans="16:16" s="81" customFormat="1" x14ac:dyDescent="0.25">
      <c r="P141" s="269"/>
    </row>
    <row r="142" spans="16:16" s="81" customFormat="1" x14ac:dyDescent="0.25">
      <c r="P142" s="269"/>
    </row>
    <row r="143" spans="16:16" s="81" customFormat="1" x14ac:dyDescent="0.25">
      <c r="P143" s="269"/>
    </row>
    <row r="144" spans="16:16" s="81" customFormat="1" x14ac:dyDescent="0.25">
      <c r="P144" s="269"/>
    </row>
    <row r="145" spans="16:16" s="81" customFormat="1" x14ac:dyDescent="0.25">
      <c r="P145" s="269"/>
    </row>
    <row r="146" spans="16:16" s="81" customFormat="1" x14ac:dyDescent="0.25">
      <c r="P146" s="269"/>
    </row>
    <row r="147" spans="16:16" s="81" customFormat="1" x14ac:dyDescent="0.25">
      <c r="P147" s="269"/>
    </row>
    <row r="148" spans="16:16" s="81" customFormat="1" x14ac:dyDescent="0.25">
      <c r="P148" s="269"/>
    </row>
    <row r="149" spans="16:16" s="81" customFormat="1" x14ac:dyDescent="0.25">
      <c r="P149" s="269"/>
    </row>
    <row r="150" spans="16:16" s="81" customFormat="1" x14ac:dyDescent="0.25">
      <c r="P150" s="269"/>
    </row>
    <row r="151" spans="16:16" s="81" customFormat="1" x14ac:dyDescent="0.25">
      <c r="P151" s="269"/>
    </row>
    <row r="152" spans="16:16" s="81" customFormat="1" x14ac:dyDescent="0.25">
      <c r="P152" s="269"/>
    </row>
    <row r="153" spans="16:16" s="81" customFormat="1" x14ac:dyDescent="0.25">
      <c r="P153" s="269"/>
    </row>
    <row r="154" spans="16:16" s="81" customFormat="1" x14ac:dyDescent="0.25">
      <c r="P154" s="269"/>
    </row>
    <row r="155" spans="16:16" s="81" customFormat="1" x14ac:dyDescent="0.25">
      <c r="P155" s="269"/>
    </row>
    <row r="156" spans="16:16" s="81" customFormat="1" x14ac:dyDescent="0.25">
      <c r="P156" s="269"/>
    </row>
    <row r="157" spans="16:16" s="81" customFormat="1" x14ac:dyDescent="0.25">
      <c r="P157" s="269"/>
    </row>
    <row r="158" spans="16:16" s="81" customFormat="1" x14ac:dyDescent="0.25">
      <c r="P158" s="269"/>
    </row>
    <row r="159" spans="16:16" s="81" customFormat="1" x14ac:dyDescent="0.25">
      <c r="P159" s="269"/>
    </row>
    <row r="160" spans="16:16" s="81" customFormat="1" x14ac:dyDescent="0.25">
      <c r="P160" s="269"/>
    </row>
    <row r="161" spans="16:16" s="81" customFormat="1" x14ac:dyDescent="0.25">
      <c r="P161" s="269"/>
    </row>
    <row r="162" spans="16:16" s="81" customFormat="1" x14ac:dyDescent="0.25">
      <c r="P162" s="269"/>
    </row>
    <row r="163" spans="16:16" s="81" customFormat="1" x14ac:dyDescent="0.25">
      <c r="P163" s="269"/>
    </row>
    <row r="164" spans="16:16" s="81" customFormat="1" x14ac:dyDescent="0.25">
      <c r="P164" s="269"/>
    </row>
    <row r="165" spans="16:16" s="81" customFormat="1" x14ac:dyDescent="0.25">
      <c r="P165" s="269"/>
    </row>
    <row r="166" spans="16:16" s="81" customFormat="1" x14ac:dyDescent="0.25">
      <c r="P166" s="269"/>
    </row>
    <row r="167" spans="16:16" s="81" customFormat="1" x14ac:dyDescent="0.25">
      <c r="P167" s="269"/>
    </row>
    <row r="168" spans="16:16" s="81" customFormat="1" x14ac:dyDescent="0.25">
      <c r="P168" s="269"/>
    </row>
    <row r="169" spans="16:16" s="81" customFormat="1" x14ac:dyDescent="0.25">
      <c r="P169" s="269"/>
    </row>
    <row r="170" spans="16:16" s="81" customFormat="1" x14ac:dyDescent="0.25">
      <c r="P170" s="269"/>
    </row>
    <row r="171" spans="16:16" s="81" customFormat="1" x14ac:dyDescent="0.25">
      <c r="P171" s="269"/>
    </row>
    <row r="172" spans="16:16" s="81" customFormat="1" x14ac:dyDescent="0.25">
      <c r="P172" s="269"/>
    </row>
    <row r="173" spans="16:16" s="81" customFormat="1" x14ac:dyDescent="0.25">
      <c r="P173" s="269"/>
    </row>
    <row r="174" spans="16:16" s="81" customFormat="1" x14ac:dyDescent="0.25">
      <c r="P174" s="269"/>
    </row>
    <row r="175" spans="16:16" s="81" customFormat="1" x14ac:dyDescent="0.25">
      <c r="P175" s="269"/>
    </row>
    <row r="176" spans="16:16" s="81" customFormat="1" x14ac:dyDescent="0.25">
      <c r="P176" s="269"/>
    </row>
    <row r="177" spans="16:16" s="81" customFormat="1" x14ac:dyDescent="0.25">
      <c r="P177" s="269"/>
    </row>
    <row r="178" spans="16:16" s="81" customFormat="1" x14ac:dyDescent="0.25">
      <c r="P178" s="269"/>
    </row>
    <row r="179" spans="16:16" s="81" customFormat="1" x14ac:dyDescent="0.25">
      <c r="P179" s="269"/>
    </row>
    <row r="180" spans="16:16" s="81" customFormat="1" x14ac:dyDescent="0.25">
      <c r="P180" s="269"/>
    </row>
    <row r="181" spans="16:16" s="81" customFormat="1" x14ac:dyDescent="0.25">
      <c r="P181" s="269"/>
    </row>
    <row r="182" spans="16:16" s="81" customFormat="1" x14ac:dyDescent="0.25">
      <c r="P182" s="269"/>
    </row>
    <row r="183" spans="16:16" s="81" customFormat="1" x14ac:dyDescent="0.25">
      <c r="P183" s="269"/>
    </row>
    <row r="184" spans="16:16" s="81" customFormat="1" x14ac:dyDescent="0.25">
      <c r="P184" s="269"/>
    </row>
    <row r="185" spans="16:16" s="81" customFormat="1" x14ac:dyDescent="0.25">
      <c r="P185" s="269"/>
    </row>
    <row r="186" spans="16:16" s="81" customFormat="1" x14ac:dyDescent="0.25">
      <c r="P186" s="269"/>
    </row>
    <row r="187" spans="16:16" s="81" customFormat="1" x14ac:dyDescent="0.25">
      <c r="P187" s="269"/>
    </row>
    <row r="188" spans="16:16" s="81" customFormat="1" x14ac:dyDescent="0.25">
      <c r="P188" s="269"/>
    </row>
    <row r="189" spans="16:16" s="81" customFormat="1" x14ac:dyDescent="0.25">
      <c r="P189" s="269"/>
    </row>
    <row r="190" spans="16:16" s="81" customFormat="1" x14ac:dyDescent="0.25">
      <c r="P190" s="269"/>
    </row>
    <row r="191" spans="16:16" s="81" customFormat="1" x14ac:dyDescent="0.25">
      <c r="P191" s="269"/>
    </row>
    <row r="192" spans="16:16" s="81" customFormat="1" x14ac:dyDescent="0.25">
      <c r="P192" s="269"/>
    </row>
    <row r="193" spans="16:16" s="81" customFormat="1" x14ac:dyDescent="0.25">
      <c r="P193" s="269"/>
    </row>
    <row r="194" spans="16:16" s="81" customFormat="1" x14ac:dyDescent="0.25">
      <c r="P194" s="269"/>
    </row>
    <row r="195" spans="16:16" s="81" customFormat="1" x14ac:dyDescent="0.25">
      <c r="P195" s="269"/>
    </row>
    <row r="196" spans="16:16" s="81" customFormat="1" x14ac:dyDescent="0.25">
      <c r="P196" s="269"/>
    </row>
    <row r="197" spans="16:16" s="81" customFormat="1" x14ac:dyDescent="0.25">
      <c r="P197" s="269"/>
    </row>
    <row r="198" spans="16:16" s="81" customFormat="1" x14ac:dyDescent="0.25">
      <c r="P198" s="269"/>
    </row>
    <row r="199" spans="16:16" s="81" customFormat="1" x14ac:dyDescent="0.25">
      <c r="P199" s="269"/>
    </row>
    <row r="200" spans="16:16" s="81" customFormat="1" x14ac:dyDescent="0.25">
      <c r="P200" s="269"/>
    </row>
    <row r="201" spans="16:16" s="81" customFormat="1" x14ac:dyDescent="0.25">
      <c r="P201" s="269"/>
    </row>
    <row r="202" spans="16:16" s="81" customFormat="1" x14ac:dyDescent="0.25">
      <c r="P202" s="269"/>
    </row>
    <row r="203" spans="16:16" s="81" customFormat="1" x14ac:dyDescent="0.25">
      <c r="P203" s="269"/>
    </row>
    <row r="204" spans="16:16" s="81" customFormat="1" x14ac:dyDescent="0.25">
      <c r="P204" s="269"/>
    </row>
    <row r="205" spans="16:16" s="81" customFormat="1" x14ac:dyDescent="0.25">
      <c r="P205" s="269"/>
    </row>
    <row r="206" spans="16:16" s="81" customFormat="1" x14ac:dyDescent="0.25">
      <c r="P206" s="269"/>
    </row>
    <row r="207" spans="16:16" s="81" customFormat="1" x14ac:dyDescent="0.25">
      <c r="P207" s="269"/>
    </row>
    <row r="208" spans="16:16" s="81" customFormat="1" x14ac:dyDescent="0.25">
      <c r="P208" s="269"/>
    </row>
    <row r="209" spans="16:16" s="81" customFormat="1" x14ac:dyDescent="0.25">
      <c r="P209" s="269"/>
    </row>
    <row r="210" spans="16:16" s="81" customFormat="1" x14ac:dyDescent="0.25">
      <c r="P210" s="269"/>
    </row>
    <row r="211" spans="16:16" s="81" customFormat="1" x14ac:dyDescent="0.25">
      <c r="P211" s="269"/>
    </row>
    <row r="212" spans="16:16" s="81" customFormat="1" x14ac:dyDescent="0.25">
      <c r="P212" s="269"/>
    </row>
    <row r="213" spans="16:16" s="81" customFormat="1" x14ac:dyDescent="0.25">
      <c r="P213" s="269"/>
    </row>
    <row r="214" spans="16:16" s="81" customFormat="1" x14ac:dyDescent="0.25">
      <c r="P214" s="269"/>
    </row>
    <row r="215" spans="16:16" s="81" customFormat="1" x14ac:dyDescent="0.25">
      <c r="P215" s="269"/>
    </row>
    <row r="216" spans="16:16" s="81" customFormat="1" x14ac:dyDescent="0.25">
      <c r="P216" s="269"/>
    </row>
    <row r="217" spans="16:16" s="81" customFormat="1" x14ac:dyDescent="0.25">
      <c r="P217" s="269"/>
    </row>
    <row r="218" spans="16:16" s="81" customFormat="1" x14ac:dyDescent="0.25">
      <c r="P218" s="269"/>
    </row>
    <row r="219" spans="16:16" s="81" customFormat="1" x14ac:dyDescent="0.25">
      <c r="P219" s="269"/>
    </row>
    <row r="220" spans="16:16" s="81" customFormat="1" x14ac:dyDescent="0.25">
      <c r="P220" s="269"/>
    </row>
    <row r="221" spans="16:16" s="81" customFormat="1" x14ac:dyDescent="0.25">
      <c r="P221" s="269"/>
    </row>
    <row r="222" spans="16:16" s="81" customFormat="1" x14ac:dyDescent="0.25">
      <c r="P222" s="269"/>
    </row>
    <row r="223" spans="16:16" s="81" customFormat="1" x14ac:dyDescent="0.25">
      <c r="P223" s="269"/>
    </row>
    <row r="224" spans="16:16" s="81" customFormat="1" x14ac:dyDescent="0.25">
      <c r="P224" s="269"/>
    </row>
    <row r="225" spans="16:16" s="81" customFormat="1" x14ac:dyDescent="0.25">
      <c r="P225" s="269"/>
    </row>
    <row r="226" spans="16:16" s="81" customFormat="1" x14ac:dyDescent="0.25">
      <c r="P226" s="269"/>
    </row>
    <row r="227" spans="16:16" s="81" customFormat="1" x14ac:dyDescent="0.25">
      <c r="P227" s="269"/>
    </row>
    <row r="228" spans="16:16" s="81" customFormat="1" x14ac:dyDescent="0.25">
      <c r="P228" s="269"/>
    </row>
    <row r="229" spans="16:16" s="81" customFormat="1" x14ac:dyDescent="0.25">
      <c r="P229" s="269"/>
    </row>
    <row r="230" spans="16:16" s="81" customFormat="1" x14ac:dyDescent="0.25">
      <c r="P230" s="269"/>
    </row>
    <row r="231" spans="16:16" s="81" customFormat="1" x14ac:dyDescent="0.25">
      <c r="P231" s="269"/>
    </row>
    <row r="232" spans="16:16" s="81" customFormat="1" x14ac:dyDescent="0.25">
      <c r="P232" s="269"/>
    </row>
    <row r="233" spans="16:16" s="81" customFormat="1" x14ac:dyDescent="0.25">
      <c r="P233" s="269"/>
    </row>
    <row r="234" spans="16:16" s="81" customFormat="1" x14ac:dyDescent="0.25">
      <c r="P234" s="269"/>
    </row>
    <row r="235" spans="16:16" s="81" customFormat="1" x14ac:dyDescent="0.25">
      <c r="P235" s="269"/>
    </row>
    <row r="236" spans="16:16" s="81" customFormat="1" x14ac:dyDescent="0.25">
      <c r="P236" s="269"/>
    </row>
    <row r="237" spans="16:16" s="81" customFormat="1" x14ac:dyDescent="0.25">
      <c r="P237" s="269"/>
    </row>
    <row r="238" spans="16:16" s="81" customFormat="1" x14ac:dyDescent="0.25">
      <c r="P238" s="269"/>
    </row>
    <row r="239" spans="16:16" s="81" customFormat="1" x14ac:dyDescent="0.25">
      <c r="P239" s="269"/>
    </row>
    <row r="240" spans="16:16" s="81" customFormat="1" x14ac:dyDescent="0.25">
      <c r="P240" s="269"/>
    </row>
    <row r="241" spans="16:16" s="81" customFormat="1" x14ac:dyDescent="0.25">
      <c r="P241" s="269"/>
    </row>
    <row r="242" spans="16:16" s="81" customFormat="1" x14ac:dyDescent="0.25">
      <c r="P242" s="269"/>
    </row>
    <row r="243" spans="16:16" s="81" customFormat="1" x14ac:dyDescent="0.25">
      <c r="P243" s="269"/>
    </row>
    <row r="244" spans="16:16" s="81" customFormat="1" x14ac:dyDescent="0.25">
      <c r="P244" s="269"/>
    </row>
    <row r="245" spans="16:16" s="81" customFormat="1" x14ac:dyDescent="0.25">
      <c r="P245" s="269"/>
    </row>
    <row r="246" spans="16:16" s="81" customFormat="1" x14ac:dyDescent="0.25">
      <c r="P246" s="269"/>
    </row>
    <row r="247" spans="16:16" s="81" customFormat="1" x14ac:dyDescent="0.25">
      <c r="P247" s="269"/>
    </row>
    <row r="248" spans="16:16" s="81" customFormat="1" x14ac:dyDescent="0.25">
      <c r="P248" s="269"/>
    </row>
    <row r="249" spans="16:16" s="81" customFormat="1" x14ac:dyDescent="0.25">
      <c r="P249" s="269"/>
    </row>
    <row r="250" spans="16:16" s="81" customFormat="1" x14ac:dyDescent="0.25">
      <c r="P250" s="269"/>
    </row>
    <row r="251" spans="16:16" s="81" customFormat="1" x14ac:dyDescent="0.25">
      <c r="P251" s="269"/>
    </row>
    <row r="252" spans="16:16" s="81" customFormat="1" x14ac:dyDescent="0.25">
      <c r="P252" s="269"/>
    </row>
    <row r="253" spans="16:16" s="81" customFormat="1" x14ac:dyDescent="0.25">
      <c r="P253" s="269"/>
    </row>
    <row r="254" spans="16:16" s="81" customFormat="1" x14ac:dyDescent="0.25">
      <c r="P254" s="269"/>
    </row>
    <row r="255" spans="16:16" s="81" customFormat="1" x14ac:dyDescent="0.25">
      <c r="P255" s="269"/>
    </row>
    <row r="256" spans="16:16" s="81" customFormat="1" x14ac:dyDescent="0.25">
      <c r="P256" s="269"/>
    </row>
    <row r="257" spans="16:16" s="81" customFormat="1" x14ac:dyDescent="0.25">
      <c r="P257" s="269"/>
    </row>
    <row r="258" spans="16:16" s="81" customFormat="1" x14ac:dyDescent="0.25">
      <c r="P258" s="269"/>
    </row>
    <row r="259" spans="16:16" s="81" customFormat="1" x14ac:dyDescent="0.25">
      <c r="P259" s="269"/>
    </row>
    <row r="260" spans="16:16" s="81" customFormat="1" x14ac:dyDescent="0.25">
      <c r="P260" s="269"/>
    </row>
    <row r="261" spans="16:16" s="81" customFormat="1" x14ac:dyDescent="0.25">
      <c r="P261" s="269"/>
    </row>
    <row r="262" spans="16:16" s="81" customFormat="1" x14ac:dyDescent="0.25">
      <c r="P262" s="269"/>
    </row>
    <row r="263" spans="16:16" s="81" customFormat="1" x14ac:dyDescent="0.25">
      <c r="P263" s="269"/>
    </row>
    <row r="264" spans="16:16" s="81" customFormat="1" x14ac:dyDescent="0.25">
      <c r="P264" s="269"/>
    </row>
    <row r="265" spans="16:16" s="81" customFormat="1" x14ac:dyDescent="0.25">
      <c r="P265" s="269"/>
    </row>
    <row r="266" spans="16:16" s="81" customFormat="1" x14ac:dyDescent="0.25">
      <c r="P266" s="269"/>
    </row>
    <row r="267" spans="16:16" s="81" customFormat="1" x14ac:dyDescent="0.25">
      <c r="P267" s="269"/>
    </row>
    <row r="268" spans="16:16" s="81" customFormat="1" x14ac:dyDescent="0.25">
      <c r="P268" s="269"/>
    </row>
    <row r="269" spans="16:16" s="81" customFormat="1" x14ac:dyDescent="0.25">
      <c r="P269" s="269"/>
    </row>
    <row r="270" spans="16:16" s="81" customFormat="1" x14ac:dyDescent="0.25">
      <c r="P270" s="269"/>
    </row>
    <row r="271" spans="16:16" s="81" customFormat="1" x14ac:dyDescent="0.25">
      <c r="P271" s="269"/>
    </row>
    <row r="272" spans="16:16" s="81" customFormat="1" x14ac:dyDescent="0.25">
      <c r="P272" s="269"/>
    </row>
    <row r="273" spans="16:16" s="81" customFormat="1" x14ac:dyDescent="0.25">
      <c r="P273" s="269"/>
    </row>
    <row r="274" spans="16:16" s="81" customFormat="1" x14ac:dyDescent="0.25">
      <c r="P274" s="269"/>
    </row>
    <row r="275" spans="16:16" s="81" customFormat="1" x14ac:dyDescent="0.25">
      <c r="P275" s="269"/>
    </row>
    <row r="276" spans="16:16" s="81" customFormat="1" x14ac:dyDescent="0.25">
      <c r="P276" s="269"/>
    </row>
    <row r="277" spans="16:16" s="81" customFormat="1" x14ac:dyDescent="0.25">
      <c r="P277" s="269"/>
    </row>
    <row r="278" spans="16:16" s="81" customFormat="1" x14ac:dyDescent="0.25">
      <c r="P278" s="269"/>
    </row>
    <row r="279" spans="16:16" s="81" customFormat="1" x14ac:dyDescent="0.25">
      <c r="P279" s="269"/>
    </row>
    <row r="280" spans="16:16" s="81" customFormat="1" x14ac:dyDescent="0.25">
      <c r="P280" s="269"/>
    </row>
    <row r="281" spans="16:16" s="81" customFormat="1" x14ac:dyDescent="0.25">
      <c r="P281" s="269"/>
    </row>
    <row r="282" spans="16:16" s="81" customFormat="1" x14ac:dyDescent="0.25">
      <c r="P282" s="269"/>
    </row>
    <row r="283" spans="16:16" s="81" customFormat="1" x14ac:dyDescent="0.25">
      <c r="P283" s="269"/>
    </row>
    <row r="284" spans="16:16" s="81" customFormat="1" x14ac:dyDescent="0.25">
      <c r="P284" s="269"/>
    </row>
    <row r="285" spans="16:16" s="81" customFormat="1" x14ac:dyDescent="0.25">
      <c r="P285" s="269"/>
    </row>
    <row r="286" spans="16:16" s="81" customFormat="1" x14ac:dyDescent="0.25">
      <c r="P286" s="269"/>
    </row>
    <row r="287" spans="16:16" s="81" customFormat="1" x14ac:dyDescent="0.25">
      <c r="P287" s="269"/>
    </row>
    <row r="288" spans="16:16" s="81" customFormat="1" x14ac:dyDescent="0.25">
      <c r="P288" s="269"/>
    </row>
    <row r="289" spans="16:16" s="81" customFormat="1" x14ac:dyDescent="0.25">
      <c r="P289" s="269"/>
    </row>
    <row r="290" spans="16:16" s="81" customFormat="1" x14ac:dyDescent="0.25">
      <c r="P290" s="269"/>
    </row>
    <row r="291" spans="16:16" s="81" customFormat="1" x14ac:dyDescent="0.25">
      <c r="P291" s="269"/>
    </row>
    <row r="292" spans="16:16" s="81" customFormat="1" x14ac:dyDescent="0.25">
      <c r="P292" s="269"/>
    </row>
    <row r="293" spans="16:16" s="81" customFormat="1" x14ac:dyDescent="0.25">
      <c r="P293" s="269"/>
    </row>
    <row r="294" spans="16:16" s="81" customFormat="1" x14ac:dyDescent="0.25">
      <c r="P294" s="269"/>
    </row>
    <row r="295" spans="16:16" s="81" customFormat="1" x14ac:dyDescent="0.25">
      <c r="P295" s="269"/>
    </row>
    <row r="296" spans="16:16" s="81" customFormat="1" x14ac:dyDescent="0.25">
      <c r="P296" s="269"/>
    </row>
    <row r="297" spans="16:16" s="81" customFormat="1" x14ac:dyDescent="0.25">
      <c r="P297" s="269"/>
    </row>
    <row r="298" spans="16:16" s="81" customFormat="1" x14ac:dyDescent="0.25">
      <c r="P298" s="269"/>
    </row>
    <row r="299" spans="16:16" s="81" customFormat="1" x14ac:dyDescent="0.25">
      <c r="P299" s="269"/>
    </row>
    <row r="300" spans="16:16" s="81" customFormat="1" x14ac:dyDescent="0.25">
      <c r="P300" s="269"/>
    </row>
    <row r="301" spans="16:16" s="81" customFormat="1" x14ac:dyDescent="0.25">
      <c r="P301" s="269"/>
    </row>
    <row r="302" spans="16:16" s="81" customFormat="1" x14ac:dyDescent="0.25">
      <c r="P302" s="269"/>
    </row>
    <row r="303" spans="16:16" s="81" customFormat="1" x14ac:dyDescent="0.25">
      <c r="P303" s="269"/>
    </row>
    <row r="304" spans="16:16" s="81" customFormat="1" x14ac:dyDescent="0.25">
      <c r="P304" s="269"/>
    </row>
    <row r="305" spans="16:16" s="81" customFormat="1" x14ac:dyDescent="0.25">
      <c r="P305" s="269"/>
    </row>
    <row r="306" spans="16:16" s="81" customFormat="1" x14ac:dyDescent="0.25">
      <c r="P306" s="269"/>
    </row>
    <row r="307" spans="16:16" s="81" customFormat="1" x14ac:dyDescent="0.25">
      <c r="P307" s="269"/>
    </row>
    <row r="308" spans="16:16" s="81" customFormat="1" x14ac:dyDescent="0.25">
      <c r="P308" s="269"/>
    </row>
    <row r="309" spans="16:16" s="81" customFormat="1" x14ac:dyDescent="0.25">
      <c r="P309" s="269"/>
    </row>
    <row r="310" spans="16:16" s="81" customFormat="1" x14ac:dyDescent="0.25">
      <c r="P310" s="269"/>
    </row>
    <row r="311" spans="16:16" s="81" customFormat="1" x14ac:dyDescent="0.25">
      <c r="P311" s="269"/>
    </row>
    <row r="312" spans="16:16" s="81" customFormat="1" x14ac:dyDescent="0.25">
      <c r="P312" s="269"/>
    </row>
    <row r="313" spans="16:16" s="81" customFormat="1" x14ac:dyDescent="0.25">
      <c r="P313" s="269"/>
    </row>
    <row r="314" spans="16:16" s="81" customFormat="1" x14ac:dyDescent="0.25">
      <c r="P314" s="269"/>
    </row>
    <row r="315" spans="16:16" s="81" customFormat="1" x14ac:dyDescent="0.25">
      <c r="P315" s="269"/>
    </row>
    <row r="316" spans="16:16" s="81" customFormat="1" x14ac:dyDescent="0.25">
      <c r="P316" s="269"/>
    </row>
    <row r="317" spans="16:16" s="81" customFormat="1" x14ac:dyDescent="0.25">
      <c r="P317" s="269"/>
    </row>
    <row r="318" spans="16:16" s="81" customFormat="1" x14ac:dyDescent="0.25">
      <c r="P318" s="269"/>
    </row>
    <row r="319" spans="16:16" s="81" customFormat="1" x14ac:dyDescent="0.25">
      <c r="P319" s="269"/>
    </row>
    <row r="320" spans="16:16" s="81" customFormat="1" x14ac:dyDescent="0.25">
      <c r="P320" s="269"/>
    </row>
    <row r="321" spans="16:16" s="81" customFormat="1" x14ac:dyDescent="0.25">
      <c r="P321" s="269"/>
    </row>
    <row r="322" spans="16:16" s="81" customFormat="1" x14ac:dyDescent="0.25">
      <c r="P322" s="269"/>
    </row>
    <row r="323" spans="16:16" s="81" customFormat="1" x14ac:dyDescent="0.25">
      <c r="P323" s="269"/>
    </row>
    <row r="324" spans="16:16" s="81" customFormat="1" x14ac:dyDescent="0.25">
      <c r="P324" s="269"/>
    </row>
    <row r="325" spans="16:16" s="81" customFormat="1" x14ac:dyDescent="0.25">
      <c r="P325" s="269"/>
    </row>
    <row r="326" spans="16:16" s="81" customFormat="1" x14ac:dyDescent="0.25">
      <c r="P326" s="269"/>
    </row>
    <row r="327" spans="16:16" s="81" customFormat="1" x14ac:dyDescent="0.25">
      <c r="P327" s="269"/>
    </row>
    <row r="328" spans="16:16" s="81" customFormat="1" x14ac:dyDescent="0.25">
      <c r="P328" s="269"/>
    </row>
    <row r="329" spans="16:16" s="81" customFormat="1" x14ac:dyDescent="0.25">
      <c r="P329" s="269"/>
    </row>
    <row r="330" spans="16:16" s="81" customFormat="1" x14ac:dyDescent="0.25">
      <c r="P330" s="269"/>
    </row>
    <row r="331" spans="16:16" s="81" customFormat="1" x14ac:dyDescent="0.25">
      <c r="P331" s="269"/>
    </row>
    <row r="332" spans="16:16" s="81" customFormat="1" x14ac:dyDescent="0.25">
      <c r="P332" s="269"/>
    </row>
    <row r="333" spans="16:16" s="81" customFormat="1" x14ac:dyDescent="0.25">
      <c r="P333" s="269"/>
    </row>
    <row r="334" spans="16:16" s="81" customFormat="1" x14ac:dyDescent="0.25">
      <c r="P334" s="269"/>
    </row>
    <row r="335" spans="16:16" s="81" customFormat="1" x14ac:dyDescent="0.25">
      <c r="P335" s="269"/>
    </row>
    <row r="336" spans="16:16" s="81" customFormat="1" x14ac:dyDescent="0.25">
      <c r="P336" s="269"/>
    </row>
    <row r="337" spans="16:16" s="81" customFormat="1" x14ac:dyDescent="0.25">
      <c r="P337" s="269"/>
    </row>
    <row r="338" spans="16:16" s="81" customFormat="1" x14ac:dyDescent="0.25">
      <c r="P338" s="269"/>
    </row>
    <row r="339" spans="16:16" s="81" customFormat="1" x14ac:dyDescent="0.25">
      <c r="P339" s="269"/>
    </row>
    <row r="340" spans="16:16" s="81" customFormat="1" x14ac:dyDescent="0.25">
      <c r="P340" s="269"/>
    </row>
    <row r="341" spans="16:16" s="81" customFormat="1" x14ac:dyDescent="0.25">
      <c r="P341" s="269"/>
    </row>
    <row r="342" spans="16:16" s="81" customFormat="1" x14ac:dyDescent="0.25">
      <c r="P342" s="269"/>
    </row>
    <row r="343" spans="16:16" s="81" customFormat="1" x14ac:dyDescent="0.25">
      <c r="P343" s="269"/>
    </row>
    <row r="344" spans="16:16" s="81" customFormat="1" x14ac:dyDescent="0.25">
      <c r="P344" s="269"/>
    </row>
    <row r="345" spans="16:16" s="81" customFormat="1" x14ac:dyDescent="0.25">
      <c r="P345" s="269"/>
    </row>
    <row r="346" spans="16:16" s="81" customFormat="1" x14ac:dyDescent="0.25">
      <c r="P346" s="269"/>
    </row>
    <row r="347" spans="16:16" s="81" customFormat="1" x14ac:dyDescent="0.25">
      <c r="P347" s="269"/>
    </row>
    <row r="348" spans="16:16" s="81" customFormat="1" x14ac:dyDescent="0.25">
      <c r="P348" s="269"/>
    </row>
    <row r="349" spans="16:16" s="81" customFormat="1" x14ac:dyDescent="0.25">
      <c r="P349" s="269"/>
    </row>
    <row r="350" spans="16:16" s="81" customFormat="1" x14ac:dyDescent="0.25">
      <c r="P350" s="269"/>
    </row>
    <row r="351" spans="16:16" s="81" customFormat="1" x14ac:dyDescent="0.25">
      <c r="P351" s="269"/>
    </row>
    <row r="352" spans="16:16" s="81" customFormat="1" x14ac:dyDescent="0.25">
      <c r="P352" s="269"/>
    </row>
    <row r="353" spans="16:16" s="81" customFormat="1" x14ac:dyDescent="0.25">
      <c r="P353" s="269"/>
    </row>
    <row r="354" spans="16:16" s="81" customFormat="1" x14ac:dyDescent="0.25">
      <c r="P354" s="269"/>
    </row>
    <row r="355" spans="16:16" s="81" customFormat="1" x14ac:dyDescent="0.25">
      <c r="P355" s="269"/>
    </row>
    <row r="356" spans="16:16" s="81" customFormat="1" x14ac:dyDescent="0.25">
      <c r="P356" s="269"/>
    </row>
    <row r="357" spans="16:16" s="81" customFormat="1" x14ac:dyDescent="0.25">
      <c r="P357" s="269"/>
    </row>
    <row r="358" spans="16:16" s="81" customFormat="1" x14ac:dyDescent="0.25">
      <c r="P358" s="269"/>
    </row>
    <row r="359" spans="16:16" s="81" customFormat="1" x14ac:dyDescent="0.25">
      <c r="P359" s="269"/>
    </row>
    <row r="360" spans="16:16" s="81" customFormat="1" x14ac:dyDescent="0.25">
      <c r="P360" s="269"/>
    </row>
    <row r="361" spans="16:16" s="81" customFormat="1" x14ac:dyDescent="0.25">
      <c r="P361" s="269"/>
    </row>
    <row r="362" spans="16:16" s="81" customFormat="1" x14ac:dyDescent="0.25">
      <c r="P362" s="269"/>
    </row>
    <row r="363" spans="16:16" s="81" customFormat="1" x14ac:dyDescent="0.25">
      <c r="P363" s="269"/>
    </row>
    <row r="364" spans="16:16" s="81" customFormat="1" x14ac:dyDescent="0.25">
      <c r="P364" s="269"/>
    </row>
    <row r="365" spans="16:16" s="81" customFormat="1" x14ac:dyDescent="0.25">
      <c r="P365" s="269"/>
    </row>
    <row r="366" spans="16:16" s="81" customFormat="1" x14ac:dyDescent="0.25">
      <c r="P366" s="269"/>
    </row>
    <row r="367" spans="16:16" s="81" customFormat="1" x14ac:dyDescent="0.25">
      <c r="P367" s="269"/>
    </row>
    <row r="368" spans="16:16" s="81" customFormat="1" x14ac:dyDescent="0.25">
      <c r="P368" s="269"/>
    </row>
    <row r="369" spans="16:16" s="81" customFormat="1" x14ac:dyDescent="0.25">
      <c r="P369" s="269"/>
    </row>
    <row r="370" spans="16:16" s="81" customFormat="1" x14ac:dyDescent="0.25">
      <c r="P370" s="269"/>
    </row>
    <row r="371" spans="16:16" s="81" customFormat="1" x14ac:dyDescent="0.25">
      <c r="P371" s="269"/>
    </row>
    <row r="372" spans="16:16" s="81" customFormat="1" x14ac:dyDescent="0.25">
      <c r="P372" s="269"/>
    </row>
    <row r="373" spans="16:16" s="81" customFormat="1" x14ac:dyDescent="0.25">
      <c r="P373" s="269"/>
    </row>
    <row r="374" spans="16:16" s="81" customFormat="1" x14ac:dyDescent="0.25">
      <c r="P374" s="269"/>
    </row>
    <row r="375" spans="16:16" s="81" customFormat="1" x14ac:dyDescent="0.25">
      <c r="P375" s="269"/>
    </row>
    <row r="376" spans="16:16" s="81" customFormat="1" x14ac:dyDescent="0.25">
      <c r="P376" s="269"/>
    </row>
    <row r="377" spans="16:16" s="81" customFormat="1" x14ac:dyDescent="0.25">
      <c r="P377" s="269"/>
    </row>
    <row r="378" spans="16:16" s="81" customFormat="1" x14ac:dyDescent="0.25">
      <c r="P378" s="269"/>
    </row>
    <row r="379" spans="16:16" s="81" customFormat="1" x14ac:dyDescent="0.25">
      <c r="P379" s="269"/>
    </row>
    <row r="380" spans="16:16" s="81" customFormat="1" x14ac:dyDescent="0.25">
      <c r="P380" s="269"/>
    </row>
    <row r="381" spans="16:16" s="81" customFormat="1" x14ac:dyDescent="0.25">
      <c r="P381" s="269"/>
    </row>
    <row r="382" spans="16:16" s="81" customFormat="1" x14ac:dyDescent="0.25">
      <c r="P382" s="269"/>
    </row>
    <row r="383" spans="16:16" s="81" customFormat="1" x14ac:dyDescent="0.25">
      <c r="P383" s="269"/>
    </row>
    <row r="384" spans="16:16" s="81" customFormat="1" x14ac:dyDescent="0.25">
      <c r="P384" s="269"/>
    </row>
    <row r="385" spans="16:16" s="81" customFormat="1" x14ac:dyDescent="0.25">
      <c r="P385" s="269"/>
    </row>
    <row r="386" spans="16:16" s="81" customFormat="1" x14ac:dyDescent="0.25">
      <c r="P386" s="269"/>
    </row>
    <row r="387" spans="16:16" s="81" customFormat="1" x14ac:dyDescent="0.25">
      <c r="P387" s="269"/>
    </row>
    <row r="388" spans="16:16" s="81" customFormat="1" x14ac:dyDescent="0.25">
      <c r="P388" s="269"/>
    </row>
    <row r="389" spans="16:16" s="81" customFormat="1" x14ac:dyDescent="0.25">
      <c r="P389" s="269"/>
    </row>
    <row r="390" spans="16:16" s="81" customFormat="1" x14ac:dyDescent="0.25">
      <c r="P390" s="269"/>
    </row>
    <row r="391" spans="16:16" s="81" customFormat="1" x14ac:dyDescent="0.25">
      <c r="P391" s="269"/>
    </row>
    <row r="392" spans="16:16" s="81" customFormat="1" x14ac:dyDescent="0.25">
      <c r="P392" s="269"/>
    </row>
    <row r="393" spans="16:16" s="81" customFormat="1" x14ac:dyDescent="0.25">
      <c r="P393" s="269"/>
    </row>
    <row r="394" spans="16:16" s="81" customFormat="1" x14ac:dyDescent="0.25">
      <c r="P394" s="269"/>
    </row>
    <row r="395" spans="16:16" s="81" customFormat="1" x14ac:dyDescent="0.25">
      <c r="P395" s="269"/>
    </row>
    <row r="396" spans="16:16" s="81" customFormat="1" x14ac:dyDescent="0.25">
      <c r="P396" s="269"/>
    </row>
    <row r="397" spans="16:16" s="81" customFormat="1" x14ac:dyDescent="0.25">
      <c r="P397" s="269"/>
    </row>
    <row r="398" spans="16:16" s="81" customFormat="1" x14ac:dyDescent="0.25">
      <c r="P398" s="269"/>
    </row>
    <row r="399" spans="16:16" s="81" customFormat="1" x14ac:dyDescent="0.25">
      <c r="P399" s="269"/>
    </row>
    <row r="400" spans="16:16" s="81" customFormat="1" x14ac:dyDescent="0.25">
      <c r="P400" s="269"/>
    </row>
    <row r="401" spans="16:16" s="81" customFormat="1" x14ac:dyDescent="0.25">
      <c r="P401" s="269"/>
    </row>
    <row r="402" spans="16:16" s="81" customFormat="1" x14ac:dyDescent="0.25">
      <c r="P402" s="269"/>
    </row>
    <row r="403" spans="16:16" s="81" customFormat="1" x14ac:dyDescent="0.25">
      <c r="P403" s="269"/>
    </row>
    <row r="404" spans="16:16" s="81" customFormat="1" x14ac:dyDescent="0.25">
      <c r="P404" s="269"/>
    </row>
    <row r="405" spans="16:16" s="81" customFormat="1" x14ac:dyDescent="0.25">
      <c r="P405" s="269"/>
    </row>
    <row r="406" spans="16:16" s="81" customFormat="1" x14ac:dyDescent="0.25">
      <c r="P406" s="269"/>
    </row>
    <row r="407" spans="16:16" s="81" customFormat="1" x14ac:dyDescent="0.25">
      <c r="P407" s="269"/>
    </row>
    <row r="408" spans="16:16" s="81" customFormat="1" x14ac:dyDescent="0.25">
      <c r="P408" s="269"/>
    </row>
    <row r="409" spans="16:16" s="81" customFormat="1" x14ac:dyDescent="0.25">
      <c r="P409" s="269"/>
    </row>
    <row r="410" spans="16:16" s="81" customFormat="1" x14ac:dyDescent="0.25">
      <c r="P410" s="269"/>
    </row>
    <row r="411" spans="16:16" s="81" customFormat="1" x14ac:dyDescent="0.25">
      <c r="P411" s="269"/>
    </row>
    <row r="412" spans="16:16" s="81" customFormat="1" x14ac:dyDescent="0.25">
      <c r="P412" s="269"/>
    </row>
    <row r="413" spans="16:16" s="81" customFormat="1" x14ac:dyDescent="0.25">
      <c r="P413" s="269"/>
    </row>
    <row r="414" spans="16:16" s="81" customFormat="1" x14ac:dyDescent="0.25">
      <c r="P414" s="269"/>
    </row>
    <row r="415" spans="16:16" s="81" customFormat="1" x14ac:dyDescent="0.25">
      <c r="P415" s="269"/>
    </row>
    <row r="416" spans="16:16" s="81" customFormat="1" x14ac:dyDescent="0.25">
      <c r="P416" s="269"/>
    </row>
    <row r="417" spans="16:16" s="81" customFormat="1" x14ac:dyDescent="0.25">
      <c r="P417" s="269"/>
    </row>
    <row r="418" spans="16:16" s="81" customFormat="1" x14ac:dyDescent="0.25">
      <c r="P418" s="269"/>
    </row>
    <row r="419" spans="16:16" s="81" customFormat="1" x14ac:dyDescent="0.25">
      <c r="P419" s="269"/>
    </row>
    <row r="420" spans="16:16" s="81" customFormat="1" x14ac:dyDescent="0.25">
      <c r="P420" s="269"/>
    </row>
    <row r="421" spans="16:16" s="81" customFormat="1" x14ac:dyDescent="0.25">
      <c r="P421" s="269"/>
    </row>
    <row r="422" spans="16:16" s="81" customFormat="1" x14ac:dyDescent="0.25">
      <c r="P422" s="269"/>
    </row>
    <row r="423" spans="16:16" s="81" customFormat="1" x14ac:dyDescent="0.25">
      <c r="P423" s="269"/>
    </row>
    <row r="424" spans="16:16" s="81" customFormat="1" x14ac:dyDescent="0.25">
      <c r="P424" s="269"/>
    </row>
    <row r="425" spans="16:16" s="81" customFormat="1" x14ac:dyDescent="0.25">
      <c r="P425" s="269"/>
    </row>
    <row r="426" spans="16:16" s="81" customFormat="1" x14ac:dyDescent="0.25">
      <c r="P426" s="269"/>
    </row>
    <row r="427" spans="16:16" s="81" customFormat="1" x14ac:dyDescent="0.25">
      <c r="P427" s="269"/>
    </row>
    <row r="428" spans="16:16" s="81" customFormat="1" x14ac:dyDescent="0.25">
      <c r="P428" s="269"/>
    </row>
    <row r="429" spans="16:16" s="81" customFormat="1" x14ac:dyDescent="0.25">
      <c r="P429" s="269"/>
    </row>
    <row r="430" spans="16:16" s="81" customFormat="1" x14ac:dyDescent="0.25">
      <c r="P430" s="269"/>
    </row>
    <row r="431" spans="16:16" s="81" customFormat="1" x14ac:dyDescent="0.25">
      <c r="P431" s="269"/>
    </row>
    <row r="432" spans="16:16" s="81" customFormat="1" x14ac:dyDescent="0.25">
      <c r="P432" s="269"/>
    </row>
    <row r="433" spans="16:16" s="81" customFormat="1" x14ac:dyDescent="0.25">
      <c r="P433" s="269"/>
    </row>
    <row r="434" spans="16:16" s="81" customFormat="1" x14ac:dyDescent="0.25">
      <c r="P434" s="269"/>
    </row>
    <row r="435" spans="16:16" s="81" customFormat="1" x14ac:dyDescent="0.25">
      <c r="P435" s="269"/>
    </row>
    <row r="436" spans="16:16" s="81" customFormat="1" x14ac:dyDescent="0.25">
      <c r="P436" s="269"/>
    </row>
    <row r="437" spans="16:16" s="81" customFormat="1" x14ac:dyDescent="0.25">
      <c r="P437" s="269"/>
    </row>
    <row r="438" spans="16:16" s="81" customFormat="1" x14ac:dyDescent="0.25">
      <c r="P438" s="269"/>
    </row>
    <row r="439" spans="16:16" s="81" customFormat="1" x14ac:dyDescent="0.25">
      <c r="P439" s="269"/>
    </row>
    <row r="440" spans="16:16" s="81" customFormat="1" x14ac:dyDescent="0.25">
      <c r="P440" s="269"/>
    </row>
    <row r="441" spans="16:16" s="81" customFormat="1" x14ac:dyDescent="0.25">
      <c r="P441" s="269"/>
    </row>
    <row r="442" spans="16:16" s="81" customFormat="1" x14ac:dyDescent="0.25">
      <c r="P442" s="269"/>
    </row>
    <row r="443" spans="16:16" s="81" customFormat="1" x14ac:dyDescent="0.25">
      <c r="P443" s="269"/>
    </row>
    <row r="444" spans="16:16" s="81" customFormat="1" x14ac:dyDescent="0.25">
      <c r="P444" s="269"/>
    </row>
    <row r="445" spans="16:16" s="81" customFormat="1" x14ac:dyDescent="0.25">
      <c r="P445" s="269"/>
    </row>
    <row r="446" spans="16:16" s="81" customFormat="1" x14ac:dyDescent="0.25">
      <c r="P446" s="269"/>
    </row>
    <row r="447" spans="16:16" s="81" customFormat="1" x14ac:dyDescent="0.25">
      <c r="P447" s="269"/>
    </row>
    <row r="448" spans="16:16" s="81" customFormat="1" x14ac:dyDescent="0.25">
      <c r="P448" s="269"/>
    </row>
    <row r="449" spans="16:16" s="81" customFormat="1" x14ac:dyDescent="0.25">
      <c r="P449" s="269"/>
    </row>
    <row r="450" spans="16:16" s="81" customFormat="1" x14ac:dyDescent="0.25">
      <c r="P450" s="269"/>
    </row>
    <row r="451" spans="16:16" s="81" customFormat="1" x14ac:dyDescent="0.25">
      <c r="P451" s="269"/>
    </row>
    <row r="452" spans="16:16" s="81" customFormat="1" x14ac:dyDescent="0.25">
      <c r="P452" s="269"/>
    </row>
    <row r="453" spans="16:16" s="81" customFormat="1" x14ac:dyDescent="0.25">
      <c r="P453" s="269"/>
    </row>
    <row r="454" spans="16:16" s="81" customFormat="1" x14ac:dyDescent="0.25">
      <c r="P454" s="269"/>
    </row>
    <row r="455" spans="16:16" s="81" customFormat="1" x14ac:dyDescent="0.25">
      <c r="P455" s="269"/>
    </row>
    <row r="456" spans="16:16" s="81" customFormat="1" x14ac:dyDescent="0.25">
      <c r="P456" s="269"/>
    </row>
    <row r="457" spans="16:16" s="81" customFormat="1" x14ac:dyDescent="0.25">
      <c r="P457" s="269"/>
    </row>
    <row r="458" spans="16:16" s="81" customFormat="1" x14ac:dyDescent="0.25">
      <c r="P458" s="269"/>
    </row>
    <row r="459" spans="16:16" s="81" customFormat="1" x14ac:dyDescent="0.25">
      <c r="P459" s="269"/>
    </row>
    <row r="460" spans="16:16" s="81" customFormat="1" x14ac:dyDescent="0.25">
      <c r="P460" s="269"/>
    </row>
    <row r="461" spans="16:16" s="81" customFormat="1" x14ac:dyDescent="0.25">
      <c r="P461" s="269"/>
    </row>
    <row r="462" spans="16:16" s="81" customFormat="1" x14ac:dyDescent="0.25">
      <c r="P462" s="269"/>
    </row>
    <row r="463" spans="16:16" s="81" customFormat="1" x14ac:dyDescent="0.25">
      <c r="P463" s="269"/>
    </row>
    <row r="464" spans="16:16" s="81" customFormat="1" x14ac:dyDescent="0.25">
      <c r="P464" s="269"/>
    </row>
    <row r="465" spans="16:16" s="81" customFormat="1" x14ac:dyDescent="0.25">
      <c r="P465" s="269"/>
    </row>
    <row r="466" spans="16:16" s="81" customFormat="1" x14ac:dyDescent="0.25">
      <c r="P466" s="269"/>
    </row>
    <row r="467" spans="16:16" s="81" customFormat="1" x14ac:dyDescent="0.25">
      <c r="P467" s="269"/>
    </row>
    <row r="468" spans="16:16" s="81" customFormat="1" x14ac:dyDescent="0.25">
      <c r="P468" s="269"/>
    </row>
    <row r="469" spans="16:16" s="81" customFormat="1" x14ac:dyDescent="0.25">
      <c r="P469" s="269"/>
    </row>
    <row r="470" spans="16:16" s="81" customFormat="1" x14ac:dyDescent="0.25">
      <c r="P470" s="269"/>
    </row>
    <row r="471" spans="16:16" s="81" customFormat="1" x14ac:dyDescent="0.25">
      <c r="P471" s="269"/>
    </row>
    <row r="472" spans="16:16" s="81" customFormat="1" x14ac:dyDescent="0.25">
      <c r="P472" s="269"/>
    </row>
    <row r="473" spans="16:16" s="81" customFormat="1" x14ac:dyDescent="0.25">
      <c r="P473" s="269"/>
    </row>
    <row r="474" spans="16:16" s="81" customFormat="1" x14ac:dyDescent="0.25">
      <c r="P474" s="269"/>
    </row>
    <row r="475" spans="16:16" s="81" customFormat="1" x14ac:dyDescent="0.25">
      <c r="P475" s="269"/>
    </row>
    <row r="476" spans="16:16" s="81" customFormat="1" x14ac:dyDescent="0.25">
      <c r="P476" s="269"/>
    </row>
    <row r="477" spans="16:16" s="81" customFormat="1" x14ac:dyDescent="0.25">
      <c r="P477" s="269"/>
    </row>
    <row r="478" spans="16:16" s="81" customFormat="1" x14ac:dyDescent="0.25">
      <c r="P478" s="269"/>
    </row>
    <row r="479" spans="16:16" s="81" customFormat="1" x14ac:dyDescent="0.25">
      <c r="P479" s="269"/>
    </row>
    <row r="480" spans="16:16" s="81" customFormat="1" x14ac:dyDescent="0.25">
      <c r="P480" s="269"/>
    </row>
    <row r="481" spans="16:16" s="81" customFormat="1" x14ac:dyDescent="0.25">
      <c r="P481" s="269"/>
    </row>
    <row r="482" spans="16:16" s="81" customFormat="1" x14ac:dyDescent="0.25">
      <c r="P482" s="269"/>
    </row>
    <row r="483" spans="16:16" s="81" customFormat="1" x14ac:dyDescent="0.25">
      <c r="P483" s="269"/>
    </row>
    <row r="484" spans="16:16" s="81" customFormat="1" x14ac:dyDescent="0.25">
      <c r="P484" s="269"/>
    </row>
    <row r="485" spans="16:16" s="81" customFormat="1" x14ac:dyDescent="0.25">
      <c r="P485" s="269"/>
    </row>
    <row r="486" spans="16:16" s="81" customFormat="1" x14ac:dyDescent="0.25">
      <c r="P486" s="269"/>
    </row>
    <row r="487" spans="16:16" s="81" customFormat="1" x14ac:dyDescent="0.25">
      <c r="P487" s="269"/>
    </row>
    <row r="488" spans="16:16" s="81" customFormat="1" x14ac:dyDescent="0.25">
      <c r="P488" s="269"/>
    </row>
    <row r="489" spans="16:16" s="81" customFormat="1" x14ac:dyDescent="0.25">
      <c r="P489" s="269"/>
    </row>
    <row r="490" spans="16:16" s="81" customFormat="1" x14ac:dyDescent="0.25">
      <c r="P490" s="269"/>
    </row>
    <row r="491" spans="16:16" s="81" customFormat="1" x14ac:dyDescent="0.25">
      <c r="P491" s="269"/>
    </row>
    <row r="492" spans="16:16" s="81" customFormat="1" x14ac:dyDescent="0.25">
      <c r="P492" s="269"/>
    </row>
    <row r="493" spans="16:16" s="81" customFormat="1" x14ac:dyDescent="0.25">
      <c r="P493" s="269"/>
    </row>
    <row r="494" spans="16:16" s="81" customFormat="1" x14ac:dyDescent="0.25">
      <c r="P494" s="269"/>
    </row>
    <row r="495" spans="16:16" s="81" customFormat="1" x14ac:dyDescent="0.25">
      <c r="P495" s="269"/>
    </row>
    <row r="496" spans="16:16" s="81" customFormat="1" x14ac:dyDescent="0.25">
      <c r="P496" s="269"/>
    </row>
    <row r="497" spans="16:16" s="81" customFormat="1" x14ac:dyDescent="0.25">
      <c r="P497" s="269"/>
    </row>
    <row r="498" spans="16:16" s="81" customFormat="1" x14ac:dyDescent="0.25">
      <c r="P498" s="269"/>
    </row>
    <row r="499" spans="16:16" s="81" customFormat="1" x14ac:dyDescent="0.25">
      <c r="P499" s="269"/>
    </row>
    <row r="500" spans="16:16" s="81" customFormat="1" x14ac:dyDescent="0.25">
      <c r="P500" s="269"/>
    </row>
    <row r="501" spans="16:16" s="81" customFormat="1" x14ac:dyDescent="0.25">
      <c r="P501" s="269"/>
    </row>
    <row r="502" spans="16:16" s="81" customFormat="1" x14ac:dyDescent="0.25">
      <c r="P502" s="269"/>
    </row>
    <row r="503" spans="16:16" s="81" customFormat="1" x14ac:dyDescent="0.25">
      <c r="P503" s="269"/>
    </row>
    <row r="504" spans="16:16" s="81" customFormat="1" x14ac:dyDescent="0.25">
      <c r="P504" s="269"/>
    </row>
    <row r="505" spans="16:16" s="81" customFormat="1" x14ac:dyDescent="0.25">
      <c r="P505" s="269"/>
    </row>
    <row r="506" spans="16:16" s="81" customFormat="1" x14ac:dyDescent="0.25">
      <c r="P506" s="269"/>
    </row>
    <row r="507" spans="16:16" s="81" customFormat="1" x14ac:dyDescent="0.25">
      <c r="P507" s="269"/>
    </row>
    <row r="508" spans="16:16" s="81" customFormat="1" x14ac:dyDescent="0.25">
      <c r="P508" s="269"/>
    </row>
    <row r="509" spans="16:16" s="81" customFormat="1" x14ac:dyDescent="0.25">
      <c r="P509" s="269"/>
    </row>
    <row r="510" spans="16:16" s="81" customFormat="1" x14ac:dyDescent="0.25">
      <c r="P510" s="269"/>
    </row>
    <row r="511" spans="16:16" s="81" customFormat="1" x14ac:dyDescent="0.25">
      <c r="P511" s="269"/>
    </row>
    <row r="512" spans="16:16" s="81" customFormat="1" x14ac:dyDescent="0.25">
      <c r="P512" s="269"/>
    </row>
    <row r="513" spans="16:16" s="81" customFormat="1" x14ac:dyDescent="0.25">
      <c r="P513" s="269"/>
    </row>
    <row r="514" spans="16:16" s="81" customFormat="1" x14ac:dyDescent="0.25">
      <c r="P514" s="269"/>
    </row>
    <row r="515" spans="16:16" s="81" customFormat="1" x14ac:dyDescent="0.25">
      <c r="P515" s="269"/>
    </row>
    <row r="516" spans="16:16" s="81" customFormat="1" x14ac:dyDescent="0.25">
      <c r="P516" s="269"/>
    </row>
    <row r="517" spans="16:16" s="81" customFormat="1" x14ac:dyDescent="0.25">
      <c r="P517" s="269"/>
    </row>
    <row r="518" spans="16:16" s="81" customFormat="1" x14ac:dyDescent="0.25">
      <c r="P518" s="269"/>
    </row>
    <row r="519" spans="16:16" s="81" customFormat="1" x14ac:dyDescent="0.25">
      <c r="P519" s="269"/>
    </row>
    <row r="520" spans="16:16" s="81" customFormat="1" x14ac:dyDescent="0.25">
      <c r="P520" s="269"/>
    </row>
    <row r="521" spans="16:16" s="81" customFormat="1" x14ac:dyDescent="0.25">
      <c r="P521" s="269"/>
    </row>
    <row r="522" spans="16:16" s="81" customFormat="1" x14ac:dyDescent="0.25">
      <c r="P522" s="269"/>
    </row>
    <row r="523" spans="16:16" s="81" customFormat="1" x14ac:dyDescent="0.25">
      <c r="P523" s="269"/>
    </row>
    <row r="524" spans="16:16" s="81" customFormat="1" x14ac:dyDescent="0.25">
      <c r="P524" s="269"/>
    </row>
    <row r="525" spans="16:16" s="81" customFormat="1" x14ac:dyDescent="0.25">
      <c r="P525" s="269"/>
    </row>
    <row r="526" spans="16:16" s="81" customFormat="1" x14ac:dyDescent="0.25">
      <c r="P526" s="269"/>
    </row>
    <row r="527" spans="16:16" s="81" customFormat="1" x14ac:dyDescent="0.25">
      <c r="P527" s="269"/>
    </row>
    <row r="528" spans="16:16" s="81" customFormat="1" x14ac:dyDescent="0.25">
      <c r="P528" s="269"/>
    </row>
    <row r="529" spans="16:16" s="81" customFormat="1" x14ac:dyDescent="0.25">
      <c r="P529" s="269"/>
    </row>
    <row r="530" spans="16:16" s="81" customFormat="1" x14ac:dyDescent="0.25">
      <c r="P530" s="269"/>
    </row>
    <row r="531" spans="16:16" s="81" customFormat="1" x14ac:dyDescent="0.25">
      <c r="P531" s="269"/>
    </row>
    <row r="532" spans="16:16" s="81" customFormat="1" x14ac:dyDescent="0.25">
      <c r="P532" s="269"/>
    </row>
    <row r="533" spans="16:16" s="81" customFormat="1" x14ac:dyDescent="0.25">
      <c r="P533" s="269"/>
    </row>
    <row r="534" spans="16:16" s="81" customFormat="1" x14ac:dyDescent="0.25">
      <c r="P534" s="269"/>
    </row>
    <row r="535" spans="16:16" s="81" customFormat="1" x14ac:dyDescent="0.25">
      <c r="P535" s="269"/>
    </row>
    <row r="536" spans="16:16" s="81" customFormat="1" x14ac:dyDescent="0.25">
      <c r="P536" s="269"/>
    </row>
    <row r="537" spans="16:16" s="81" customFormat="1" x14ac:dyDescent="0.25">
      <c r="P537" s="269"/>
    </row>
    <row r="538" spans="16:16" s="81" customFormat="1" x14ac:dyDescent="0.25">
      <c r="P538" s="269"/>
    </row>
    <row r="539" spans="16:16" s="81" customFormat="1" x14ac:dyDescent="0.25">
      <c r="P539" s="269"/>
    </row>
    <row r="540" spans="16:16" s="81" customFormat="1" x14ac:dyDescent="0.25">
      <c r="P540" s="269"/>
    </row>
    <row r="541" spans="16:16" s="81" customFormat="1" x14ac:dyDescent="0.25">
      <c r="P541" s="269"/>
    </row>
    <row r="542" spans="16:16" s="81" customFormat="1" x14ac:dyDescent="0.25">
      <c r="P542" s="269"/>
    </row>
    <row r="543" spans="16:16" s="81" customFormat="1" x14ac:dyDescent="0.25">
      <c r="P543" s="269"/>
    </row>
    <row r="544" spans="16:16" s="81" customFormat="1" x14ac:dyDescent="0.25">
      <c r="P544" s="269"/>
    </row>
    <row r="545" spans="16:16" s="81" customFormat="1" x14ac:dyDescent="0.25">
      <c r="P545" s="269"/>
    </row>
    <row r="546" spans="16:16" s="81" customFormat="1" x14ac:dyDescent="0.25">
      <c r="P546" s="269"/>
    </row>
    <row r="547" spans="16:16" s="81" customFormat="1" x14ac:dyDescent="0.25">
      <c r="P547" s="269"/>
    </row>
    <row r="548" spans="16:16" s="81" customFormat="1" x14ac:dyDescent="0.25">
      <c r="P548" s="269"/>
    </row>
    <row r="549" spans="16:16" s="81" customFormat="1" x14ac:dyDescent="0.25">
      <c r="P549" s="269"/>
    </row>
    <row r="550" spans="16:16" s="81" customFormat="1" x14ac:dyDescent="0.25">
      <c r="P550" s="269"/>
    </row>
    <row r="551" spans="16:16" s="81" customFormat="1" x14ac:dyDescent="0.25">
      <c r="P551" s="269"/>
    </row>
    <row r="552" spans="16:16" s="81" customFormat="1" x14ac:dyDescent="0.25">
      <c r="P552" s="269"/>
    </row>
    <row r="553" spans="16:16" s="81" customFormat="1" x14ac:dyDescent="0.25">
      <c r="P553" s="269"/>
    </row>
    <row r="554" spans="16:16" s="81" customFormat="1" x14ac:dyDescent="0.25">
      <c r="P554" s="269"/>
    </row>
    <row r="555" spans="16:16" s="81" customFormat="1" x14ac:dyDescent="0.25">
      <c r="P555" s="269"/>
    </row>
    <row r="556" spans="16:16" s="81" customFormat="1" x14ac:dyDescent="0.25">
      <c r="P556" s="269"/>
    </row>
    <row r="557" spans="16:16" s="81" customFormat="1" x14ac:dyDescent="0.25">
      <c r="P557" s="269"/>
    </row>
    <row r="558" spans="16:16" s="81" customFormat="1" x14ac:dyDescent="0.25">
      <c r="P558" s="269"/>
    </row>
    <row r="559" spans="16:16" s="81" customFormat="1" x14ac:dyDescent="0.25">
      <c r="P559" s="269"/>
    </row>
    <row r="560" spans="16:16" s="81" customFormat="1" x14ac:dyDescent="0.25">
      <c r="P560" s="269"/>
    </row>
    <row r="561" spans="16:16" s="81" customFormat="1" x14ac:dyDescent="0.25">
      <c r="P561" s="269"/>
    </row>
    <row r="562" spans="16:16" s="81" customFormat="1" x14ac:dyDescent="0.25">
      <c r="P562" s="269"/>
    </row>
    <row r="563" spans="16:16" s="81" customFormat="1" x14ac:dyDescent="0.25">
      <c r="P563" s="269"/>
    </row>
    <row r="564" spans="16:16" s="81" customFormat="1" x14ac:dyDescent="0.25">
      <c r="P564" s="269"/>
    </row>
    <row r="565" spans="16:16" s="81" customFormat="1" x14ac:dyDescent="0.25">
      <c r="P565" s="269"/>
    </row>
    <row r="566" spans="16:16" s="81" customFormat="1" x14ac:dyDescent="0.25">
      <c r="P566" s="269"/>
    </row>
    <row r="567" spans="16:16" s="81" customFormat="1" x14ac:dyDescent="0.25">
      <c r="P567" s="269"/>
    </row>
    <row r="568" spans="16:16" s="81" customFormat="1" x14ac:dyDescent="0.25">
      <c r="P568" s="269"/>
    </row>
    <row r="569" spans="16:16" s="81" customFormat="1" x14ac:dyDescent="0.25">
      <c r="P569" s="269"/>
    </row>
    <row r="570" spans="16:16" s="81" customFormat="1" x14ac:dyDescent="0.25">
      <c r="P570" s="269"/>
    </row>
    <row r="571" spans="16:16" s="81" customFormat="1" x14ac:dyDescent="0.25">
      <c r="P571" s="269"/>
    </row>
    <row r="572" spans="16:16" s="81" customFormat="1" x14ac:dyDescent="0.25">
      <c r="P572" s="269"/>
    </row>
  </sheetData>
  <mergeCells count="10">
    <mergeCell ref="M4:N5"/>
    <mergeCell ref="B2:O2"/>
    <mergeCell ref="B3:O3"/>
    <mergeCell ref="B4:B6"/>
    <mergeCell ref="C4:D5"/>
    <mergeCell ref="E4:F5"/>
    <mergeCell ref="O4:O6"/>
    <mergeCell ref="G4:H5"/>
    <mergeCell ref="I4:J5"/>
    <mergeCell ref="K4:L5"/>
  </mergeCells>
  <printOptions horizontalCentered="1"/>
  <pageMargins left="0.7" right="0.7" top="0.75" bottom="0.75" header="0.3" footer="0.3"/>
  <pageSetup paperSize="9" scale="7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EF722"/>
  <sheetViews>
    <sheetView topLeftCell="A4" zoomScale="80" zoomScaleNormal="80" workbookViewId="0">
      <selection activeCell="C6" sqref="C6:J21"/>
    </sheetView>
  </sheetViews>
  <sheetFormatPr defaultColWidth="11.42578125" defaultRowHeight="15" x14ac:dyDescent="0.25"/>
  <cols>
    <col min="1" max="1" width="2.7109375" style="81" customWidth="1"/>
    <col min="2" max="2" width="30.7109375" style="63" customWidth="1"/>
    <col min="3" max="12" width="13.7109375" style="63" customWidth="1"/>
    <col min="13" max="13" width="11.42578125" style="269" customWidth="1"/>
    <col min="14" max="136" width="11.42578125" style="81" customWidth="1"/>
    <col min="137" max="16384" width="11.42578125" style="63"/>
  </cols>
  <sheetData>
    <row r="1" spans="2:13" s="81" customFormat="1" ht="15.75" thickBot="1" x14ac:dyDescent="0.3">
      <c r="M1" s="269"/>
    </row>
    <row r="2" spans="2:13" ht="21.95" customHeight="1" thickTop="1" thickBot="1" x14ac:dyDescent="0.3">
      <c r="B2" s="284" t="s">
        <v>304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</row>
    <row r="3" spans="2:13" ht="21.95" customHeight="1" thickTop="1" thickBot="1" x14ac:dyDescent="0.3">
      <c r="B3" s="287" t="s">
        <v>252</v>
      </c>
      <c r="C3" s="298" t="s">
        <v>32</v>
      </c>
      <c r="D3" s="298"/>
      <c r="E3" s="298"/>
      <c r="F3" s="298"/>
      <c r="G3" s="298"/>
      <c r="H3" s="298"/>
      <c r="I3" s="298"/>
      <c r="J3" s="298"/>
      <c r="K3" s="299" t="s">
        <v>31</v>
      </c>
      <c r="L3" s="300"/>
    </row>
    <row r="4" spans="2:13" ht="21.95" customHeight="1" thickTop="1" x14ac:dyDescent="0.25">
      <c r="B4" s="288"/>
      <c r="C4" s="290" t="s">
        <v>33</v>
      </c>
      <c r="D4" s="291"/>
      <c r="E4" s="274" t="s">
        <v>193</v>
      </c>
      <c r="F4" s="291"/>
      <c r="G4" s="274" t="s">
        <v>51</v>
      </c>
      <c r="H4" s="291"/>
      <c r="I4" s="294" t="s">
        <v>34</v>
      </c>
      <c r="J4" s="275"/>
      <c r="K4" s="315"/>
      <c r="L4" s="316"/>
    </row>
    <row r="5" spans="2:13" ht="21.95" customHeight="1" thickBot="1" x14ac:dyDescent="0.3">
      <c r="B5" s="289"/>
      <c r="C5" s="256" t="s">
        <v>4</v>
      </c>
      <c r="D5" s="257" t="s">
        <v>5</v>
      </c>
      <c r="E5" s="258" t="s">
        <v>4</v>
      </c>
      <c r="F5" s="257" t="s">
        <v>5</v>
      </c>
      <c r="G5" s="258" t="s">
        <v>4</v>
      </c>
      <c r="H5" s="257" t="s">
        <v>5</v>
      </c>
      <c r="I5" s="258" t="s">
        <v>4</v>
      </c>
      <c r="J5" s="259" t="s">
        <v>5</v>
      </c>
      <c r="K5" s="256" t="s">
        <v>4</v>
      </c>
      <c r="L5" s="260" t="s">
        <v>5</v>
      </c>
    </row>
    <row r="6" spans="2:13" ht="21.95" customHeight="1" thickTop="1" thickBot="1" x14ac:dyDescent="0.3">
      <c r="B6" s="200" t="s">
        <v>102</v>
      </c>
      <c r="C6" s="201">
        <v>899</v>
      </c>
      <c r="D6" s="202">
        <v>9.8165538327145668E-2</v>
      </c>
      <c r="E6" s="203">
        <v>2360</v>
      </c>
      <c r="F6" s="202">
        <v>0.14031749806766158</v>
      </c>
      <c r="G6" s="203">
        <v>110</v>
      </c>
      <c r="H6" s="202">
        <v>0.11066398390342053</v>
      </c>
      <c r="I6" s="203">
        <v>0</v>
      </c>
      <c r="J6" s="204">
        <v>0</v>
      </c>
      <c r="K6" s="201">
        <v>3369</v>
      </c>
      <c r="L6" s="209">
        <v>0.12490731128577784</v>
      </c>
      <c r="M6" s="270" t="s">
        <v>179</v>
      </c>
    </row>
    <row r="7" spans="2:13" ht="21.95" customHeight="1" thickTop="1" x14ac:dyDescent="0.25">
      <c r="B7" s="206" t="s">
        <v>103</v>
      </c>
      <c r="C7" s="87">
        <v>729</v>
      </c>
      <c r="D7" s="88">
        <v>7.9602533304214892E-2</v>
      </c>
      <c r="E7" s="89">
        <v>1835</v>
      </c>
      <c r="F7" s="88">
        <v>0.10910280040430466</v>
      </c>
      <c r="G7" s="89">
        <v>60</v>
      </c>
      <c r="H7" s="88">
        <v>6.0362173038229376E-2</v>
      </c>
      <c r="I7" s="137">
        <v>0</v>
      </c>
      <c r="J7" s="90">
        <v>0</v>
      </c>
      <c r="K7" s="135">
        <v>2624</v>
      </c>
      <c r="L7" s="109">
        <v>9.7286074447575269E-2</v>
      </c>
      <c r="M7" s="270" t="s">
        <v>180</v>
      </c>
    </row>
    <row r="8" spans="2:13" ht="21.95" customHeight="1" x14ac:dyDescent="0.25">
      <c r="B8" s="206" t="s">
        <v>104</v>
      </c>
      <c r="C8" s="87">
        <v>436</v>
      </c>
      <c r="D8" s="88">
        <v>4.7608648176457741E-2</v>
      </c>
      <c r="E8" s="89">
        <v>661</v>
      </c>
      <c r="F8" s="88">
        <v>3.9300790772340805E-2</v>
      </c>
      <c r="G8" s="89">
        <v>20</v>
      </c>
      <c r="H8" s="88">
        <v>2.0120724346076459E-2</v>
      </c>
      <c r="I8" s="137">
        <v>0</v>
      </c>
      <c r="J8" s="90">
        <v>0</v>
      </c>
      <c r="K8" s="135">
        <v>1117</v>
      </c>
      <c r="L8" s="109">
        <v>4.1413317514459438E-2</v>
      </c>
      <c r="M8" s="270" t="s">
        <v>181</v>
      </c>
    </row>
    <row r="9" spans="2:13" ht="21.95" customHeight="1" x14ac:dyDescent="0.25">
      <c r="B9" s="206" t="s">
        <v>107</v>
      </c>
      <c r="C9" s="87">
        <v>797</v>
      </c>
      <c r="D9" s="88">
        <v>8.70277353133872E-2</v>
      </c>
      <c r="E9" s="89">
        <v>1395</v>
      </c>
      <c r="F9" s="88">
        <v>8.2941910934062668E-2</v>
      </c>
      <c r="G9" s="89">
        <v>50</v>
      </c>
      <c r="H9" s="88">
        <v>5.030181086519115E-2</v>
      </c>
      <c r="I9" s="137">
        <v>0</v>
      </c>
      <c r="J9" s="90">
        <v>0</v>
      </c>
      <c r="K9" s="135">
        <v>2242</v>
      </c>
      <c r="L9" s="109">
        <v>8.3123238914429784E-2</v>
      </c>
      <c r="M9" s="270" t="s">
        <v>182</v>
      </c>
    </row>
    <row r="10" spans="2:13" ht="21.95" customHeight="1" x14ac:dyDescent="0.25">
      <c r="B10" s="206" t="s">
        <v>105</v>
      </c>
      <c r="C10" s="87">
        <v>310</v>
      </c>
      <c r="D10" s="88">
        <v>3.3850185630050232E-2</v>
      </c>
      <c r="E10" s="89">
        <v>881</v>
      </c>
      <c r="F10" s="88">
        <v>5.23812355074618E-2</v>
      </c>
      <c r="G10" s="89">
        <v>32</v>
      </c>
      <c r="H10" s="88">
        <v>3.2193158953722337E-2</v>
      </c>
      <c r="I10" s="137">
        <v>0</v>
      </c>
      <c r="J10" s="90">
        <v>0</v>
      </c>
      <c r="K10" s="135">
        <v>1223</v>
      </c>
      <c r="L10" s="109">
        <v>4.5343318997478864E-2</v>
      </c>
      <c r="M10" s="270" t="s">
        <v>183</v>
      </c>
    </row>
    <row r="11" spans="2:13" ht="21.95" customHeight="1" thickBot="1" x14ac:dyDescent="0.3">
      <c r="B11" s="206" t="s">
        <v>106</v>
      </c>
      <c r="C11" s="87">
        <v>735</v>
      </c>
      <c r="D11" s="88">
        <v>8.0257698187377158E-2</v>
      </c>
      <c r="E11" s="89">
        <v>1139</v>
      </c>
      <c r="F11" s="88">
        <v>6.7721029787740056E-2</v>
      </c>
      <c r="G11" s="89">
        <v>29</v>
      </c>
      <c r="H11" s="88">
        <v>2.9175050301810865E-2</v>
      </c>
      <c r="I11" s="137">
        <v>0</v>
      </c>
      <c r="J11" s="90">
        <v>0</v>
      </c>
      <c r="K11" s="135">
        <v>1903</v>
      </c>
      <c r="L11" s="109">
        <v>7.0554649265905378E-2</v>
      </c>
      <c r="M11" s="270" t="s">
        <v>184</v>
      </c>
    </row>
    <row r="12" spans="2:13" ht="21.95" customHeight="1" thickTop="1" thickBot="1" x14ac:dyDescent="0.3">
      <c r="B12" s="200" t="s">
        <v>108</v>
      </c>
      <c r="C12" s="201">
        <v>3007</v>
      </c>
      <c r="D12" s="202">
        <v>0.32834680061148724</v>
      </c>
      <c r="E12" s="203">
        <v>5911</v>
      </c>
      <c r="F12" s="202">
        <v>0.35144776740590999</v>
      </c>
      <c r="G12" s="203">
        <v>191</v>
      </c>
      <c r="H12" s="202">
        <v>0.19215291750503019</v>
      </c>
      <c r="I12" s="210">
        <v>0</v>
      </c>
      <c r="J12" s="204">
        <v>0</v>
      </c>
      <c r="K12" s="201">
        <v>9109</v>
      </c>
      <c r="L12" s="209">
        <v>0.33772059913984875</v>
      </c>
    </row>
    <row r="13" spans="2:13" ht="21.95" customHeight="1" thickTop="1" x14ac:dyDescent="0.25">
      <c r="B13" s="206" t="s">
        <v>109</v>
      </c>
      <c r="C13" s="87">
        <v>134</v>
      </c>
      <c r="D13" s="88">
        <v>1.4632015723957196E-2</v>
      </c>
      <c r="E13" s="89">
        <v>434</v>
      </c>
      <c r="F13" s="88">
        <v>2.5804150068375054E-2</v>
      </c>
      <c r="G13" s="89">
        <v>20</v>
      </c>
      <c r="H13" s="88">
        <v>2.0120724346076459E-2</v>
      </c>
      <c r="I13" s="137">
        <v>0</v>
      </c>
      <c r="J13" s="90">
        <v>0</v>
      </c>
      <c r="K13" s="135">
        <v>588</v>
      </c>
      <c r="L13" s="109">
        <v>2.1800385585051166E-2</v>
      </c>
      <c r="M13" s="270" t="s">
        <v>185</v>
      </c>
    </row>
    <row r="14" spans="2:13" ht="21.95" customHeight="1" x14ac:dyDescent="0.25">
      <c r="B14" s="206" t="s">
        <v>110</v>
      </c>
      <c r="C14" s="87">
        <v>714</v>
      </c>
      <c r="D14" s="88">
        <v>7.7964621096309236E-2</v>
      </c>
      <c r="E14" s="89">
        <v>2123</v>
      </c>
      <c r="F14" s="88">
        <v>0.12622629169391758</v>
      </c>
      <c r="G14" s="89">
        <v>133</v>
      </c>
      <c r="H14" s="88">
        <v>0.13380281690140844</v>
      </c>
      <c r="I14" s="137">
        <v>1</v>
      </c>
      <c r="J14" s="90">
        <v>1</v>
      </c>
      <c r="K14" s="135">
        <v>2971</v>
      </c>
      <c r="L14" s="109">
        <v>0.11015126798161055</v>
      </c>
      <c r="M14" s="270" t="s">
        <v>186</v>
      </c>
    </row>
    <row r="15" spans="2:13" ht="21.95" customHeight="1" x14ac:dyDescent="0.25">
      <c r="B15" s="206" t="s">
        <v>111</v>
      </c>
      <c r="C15" s="87">
        <v>915</v>
      </c>
      <c r="D15" s="88">
        <v>9.9912644682245033E-2</v>
      </c>
      <c r="E15" s="89">
        <v>1673</v>
      </c>
      <c r="F15" s="88">
        <v>9.9470836553897379E-2</v>
      </c>
      <c r="G15" s="89">
        <v>107</v>
      </c>
      <c r="H15" s="88">
        <v>0.10764587525150905</v>
      </c>
      <c r="I15" s="137">
        <v>0</v>
      </c>
      <c r="J15" s="90">
        <v>0</v>
      </c>
      <c r="K15" s="135">
        <v>2695</v>
      </c>
      <c r="L15" s="109">
        <v>9.9918433931484502E-2</v>
      </c>
      <c r="M15" s="270" t="s">
        <v>187</v>
      </c>
    </row>
    <row r="16" spans="2:13" ht="21.95" customHeight="1" x14ac:dyDescent="0.25">
      <c r="B16" s="206" t="s">
        <v>112</v>
      </c>
      <c r="C16" s="87">
        <v>205</v>
      </c>
      <c r="D16" s="88">
        <v>2.2384800174710635E-2</v>
      </c>
      <c r="E16" s="89">
        <v>347</v>
      </c>
      <c r="F16" s="88">
        <v>2.0631428741304476E-2</v>
      </c>
      <c r="G16" s="89">
        <v>30</v>
      </c>
      <c r="H16" s="88">
        <v>3.0181086519114688E-2</v>
      </c>
      <c r="I16" s="137">
        <v>0</v>
      </c>
      <c r="J16" s="90">
        <v>0</v>
      </c>
      <c r="K16" s="135">
        <v>582</v>
      </c>
      <c r="L16" s="109">
        <v>2.1577932670917989E-2</v>
      </c>
      <c r="M16" s="270" t="s">
        <v>188</v>
      </c>
    </row>
    <row r="17" spans="2:13" ht="21.95" customHeight="1" thickBot="1" x14ac:dyDescent="0.3">
      <c r="B17" s="206" t="s">
        <v>113</v>
      </c>
      <c r="C17" s="87">
        <v>300</v>
      </c>
      <c r="D17" s="88">
        <v>3.2758244158113126E-2</v>
      </c>
      <c r="E17" s="89">
        <v>671</v>
      </c>
      <c r="F17" s="88">
        <v>3.9895356442119029E-2</v>
      </c>
      <c r="G17" s="89">
        <v>46</v>
      </c>
      <c r="H17" s="88">
        <v>4.6277665995975853E-2</v>
      </c>
      <c r="I17" s="137">
        <v>0</v>
      </c>
      <c r="J17" s="90">
        <v>0</v>
      </c>
      <c r="K17" s="135">
        <v>1017</v>
      </c>
      <c r="L17" s="109">
        <v>3.770576894557319E-2</v>
      </c>
      <c r="M17" s="270" t="s">
        <v>189</v>
      </c>
    </row>
    <row r="18" spans="2:13" ht="21.95" customHeight="1" thickTop="1" thickBot="1" x14ac:dyDescent="0.3">
      <c r="B18" s="200" t="s">
        <v>114</v>
      </c>
      <c r="C18" s="201">
        <v>2268</v>
      </c>
      <c r="D18" s="202">
        <v>0.24765232583533522</v>
      </c>
      <c r="E18" s="203">
        <v>5248</v>
      </c>
      <c r="F18" s="202">
        <v>0.31202806349961354</v>
      </c>
      <c r="G18" s="203">
        <v>336</v>
      </c>
      <c r="H18" s="202">
        <v>0.3380281690140845</v>
      </c>
      <c r="I18" s="210">
        <v>1</v>
      </c>
      <c r="J18" s="204">
        <v>1</v>
      </c>
      <c r="K18" s="201">
        <v>7853</v>
      </c>
      <c r="L18" s="209">
        <v>0.29115378911463741</v>
      </c>
    </row>
    <row r="19" spans="2:13" ht="21.95" customHeight="1" thickTop="1" x14ac:dyDescent="0.25">
      <c r="B19" s="206" t="s">
        <v>115</v>
      </c>
      <c r="C19" s="87">
        <v>9</v>
      </c>
      <c r="D19" s="88">
        <v>9.8274732474339381E-4</v>
      </c>
      <c r="E19" s="89">
        <v>7</v>
      </c>
      <c r="F19" s="88">
        <v>4.1619596884475888E-4</v>
      </c>
      <c r="G19" s="89">
        <v>1</v>
      </c>
      <c r="H19" s="88">
        <v>1.006036217303823E-3</v>
      </c>
      <c r="I19" s="137">
        <v>0</v>
      </c>
      <c r="J19" s="90">
        <v>0</v>
      </c>
      <c r="K19" s="135">
        <v>17</v>
      </c>
      <c r="L19" s="109">
        <v>6.3028325671066296E-4</v>
      </c>
      <c r="M19" s="270" t="s">
        <v>190</v>
      </c>
    </row>
    <row r="20" spans="2:13" ht="21.95" customHeight="1" thickBot="1" x14ac:dyDescent="0.3">
      <c r="B20" s="206" t="s">
        <v>38</v>
      </c>
      <c r="C20" s="87">
        <v>2975</v>
      </c>
      <c r="D20" s="88">
        <v>0.32485258790128851</v>
      </c>
      <c r="E20" s="89">
        <v>3293</v>
      </c>
      <c r="F20" s="88">
        <v>0.19579047505797015</v>
      </c>
      <c r="G20" s="89">
        <v>356</v>
      </c>
      <c r="H20" s="88">
        <v>0.35814889336016098</v>
      </c>
      <c r="I20" s="137">
        <v>0</v>
      </c>
      <c r="J20" s="90">
        <v>0</v>
      </c>
      <c r="K20" s="135">
        <v>6624</v>
      </c>
      <c r="L20" s="109">
        <v>0.24558801720302537</v>
      </c>
      <c r="M20" s="270" t="s">
        <v>192</v>
      </c>
    </row>
    <row r="21" spans="2:13" ht="21.95" customHeight="1" thickTop="1" thickBot="1" x14ac:dyDescent="0.3">
      <c r="B21" s="97" t="s">
        <v>31</v>
      </c>
      <c r="C21" s="98">
        <v>9158</v>
      </c>
      <c r="D21" s="99">
        <v>1</v>
      </c>
      <c r="E21" s="100">
        <v>16819</v>
      </c>
      <c r="F21" s="99">
        <v>1</v>
      </c>
      <c r="G21" s="100">
        <v>994</v>
      </c>
      <c r="H21" s="99">
        <v>1</v>
      </c>
      <c r="I21" s="106">
        <v>1</v>
      </c>
      <c r="J21" s="101">
        <v>1</v>
      </c>
      <c r="K21" s="142">
        <v>26972</v>
      </c>
      <c r="L21" s="110">
        <v>1</v>
      </c>
      <c r="M21" s="271" t="s">
        <v>52</v>
      </c>
    </row>
    <row r="22" spans="2:13" s="81" customFormat="1" ht="21.95" customHeight="1" thickTop="1" thickBot="1" x14ac:dyDescent="0.3">
      <c r="B22" s="211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269"/>
    </row>
    <row r="23" spans="2:13" s="81" customFormat="1" ht="21.95" customHeight="1" thickTop="1" x14ac:dyDescent="0.25">
      <c r="B23" s="114" t="s">
        <v>217</v>
      </c>
      <c r="C23" s="115"/>
      <c r="D23" s="116"/>
      <c r="E23" s="133"/>
      <c r="F23" s="161"/>
      <c r="G23" s="117"/>
      <c r="H23" s="117"/>
      <c r="I23" s="117"/>
      <c r="J23" s="161"/>
      <c r="K23" s="117"/>
      <c r="L23" s="117"/>
      <c r="M23" s="269"/>
    </row>
    <row r="24" spans="2:13" s="81" customFormat="1" ht="21.95" customHeight="1" thickBot="1" x14ac:dyDescent="0.3">
      <c r="B24" s="119" t="s">
        <v>250</v>
      </c>
      <c r="C24" s="120"/>
      <c r="D24" s="121"/>
      <c r="E24" s="133"/>
      <c r="F24" s="117"/>
      <c r="G24" s="117"/>
      <c r="H24" s="117"/>
      <c r="I24" s="117"/>
      <c r="J24" s="117"/>
      <c r="K24" s="117"/>
      <c r="L24" s="117"/>
      <c r="M24" s="269"/>
    </row>
    <row r="25" spans="2:13" s="81" customFormat="1" ht="15.75" thickTop="1" x14ac:dyDescent="0.25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269"/>
    </row>
    <row r="26" spans="2:13" s="81" customFormat="1" x14ac:dyDescent="0.25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269"/>
    </row>
    <row r="27" spans="2:13" s="81" customFormat="1" x14ac:dyDescent="0.25">
      <c r="M27" s="269"/>
    </row>
    <row r="28" spans="2:13" s="81" customFormat="1" x14ac:dyDescent="0.25">
      <c r="M28" s="269"/>
    </row>
    <row r="29" spans="2:13" s="81" customFormat="1" x14ac:dyDescent="0.25">
      <c r="M29" s="269"/>
    </row>
    <row r="30" spans="2:13" s="81" customFormat="1" x14ac:dyDescent="0.25">
      <c r="M30" s="269"/>
    </row>
    <row r="31" spans="2:13" s="81" customFormat="1" x14ac:dyDescent="0.25">
      <c r="M31" s="269"/>
    </row>
    <row r="32" spans="2:13" s="81" customFormat="1" x14ac:dyDescent="0.25">
      <c r="M32" s="269"/>
    </row>
    <row r="33" spans="13:13" s="81" customFormat="1" x14ac:dyDescent="0.25">
      <c r="M33" s="269"/>
    </row>
    <row r="34" spans="13:13" s="81" customFormat="1" x14ac:dyDescent="0.25">
      <c r="M34" s="269"/>
    </row>
    <row r="35" spans="13:13" s="81" customFormat="1" x14ac:dyDescent="0.25">
      <c r="M35" s="269"/>
    </row>
    <row r="36" spans="13:13" s="81" customFormat="1" x14ac:dyDescent="0.25">
      <c r="M36" s="269"/>
    </row>
    <row r="37" spans="13:13" s="81" customFormat="1" x14ac:dyDescent="0.25">
      <c r="M37" s="269"/>
    </row>
    <row r="38" spans="13:13" s="81" customFormat="1" x14ac:dyDescent="0.25">
      <c r="M38" s="269"/>
    </row>
    <row r="39" spans="13:13" s="81" customFormat="1" x14ac:dyDescent="0.25">
      <c r="M39" s="269"/>
    </row>
    <row r="40" spans="13:13" s="81" customFormat="1" x14ac:dyDescent="0.25">
      <c r="M40" s="269"/>
    </row>
    <row r="41" spans="13:13" s="81" customFormat="1" x14ac:dyDescent="0.25">
      <c r="M41" s="269"/>
    </row>
    <row r="42" spans="13:13" s="81" customFormat="1" x14ac:dyDescent="0.25">
      <c r="M42" s="269"/>
    </row>
    <row r="43" spans="13:13" s="81" customFormat="1" x14ac:dyDescent="0.25">
      <c r="M43" s="269"/>
    </row>
    <row r="44" spans="13:13" s="81" customFormat="1" x14ac:dyDescent="0.25">
      <c r="M44" s="269"/>
    </row>
    <row r="45" spans="13:13" s="81" customFormat="1" x14ac:dyDescent="0.25">
      <c r="M45" s="269"/>
    </row>
    <row r="46" spans="13:13" s="81" customFormat="1" x14ac:dyDescent="0.25">
      <c r="M46" s="269"/>
    </row>
    <row r="47" spans="13:13" s="81" customFormat="1" x14ac:dyDescent="0.25">
      <c r="M47" s="269"/>
    </row>
    <row r="48" spans="13:13" s="81" customFormat="1" x14ac:dyDescent="0.25">
      <c r="M48" s="269"/>
    </row>
    <row r="49" spans="13:13" s="81" customFormat="1" x14ac:dyDescent="0.25">
      <c r="M49" s="269"/>
    </row>
    <row r="50" spans="13:13" s="81" customFormat="1" x14ac:dyDescent="0.25">
      <c r="M50" s="269"/>
    </row>
    <row r="51" spans="13:13" s="81" customFormat="1" x14ac:dyDescent="0.25">
      <c r="M51" s="269"/>
    </row>
    <row r="52" spans="13:13" s="81" customFormat="1" x14ac:dyDescent="0.25">
      <c r="M52" s="269"/>
    </row>
    <row r="53" spans="13:13" s="81" customFormat="1" x14ac:dyDescent="0.25">
      <c r="M53" s="269"/>
    </row>
    <row r="54" spans="13:13" s="81" customFormat="1" x14ac:dyDescent="0.25">
      <c r="M54" s="269"/>
    </row>
    <row r="55" spans="13:13" s="81" customFormat="1" x14ac:dyDescent="0.25">
      <c r="M55" s="269"/>
    </row>
    <row r="56" spans="13:13" s="81" customFormat="1" x14ac:dyDescent="0.25">
      <c r="M56" s="269"/>
    </row>
    <row r="57" spans="13:13" s="81" customFormat="1" x14ac:dyDescent="0.25">
      <c r="M57" s="269"/>
    </row>
    <row r="58" spans="13:13" s="81" customFormat="1" x14ac:dyDescent="0.25">
      <c r="M58" s="269"/>
    </row>
    <row r="59" spans="13:13" s="81" customFormat="1" x14ac:dyDescent="0.25">
      <c r="M59" s="269"/>
    </row>
    <row r="60" spans="13:13" s="81" customFormat="1" x14ac:dyDescent="0.25">
      <c r="M60" s="269"/>
    </row>
    <row r="61" spans="13:13" s="81" customFormat="1" x14ac:dyDescent="0.25">
      <c r="M61" s="269"/>
    </row>
    <row r="62" spans="13:13" s="81" customFormat="1" x14ac:dyDescent="0.25">
      <c r="M62" s="269"/>
    </row>
    <row r="63" spans="13:13" s="81" customFormat="1" x14ac:dyDescent="0.25">
      <c r="M63" s="269"/>
    </row>
    <row r="64" spans="13:13" s="81" customFormat="1" x14ac:dyDescent="0.25">
      <c r="M64" s="269"/>
    </row>
    <row r="65" spans="13:13" s="81" customFormat="1" x14ac:dyDescent="0.25">
      <c r="M65" s="269"/>
    </row>
    <row r="66" spans="13:13" s="81" customFormat="1" x14ac:dyDescent="0.25">
      <c r="M66" s="269"/>
    </row>
    <row r="67" spans="13:13" s="81" customFormat="1" x14ac:dyDescent="0.25">
      <c r="M67" s="269"/>
    </row>
    <row r="68" spans="13:13" s="81" customFormat="1" x14ac:dyDescent="0.25">
      <c r="M68" s="269"/>
    </row>
    <row r="69" spans="13:13" s="81" customFormat="1" x14ac:dyDescent="0.25">
      <c r="M69" s="269"/>
    </row>
    <row r="70" spans="13:13" s="81" customFormat="1" x14ac:dyDescent="0.25">
      <c r="M70" s="269"/>
    </row>
    <row r="71" spans="13:13" s="81" customFormat="1" x14ac:dyDescent="0.25">
      <c r="M71" s="269"/>
    </row>
    <row r="72" spans="13:13" s="81" customFormat="1" x14ac:dyDescent="0.25">
      <c r="M72" s="269"/>
    </row>
    <row r="73" spans="13:13" s="81" customFormat="1" x14ac:dyDescent="0.25">
      <c r="M73" s="269"/>
    </row>
    <row r="74" spans="13:13" s="81" customFormat="1" x14ac:dyDescent="0.25">
      <c r="M74" s="269"/>
    </row>
    <row r="75" spans="13:13" s="81" customFormat="1" x14ac:dyDescent="0.25">
      <c r="M75" s="269"/>
    </row>
    <row r="76" spans="13:13" s="81" customFormat="1" x14ac:dyDescent="0.25">
      <c r="M76" s="269"/>
    </row>
    <row r="77" spans="13:13" s="81" customFormat="1" x14ac:dyDescent="0.25">
      <c r="M77" s="269"/>
    </row>
    <row r="78" spans="13:13" s="81" customFormat="1" x14ac:dyDescent="0.25">
      <c r="M78" s="269"/>
    </row>
    <row r="79" spans="13:13" s="81" customFormat="1" x14ac:dyDescent="0.25">
      <c r="M79" s="269"/>
    </row>
    <row r="80" spans="13:13" s="81" customFormat="1" x14ac:dyDescent="0.25">
      <c r="M80" s="269"/>
    </row>
    <row r="81" spans="13:13" s="81" customFormat="1" x14ac:dyDescent="0.25">
      <c r="M81" s="269"/>
    </row>
    <row r="82" spans="13:13" s="81" customFormat="1" x14ac:dyDescent="0.25">
      <c r="M82" s="269"/>
    </row>
    <row r="83" spans="13:13" s="81" customFormat="1" x14ac:dyDescent="0.25">
      <c r="M83" s="269"/>
    </row>
    <row r="84" spans="13:13" s="81" customFormat="1" x14ac:dyDescent="0.25">
      <c r="M84" s="269"/>
    </row>
    <row r="85" spans="13:13" s="81" customFormat="1" x14ac:dyDescent="0.25">
      <c r="M85" s="269"/>
    </row>
    <row r="86" spans="13:13" s="81" customFormat="1" x14ac:dyDescent="0.25">
      <c r="M86" s="269"/>
    </row>
    <row r="87" spans="13:13" s="81" customFormat="1" x14ac:dyDescent="0.25">
      <c r="M87" s="269"/>
    </row>
    <row r="88" spans="13:13" s="81" customFormat="1" x14ac:dyDescent="0.25">
      <c r="M88" s="269"/>
    </row>
    <row r="89" spans="13:13" s="81" customFormat="1" x14ac:dyDescent="0.25">
      <c r="M89" s="269"/>
    </row>
    <row r="90" spans="13:13" s="81" customFormat="1" x14ac:dyDescent="0.25">
      <c r="M90" s="269"/>
    </row>
    <row r="91" spans="13:13" s="81" customFormat="1" x14ac:dyDescent="0.25">
      <c r="M91" s="269"/>
    </row>
    <row r="92" spans="13:13" s="81" customFormat="1" x14ac:dyDescent="0.25">
      <c r="M92" s="269"/>
    </row>
    <row r="93" spans="13:13" s="81" customFormat="1" x14ac:dyDescent="0.25">
      <c r="M93" s="269"/>
    </row>
    <row r="94" spans="13:13" s="81" customFormat="1" x14ac:dyDescent="0.25">
      <c r="M94" s="269"/>
    </row>
    <row r="95" spans="13:13" s="81" customFormat="1" x14ac:dyDescent="0.25">
      <c r="M95" s="269"/>
    </row>
    <row r="96" spans="13:13" s="81" customFormat="1" x14ac:dyDescent="0.25">
      <c r="M96" s="269"/>
    </row>
    <row r="97" spans="13:13" s="81" customFormat="1" x14ac:dyDescent="0.25">
      <c r="M97" s="269"/>
    </row>
    <row r="98" spans="13:13" s="81" customFormat="1" x14ac:dyDescent="0.25">
      <c r="M98" s="269"/>
    </row>
    <row r="99" spans="13:13" s="81" customFormat="1" x14ac:dyDescent="0.25">
      <c r="M99" s="269"/>
    </row>
    <row r="100" spans="13:13" s="81" customFormat="1" x14ac:dyDescent="0.25">
      <c r="M100" s="269"/>
    </row>
    <row r="101" spans="13:13" s="81" customFormat="1" x14ac:dyDescent="0.25">
      <c r="M101" s="269"/>
    </row>
    <row r="102" spans="13:13" s="81" customFormat="1" x14ac:dyDescent="0.25">
      <c r="M102" s="269"/>
    </row>
    <row r="103" spans="13:13" s="81" customFormat="1" x14ac:dyDescent="0.25">
      <c r="M103" s="269"/>
    </row>
    <row r="104" spans="13:13" s="81" customFormat="1" x14ac:dyDescent="0.25">
      <c r="M104" s="269"/>
    </row>
    <row r="105" spans="13:13" s="81" customFormat="1" x14ac:dyDescent="0.25">
      <c r="M105" s="269"/>
    </row>
    <row r="106" spans="13:13" s="81" customFormat="1" x14ac:dyDescent="0.25">
      <c r="M106" s="269"/>
    </row>
    <row r="107" spans="13:13" s="81" customFormat="1" x14ac:dyDescent="0.25">
      <c r="M107" s="269"/>
    </row>
    <row r="108" spans="13:13" s="81" customFormat="1" x14ac:dyDescent="0.25">
      <c r="M108" s="269"/>
    </row>
    <row r="109" spans="13:13" s="81" customFormat="1" x14ac:dyDescent="0.25">
      <c r="M109" s="269"/>
    </row>
    <row r="110" spans="13:13" s="81" customFormat="1" x14ac:dyDescent="0.25">
      <c r="M110" s="269"/>
    </row>
    <row r="111" spans="13:13" s="81" customFormat="1" x14ac:dyDescent="0.25">
      <c r="M111" s="269"/>
    </row>
    <row r="112" spans="13:13" s="81" customFormat="1" x14ac:dyDescent="0.25">
      <c r="M112" s="269"/>
    </row>
    <row r="113" spans="13:13" s="81" customFormat="1" x14ac:dyDescent="0.25">
      <c r="M113" s="269"/>
    </row>
    <row r="114" spans="13:13" s="81" customFormat="1" x14ac:dyDescent="0.25">
      <c r="M114" s="269"/>
    </row>
    <row r="115" spans="13:13" s="81" customFormat="1" x14ac:dyDescent="0.25">
      <c r="M115" s="269"/>
    </row>
    <row r="116" spans="13:13" s="81" customFormat="1" x14ac:dyDescent="0.25">
      <c r="M116" s="269"/>
    </row>
    <row r="117" spans="13:13" s="81" customFormat="1" x14ac:dyDescent="0.25">
      <c r="M117" s="269"/>
    </row>
    <row r="118" spans="13:13" s="81" customFormat="1" x14ac:dyDescent="0.25">
      <c r="M118" s="269"/>
    </row>
    <row r="119" spans="13:13" s="81" customFormat="1" x14ac:dyDescent="0.25">
      <c r="M119" s="269"/>
    </row>
    <row r="120" spans="13:13" s="81" customFormat="1" x14ac:dyDescent="0.25">
      <c r="M120" s="269"/>
    </row>
    <row r="121" spans="13:13" s="81" customFormat="1" x14ac:dyDescent="0.25">
      <c r="M121" s="269"/>
    </row>
    <row r="122" spans="13:13" s="81" customFormat="1" x14ac:dyDescent="0.25">
      <c r="M122" s="269"/>
    </row>
    <row r="123" spans="13:13" s="81" customFormat="1" x14ac:dyDescent="0.25">
      <c r="M123" s="269"/>
    </row>
    <row r="124" spans="13:13" s="81" customFormat="1" x14ac:dyDescent="0.25">
      <c r="M124" s="269"/>
    </row>
    <row r="125" spans="13:13" s="81" customFormat="1" x14ac:dyDescent="0.25">
      <c r="M125" s="269"/>
    </row>
    <row r="126" spans="13:13" s="81" customFormat="1" x14ac:dyDescent="0.25">
      <c r="M126" s="269"/>
    </row>
    <row r="127" spans="13:13" s="81" customFormat="1" x14ac:dyDescent="0.25">
      <c r="M127" s="269"/>
    </row>
    <row r="128" spans="13:13" s="81" customFormat="1" x14ac:dyDescent="0.25">
      <c r="M128" s="269"/>
    </row>
    <row r="129" spans="13:13" s="81" customFormat="1" x14ac:dyDescent="0.25">
      <c r="M129" s="269"/>
    </row>
    <row r="130" spans="13:13" s="81" customFormat="1" x14ac:dyDescent="0.25">
      <c r="M130" s="269"/>
    </row>
    <row r="131" spans="13:13" s="81" customFormat="1" x14ac:dyDescent="0.25">
      <c r="M131" s="269"/>
    </row>
    <row r="132" spans="13:13" s="81" customFormat="1" x14ac:dyDescent="0.25">
      <c r="M132" s="269"/>
    </row>
    <row r="133" spans="13:13" s="81" customFormat="1" x14ac:dyDescent="0.25">
      <c r="M133" s="269"/>
    </row>
    <row r="134" spans="13:13" s="81" customFormat="1" x14ac:dyDescent="0.25">
      <c r="M134" s="269"/>
    </row>
    <row r="135" spans="13:13" s="81" customFormat="1" x14ac:dyDescent="0.25">
      <c r="M135" s="269"/>
    </row>
    <row r="136" spans="13:13" s="81" customFormat="1" x14ac:dyDescent="0.25">
      <c r="M136" s="269"/>
    </row>
    <row r="137" spans="13:13" s="81" customFormat="1" x14ac:dyDescent="0.25">
      <c r="M137" s="269"/>
    </row>
    <row r="138" spans="13:13" s="81" customFormat="1" x14ac:dyDescent="0.25">
      <c r="M138" s="269"/>
    </row>
    <row r="139" spans="13:13" s="81" customFormat="1" x14ac:dyDescent="0.25">
      <c r="M139" s="269"/>
    </row>
    <row r="140" spans="13:13" s="81" customFormat="1" x14ac:dyDescent="0.25">
      <c r="M140" s="269"/>
    </row>
    <row r="141" spans="13:13" s="81" customFormat="1" x14ac:dyDescent="0.25">
      <c r="M141" s="269"/>
    </row>
    <row r="142" spans="13:13" s="81" customFormat="1" x14ac:dyDescent="0.25">
      <c r="M142" s="269"/>
    </row>
    <row r="143" spans="13:13" s="81" customFormat="1" x14ac:dyDescent="0.25">
      <c r="M143" s="269"/>
    </row>
    <row r="144" spans="13:13" s="81" customFormat="1" x14ac:dyDescent="0.25">
      <c r="M144" s="269"/>
    </row>
    <row r="145" spans="13:13" s="81" customFormat="1" x14ac:dyDescent="0.25">
      <c r="M145" s="269"/>
    </row>
    <row r="146" spans="13:13" s="81" customFormat="1" x14ac:dyDescent="0.25">
      <c r="M146" s="269"/>
    </row>
    <row r="147" spans="13:13" s="81" customFormat="1" x14ac:dyDescent="0.25">
      <c r="M147" s="269"/>
    </row>
    <row r="148" spans="13:13" s="81" customFormat="1" x14ac:dyDescent="0.25">
      <c r="M148" s="269"/>
    </row>
    <row r="149" spans="13:13" s="81" customFormat="1" x14ac:dyDescent="0.25">
      <c r="M149" s="269"/>
    </row>
    <row r="150" spans="13:13" s="81" customFormat="1" x14ac:dyDescent="0.25">
      <c r="M150" s="269"/>
    </row>
    <row r="151" spans="13:13" s="81" customFormat="1" x14ac:dyDescent="0.25">
      <c r="M151" s="269"/>
    </row>
    <row r="152" spans="13:13" s="81" customFormat="1" x14ac:dyDescent="0.25">
      <c r="M152" s="269"/>
    </row>
    <row r="153" spans="13:13" s="81" customFormat="1" x14ac:dyDescent="0.25">
      <c r="M153" s="269"/>
    </row>
    <row r="154" spans="13:13" s="81" customFormat="1" x14ac:dyDescent="0.25">
      <c r="M154" s="269"/>
    </row>
    <row r="155" spans="13:13" s="81" customFormat="1" x14ac:dyDescent="0.25">
      <c r="M155" s="269"/>
    </row>
    <row r="156" spans="13:13" s="81" customFormat="1" x14ac:dyDescent="0.25">
      <c r="M156" s="269"/>
    </row>
    <row r="157" spans="13:13" s="81" customFormat="1" x14ac:dyDescent="0.25">
      <c r="M157" s="269"/>
    </row>
    <row r="158" spans="13:13" s="81" customFormat="1" x14ac:dyDescent="0.25">
      <c r="M158" s="269"/>
    </row>
    <row r="159" spans="13:13" s="81" customFormat="1" x14ac:dyDescent="0.25">
      <c r="M159" s="269"/>
    </row>
    <row r="160" spans="13:13" s="81" customFormat="1" x14ac:dyDescent="0.25">
      <c r="M160" s="269"/>
    </row>
    <row r="161" spans="13:13" s="81" customFormat="1" x14ac:dyDescent="0.25">
      <c r="M161" s="269"/>
    </row>
    <row r="162" spans="13:13" s="81" customFormat="1" x14ac:dyDescent="0.25">
      <c r="M162" s="269"/>
    </row>
    <row r="163" spans="13:13" s="81" customFormat="1" x14ac:dyDescent="0.25">
      <c r="M163" s="269"/>
    </row>
    <row r="164" spans="13:13" s="81" customFormat="1" x14ac:dyDescent="0.25">
      <c r="M164" s="269"/>
    </row>
    <row r="165" spans="13:13" s="81" customFormat="1" x14ac:dyDescent="0.25">
      <c r="M165" s="269"/>
    </row>
    <row r="166" spans="13:13" s="81" customFormat="1" x14ac:dyDescent="0.25">
      <c r="M166" s="269"/>
    </row>
    <row r="167" spans="13:13" s="81" customFormat="1" x14ac:dyDescent="0.25">
      <c r="M167" s="269"/>
    </row>
    <row r="168" spans="13:13" s="81" customFormat="1" x14ac:dyDescent="0.25">
      <c r="M168" s="269"/>
    </row>
    <row r="169" spans="13:13" s="81" customFormat="1" x14ac:dyDescent="0.25">
      <c r="M169" s="269"/>
    </row>
    <row r="170" spans="13:13" s="81" customFormat="1" x14ac:dyDescent="0.25">
      <c r="M170" s="269"/>
    </row>
    <row r="171" spans="13:13" s="81" customFormat="1" x14ac:dyDescent="0.25">
      <c r="M171" s="269"/>
    </row>
    <row r="172" spans="13:13" s="81" customFormat="1" x14ac:dyDescent="0.25">
      <c r="M172" s="269"/>
    </row>
    <row r="173" spans="13:13" s="81" customFormat="1" x14ac:dyDescent="0.25">
      <c r="M173" s="269"/>
    </row>
    <row r="174" spans="13:13" s="81" customFormat="1" x14ac:dyDescent="0.25">
      <c r="M174" s="269"/>
    </row>
    <row r="175" spans="13:13" s="81" customFormat="1" x14ac:dyDescent="0.25">
      <c r="M175" s="269"/>
    </row>
    <row r="176" spans="13:13" s="81" customFormat="1" x14ac:dyDescent="0.25">
      <c r="M176" s="269"/>
    </row>
    <row r="177" spans="13:13" s="81" customFormat="1" x14ac:dyDescent="0.25">
      <c r="M177" s="269"/>
    </row>
    <row r="178" spans="13:13" s="81" customFormat="1" x14ac:dyDescent="0.25">
      <c r="M178" s="269"/>
    </row>
    <row r="179" spans="13:13" s="81" customFormat="1" x14ac:dyDescent="0.25">
      <c r="M179" s="269"/>
    </row>
    <row r="180" spans="13:13" s="81" customFormat="1" x14ac:dyDescent="0.25">
      <c r="M180" s="269"/>
    </row>
    <row r="181" spans="13:13" s="81" customFormat="1" x14ac:dyDescent="0.25">
      <c r="M181" s="269"/>
    </row>
    <row r="182" spans="13:13" s="81" customFormat="1" x14ac:dyDescent="0.25">
      <c r="M182" s="269"/>
    </row>
    <row r="183" spans="13:13" s="81" customFormat="1" x14ac:dyDescent="0.25">
      <c r="M183" s="269"/>
    </row>
    <row r="184" spans="13:13" s="81" customFormat="1" x14ac:dyDescent="0.25">
      <c r="M184" s="269"/>
    </row>
    <row r="185" spans="13:13" s="81" customFormat="1" x14ac:dyDescent="0.25">
      <c r="M185" s="269"/>
    </row>
    <row r="186" spans="13:13" s="81" customFormat="1" x14ac:dyDescent="0.25">
      <c r="M186" s="269"/>
    </row>
    <row r="187" spans="13:13" s="81" customFormat="1" x14ac:dyDescent="0.25">
      <c r="M187" s="269"/>
    </row>
    <row r="188" spans="13:13" s="81" customFormat="1" x14ac:dyDescent="0.25">
      <c r="M188" s="269"/>
    </row>
    <row r="189" spans="13:13" s="81" customFormat="1" x14ac:dyDescent="0.25">
      <c r="M189" s="269"/>
    </row>
    <row r="190" spans="13:13" s="81" customFormat="1" x14ac:dyDescent="0.25">
      <c r="M190" s="269"/>
    </row>
    <row r="191" spans="13:13" s="81" customFormat="1" x14ac:dyDescent="0.25">
      <c r="M191" s="269"/>
    </row>
    <row r="192" spans="13:13" s="81" customFormat="1" x14ac:dyDescent="0.25">
      <c r="M192" s="269"/>
    </row>
    <row r="193" spans="13:13" s="81" customFormat="1" x14ac:dyDescent="0.25">
      <c r="M193" s="269"/>
    </row>
    <row r="194" spans="13:13" s="81" customFormat="1" x14ac:dyDescent="0.25">
      <c r="M194" s="269"/>
    </row>
    <row r="195" spans="13:13" s="81" customFormat="1" x14ac:dyDescent="0.25">
      <c r="M195" s="269"/>
    </row>
    <row r="196" spans="13:13" s="81" customFormat="1" x14ac:dyDescent="0.25">
      <c r="M196" s="269"/>
    </row>
    <row r="197" spans="13:13" s="81" customFormat="1" x14ac:dyDescent="0.25">
      <c r="M197" s="269"/>
    </row>
    <row r="198" spans="13:13" s="81" customFormat="1" x14ac:dyDescent="0.25">
      <c r="M198" s="269"/>
    </row>
    <row r="199" spans="13:13" s="81" customFormat="1" x14ac:dyDescent="0.25">
      <c r="M199" s="269"/>
    </row>
    <row r="200" spans="13:13" s="81" customFormat="1" x14ac:dyDescent="0.25">
      <c r="M200" s="269"/>
    </row>
    <row r="201" spans="13:13" s="81" customFormat="1" x14ac:dyDescent="0.25">
      <c r="M201" s="269"/>
    </row>
    <row r="202" spans="13:13" s="81" customFormat="1" x14ac:dyDescent="0.25">
      <c r="M202" s="269"/>
    </row>
    <row r="203" spans="13:13" s="81" customFormat="1" x14ac:dyDescent="0.25">
      <c r="M203" s="269"/>
    </row>
    <row r="204" spans="13:13" s="81" customFormat="1" x14ac:dyDescent="0.25">
      <c r="M204" s="269"/>
    </row>
    <row r="205" spans="13:13" s="81" customFormat="1" x14ac:dyDescent="0.25">
      <c r="M205" s="269"/>
    </row>
    <row r="206" spans="13:13" s="81" customFormat="1" x14ac:dyDescent="0.25">
      <c r="M206" s="269"/>
    </row>
    <row r="207" spans="13:13" s="81" customFormat="1" x14ac:dyDescent="0.25">
      <c r="M207" s="269"/>
    </row>
    <row r="208" spans="13:13" s="81" customFormat="1" x14ac:dyDescent="0.25">
      <c r="M208" s="269"/>
    </row>
    <row r="209" spans="13:13" s="81" customFormat="1" x14ac:dyDescent="0.25">
      <c r="M209" s="269"/>
    </row>
    <row r="210" spans="13:13" s="81" customFormat="1" x14ac:dyDescent="0.25">
      <c r="M210" s="269"/>
    </row>
    <row r="211" spans="13:13" s="81" customFormat="1" x14ac:dyDescent="0.25">
      <c r="M211" s="269"/>
    </row>
    <row r="212" spans="13:13" s="81" customFormat="1" x14ac:dyDescent="0.25">
      <c r="M212" s="269"/>
    </row>
    <row r="213" spans="13:13" s="81" customFormat="1" x14ac:dyDescent="0.25">
      <c r="M213" s="269"/>
    </row>
    <row r="214" spans="13:13" s="81" customFormat="1" x14ac:dyDescent="0.25">
      <c r="M214" s="269"/>
    </row>
    <row r="215" spans="13:13" s="81" customFormat="1" x14ac:dyDescent="0.25">
      <c r="M215" s="269"/>
    </row>
    <row r="216" spans="13:13" s="81" customFormat="1" x14ac:dyDescent="0.25">
      <c r="M216" s="269"/>
    </row>
    <row r="217" spans="13:13" s="81" customFormat="1" x14ac:dyDescent="0.25">
      <c r="M217" s="269"/>
    </row>
    <row r="218" spans="13:13" s="81" customFormat="1" x14ac:dyDescent="0.25">
      <c r="M218" s="269"/>
    </row>
    <row r="219" spans="13:13" s="81" customFormat="1" x14ac:dyDescent="0.25">
      <c r="M219" s="269"/>
    </row>
    <row r="220" spans="13:13" s="81" customFormat="1" x14ac:dyDescent="0.25">
      <c r="M220" s="269"/>
    </row>
    <row r="221" spans="13:13" s="81" customFormat="1" x14ac:dyDescent="0.25">
      <c r="M221" s="269"/>
    </row>
    <row r="222" spans="13:13" s="81" customFormat="1" x14ac:dyDescent="0.25">
      <c r="M222" s="269"/>
    </row>
    <row r="223" spans="13:13" s="81" customFormat="1" x14ac:dyDescent="0.25">
      <c r="M223" s="269"/>
    </row>
    <row r="224" spans="13:13" s="81" customFormat="1" x14ac:dyDescent="0.25">
      <c r="M224" s="269"/>
    </row>
    <row r="225" spans="13:13" s="81" customFormat="1" x14ac:dyDescent="0.25">
      <c r="M225" s="269"/>
    </row>
    <row r="226" spans="13:13" s="81" customFormat="1" x14ac:dyDescent="0.25">
      <c r="M226" s="269"/>
    </row>
    <row r="227" spans="13:13" s="81" customFormat="1" x14ac:dyDescent="0.25">
      <c r="M227" s="269"/>
    </row>
    <row r="228" spans="13:13" s="81" customFormat="1" x14ac:dyDescent="0.25">
      <c r="M228" s="269"/>
    </row>
    <row r="229" spans="13:13" s="81" customFormat="1" x14ac:dyDescent="0.25">
      <c r="M229" s="269"/>
    </row>
    <row r="230" spans="13:13" s="81" customFormat="1" x14ac:dyDescent="0.25">
      <c r="M230" s="269"/>
    </row>
    <row r="231" spans="13:13" s="81" customFormat="1" x14ac:dyDescent="0.25">
      <c r="M231" s="269"/>
    </row>
    <row r="232" spans="13:13" s="81" customFormat="1" x14ac:dyDescent="0.25">
      <c r="M232" s="269"/>
    </row>
    <row r="233" spans="13:13" s="81" customFormat="1" x14ac:dyDescent="0.25">
      <c r="M233" s="269"/>
    </row>
    <row r="234" spans="13:13" s="81" customFormat="1" x14ac:dyDescent="0.25">
      <c r="M234" s="269"/>
    </row>
    <row r="235" spans="13:13" s="81" customFormat="1" x14ac:dyDescent="0.25">
      <c r="M235" s="269"/>
    </row>
    <row r="236" spans="13:13" s="81" customFormat="1" x14ac:dyDescent="0.25">
      <c r="M236" s="269"/>
    </row>
    <row r="237" spans="13:13" s="81" customFormat="1" x14ac:dyDescent="0.25">
      <c r="M237" s="269"/>
    </row>
    <row r="238" spans="13:13" s="81" customFormat="1" x14ac:dyDescent="0.25">
      <c r="M238" s="269"/>
    </row>
    <row r="239" spans="13:13" s="81" customFormat="1" x14ac:dyDescent="0.25">
      <c r="M239" s="269"/>
    </row>
    <row r="240" spans="13:13" s="81" customFormat="1" x14ac:dyDescent="0.25">
      <c r="M240" s="269"/>
    </row>
    <row r="241" spans="13:13" s="81" customFormat="1" x14ac:dyDescent="0.25">
      <c r="M241" s="269"/>
    </row>
    <row r="242" spans="13:13" s="81" customFormat="1" x14ac:dyDescent="0.25">
      <c r="M242" s="269"/>
    </row>
    <row r="243" spans="13:13" s="81" customFormat="1" x14ac:dyDescent="0.25">
      <c r="M243" s="269"/>
    </row>
    <row r="244" spans="13:13" s="81" customFormat="1" x14ac:dyDescent="0.25">
      <c r="M244" s="269"/>
    </row>
    <row r="245" spans="13:13" s="81" customFormat="1" x14ac:dyDescent="0.25">
      <c r="M245" s="269"/>
    </row>
    <row r="246" spans="13:13" s="81" customFormat="1" x14ac:dyDescent="0.25">
      <c r="M246" s="269"/>
    </row>
    <row r="247" spans="13:13" s="81" customFormat="1" x14ac:dyDescent="0.25">
      <c r="M247" s="269"/>
    </row>
    <row r="248" spans="13:13" s="81" customFormat="1" x14ac:dyDescent="0.25">
      <c r="M248" s="269"/>
    </row>
    <row r="249" spans="13:13" s="81" customFormat="1" x14ac:dyDescent="0.25">
      <c r="M249" s="269"/>
    </row>
    <row r="250" spans="13:13" s="81" customFormat="1" x14ac:dyDescent="0.25">
      <c r="M250" s="269"/>
    </row>
    <row r="251" spans="13:13" s="81" customFormat="1" x14ac:dyDescent="0.25">
      <c r="M251" s="269"/>
    </row>
    <row r="252" spans="13:13" s="81" customFormat="1" x14ac:dyDescent="0.25">
      <c r="M252" s="269"/>
    </row>
    <row r="253" spans="13:13" s="81" customFormat="1" x14ac:dyDescent="0.25">
      <c r="M253" s="269"/>
    </row>
    <row r="254" spans="13:13" s="81" customFormat="1" x14ac:dyDescent="0.25">
      <c r="M254" s="269"/>
    </row>
    <row r="255" spans="13:13" s="81" customFormat="1" x14ac:dyDescent="0.25">
      <c r="M255" s="269"/>
    </row>
    <row r="256" spans="13:13" s="81" customFormat="1" x14ac:dyDescent="0.25">
      <c r="M256" s="269"/>
    </row>
    <row r="257" spans="13:13" s="81" customFormat="1" x14ac:dyDescent="0.25">
      <c r="M257" s="269"/>
    </row>
    <row r="258" spans="13:13" s="81" customFormat="1" x14ac:dyDescent="0.25">
      <c r="M258" s="269"/>
    </row>
    <row r="259" spans="13:13" s="81" customFormat="1" x14ac:dyDescent="0.25">
      <c r="M259" s="269"/>
    </row>
    <row r="260" spans="13:13" s="81" customFormat="1" x14ac:dyDescent="0.25">
      <c r="M260" s="269"/>
    </row>
    <row r="261" spans="13:13" s="81" customFormat="1" x14ac:dyDescent="0.25">
      <c r="M261" s="269"/>
    </row>
    <row r="262" spans="13:13" s="81" customFormat="1" x14ac:dyDescent="0.25">
      <c r="M262" s="269"/>
    </row>
    <row r="263" spans="13:13" s="81" customFormat="1" x14ac:dyDescent="0.25">
      <c r="M263" s="269"/>
    </row>
    <row r="264" spans="13:13" s="81" customFormat="1" x14ac:dyDescent="0.25">
      <c r="M264" s="269"/>
    </row>
    <row r="265" spans="13:13" s="81" customFormat="1" x14ac:dyDescent="0.25">
      <c r="M265" s="269"/>
    </row>
    <row r="266" spans="13:13" s="81" customFormat="1" x14ac:dyDescent="0.25">
      <c r="M266" s="269"/>
    </row>
    <row r="267" spans="13:13" s="81" customFormat="1" x14ac:dyDescent="0.25">
      <c r="M267" s="269"/>
    </row>
    <row r="268" spans="13:13" s="81" customFormat="1" x14ac:dyDescent="0.25">
      <c r="M268" s="269"/>
    </row>
    <row r="269" spans="13:13" s="81" customFormat="1" x14ac:dyDescent="0.25">
      <c r="M269" s="269"/>
    </row>
    <row r="270" spans="13:13" s="81" customFormat="1" x14ac:dyDescent="0.25">
      <c r="M270" s="269"/>
    </row>
    <row r="271" spans="13:13" s="81" customFormat="1" x14ac:dyDescent="0.25">
      <c r="M271" s="269"/>
    </row>
    <row r="272" spans="13:13" s="81" customFormat="1" x14ac:dyDescent="0.25">
      <c r="M272" s="269"/>
    </row>
    <row r="273" spans="13:13" s="81" customFormat="1" x14ac:dyDescent="0.25">
      <c r="M273" s="269"/>
    </row>
    <row r="274" spans="13:13" s="81" customFormat="1" x14ac:dyDescent="0.25">
      <c r="M274" s="269"/>
    </row>
    <row r="275" spans="13:13" s="81" customFormat="1" x14ac:dyDescent="0.25">
      <c r="M275" s="269"/>
    </row>
    <row r="276" spans="13:13" s="81" customFormat="1" x14ac:dyDescent="0.25">
      <c r="M276" s="269"/>
    </row>
    <row r="277" spans="13:13" s="81" customFormat="1" x14ac:dyDescent="0.25">
      <c r="M277" s="269"/>
    </row>
    <row r="278" spans="13:13" s="81" customFormat="1" x14ac:dyDescent="0.25">
      <c r="M278" s="269"/>
    </row>
    <row r="279" spans="13:13" s="81" customFormat="1" x14ac:dyDescent="0.25">
      <c r="M279" s="269"/>
    </row>
    <row r="280" spans="13:13" s="81" customFormat="1" x14ac:dyDescent="0.25">
      <c r="M280" s="269"/>
    </row>
    <row r="281" spans="13:13" s="81" customFormat="1" x14ac:dyDescent="0.25">
      <c r="M281" s="269"/>
    </row>
    <row r="282" spans="13:13" s="81" customFormat="1" x14ac:dyDescent="0.25">
      <c r="M282" s="269"/>
    </row>
    <row r="283" spans="13:13" s="81" customFormat="1" x14ac:dyDescent="0.25">
      <c r="M283" s="269"/>
    </row>
    <row r="284" spans="13:13" s="81" customFormat="1" x14ac:dyDescent="0.25">
      <c r="M284" s="269"/>
    </row>
    <row r="285" spans="13:13" s="81" customFormat="1" x14ac:dyDescent="0.25">
      <c r="M285" s="269"/>
    </row>
    <row r="286" spans="13:13" s="81" customFormat="1" x14ac:dyDescent="0.25">
      <c r="M286" s="269"/>
    </row>
    <row r="287" spans="13:13" s="81" customFormat="1" x14ac:dyDescent="0.25">
      <c r="M287" s="269"/>
    </row>
    <row r="288" spans="13:13" s="81" customFormat="1" x14ac:dyDescent="0.25">
      <c r="M288" s="269"/>
    </row>
    <row r="289" spans="13:13" s="81" customFormat="1" x14ac:dyDescent="0.25">
      <c r="M289" s="269"/>
    </row>
    <row r="290" spans="13:13" s="81" customFormat="1" x14ac:dyDescent="0.25">
      <c r="M290" s="269"/>
    </row>
    <row r="291" spans="13:13" s="81" customFormat="1" x14ac:dyDescent="0.25">
      <c r="M291" s="269"/>
    </row>
    <row r="292" spans="13:13" s="81" customFormat="1" x14ac:dyDescent="0.25">
      <c r="M292" s="269"/>
    </row>
    <row r="293" spans="13:13" s="81" customFormat="1" x14ac:dyDescent="0.25">
      <c r="M293" s="269"/>
    </row>
    <row r="294" spans="13:13" s="81" customFormat="1" x14ac:dyDescent="0.25">
      <c r="M294" s="269"/>
    </row>
    <row r="295" spans="13:13" s="81" customFormat="1" x14ac:dyDescent="0.25">
      <c r="M295" s="269"/>
    </row>
    <row r="296" spans="13:13" s="81" customFormat="1" x14ac:dyDescent="0.25">
      <c r="M296" s="269"/>
    </row>
    <row r="297" spans="13:13" s="81" customFormat="1" x14ac:dyDescent="0.25">
      <c r="M297" s="269"/>
    </row>
    <row r="298" spans="13:13" s="81" customFormat="1" x14ac:dyDescent="0.25">
      <c r="M298" s="269"/>
    </row>
    <row r="299" spans="13:13" s="81" customFormat="1" x14ac:dyDescent="0.25">
      <c r="M299" s="269"/>
    </row>
    <row r="300" spans="13:13" s="81" customFormat="1" x14ac:dyDescent="0.25">
      <c r="M300" s="269"/>
    </row>
    <row r="301" spans="13:13" s="81" customFormat="1" x14ac:dyDescent="0.25">
      <c r="M301" s="269"/>
    </row>
    <row r="302" spans="13:13" s="81" customFormat="1" x14ac:dyDescent="0.25">
      <c r="M302" s="269"/>
    </row>
    <row r="303" spans="13:13" s="81" customFormat="1" x14ac:dyDescent="0.25">
      <c r="M303" s="269"/>
    </row>
    <row r="304" spans="13:13" s="81" customFormat="1" x14ac:dyDescent="0.25">
      <c r="M304" s="269"/>
    </row>
    <row r="305" spans="13:13" s="81" customFormat="1" x14ac:dyDescent="0.25">
      <c r="M305" s="269"/>
    </row>
    <row r="306" spans="13:13" s="81" customFormat="1" x14ac:dyDescent="0.25">
      <c r="M306" s="269"/>
    </row>
    <row r="307" spans="13:13" s="81" customFormat="1" x14ac:dyDescent="0.25">
      <c r="M307" s="269"/>
    </row>
    <row r="308" spans="13:13" s="81" customFormat="1" x14ac:dyDescent="0.25">
      <c r="M308" s="269"/>
    </row>
    <row r="309" spans="13:13" s="81" customFormat="1" x14ac:dyDescent="0.25">
      <c r="M309" s="269"/>
    </row>
    <row r="310" spans="13:13" s="81" customFormat="1" x14ac:dyDescent="0.25">
      <c r="M310" s="269"/>
    </row>
    <row r="311" spans="13:13" s="81" customFormat="1" x14ac:dyDescent="0.25">
      <c r="M311" s="269"/>
    </row>
    <row r="312" spans="13:13" s="81" customFormat="1" x14ac:dyDescent="0.25">
      <c r="M312" s="269"/>
    </row>
    <row r="313" spans="13:13" s="81" customFormat="1" x14ac:dyDescent="0.25">
      <c r="M313" s="269"/>
    </row>
    <row r="314" spans="13:13" s="81" customFormat="1" x14ac:dyDescent="0.25">
      <c r="M314" s="269"/>
    </row>
    <row r="315" spans="13:13" s="81" customFormat="1" x14ac:dyDescent="0.25">
      <c r="M315" s="269"/>
    </row>
    <row r="316" spans="13:13" s="81" customFormat="1" x14ac:dyDescent="0.25">
      <c r="M316" s="269"/>
    </row>
    <row r="317" spans="13:13" s="81" customFormat="1" x14ac:dyDescent="0.25">
      <c r="M317" s="269"/>
    </row>
    <row r="318" spans="13:13" s="81" customFormat="1" x14ac:dyDescent="0.25">
      <c r="M318" s="269"/>
    </row>
    <row r="319" spans="13:13" s="81" customFormat="1" x14ac:dyDescent="0.25">
      <c r="M319" s="269"/>
    </row>
    <row r="320" spans="13:13" s="81" customFormat="1" x14ac:dyDescent="0.25">
      <c r="M320" s="269"/>
    </row>
    <row r="321" spans="13:13" s="81" customFormat="1" x14ac:dyDescent="0.25">
      <c r="M321" s="269"/>
    </row>
    <row r="322" spans="13:13" s="81" customFormat="1" x14ac:dyDescent="0.25">
      <c r="M322" s="269"/>
    </row>
    <row r="323" spans="13:13" s="81" customFormat="1" x14ac:dyDescent="0.25">
      <c r="M323" s="269"/>
    </row>
    <row r="324" spans="13:13" s="81" customFormat="1" x14ac:dyDescent="0.25">
      <c r="M324" s="269"/>
    </row>
    <row r="325" spans="13:13" s="81" customFormat="1" x14ac:dyDescent="0.25">
      <c r="M325" s="269"/>
    </row>
    <row r="326" spans="13:13" s="81" customFormat="1" x14ac:dyDescent="0.25">
      <c r="M326" s="269"/>
    </row>
    <row r="327" spans="13:13" s="81" customFormat="1" x14ac:dyDescent="0.25">
      <c r="M327" s="269"/>
    </row>
    <row r="328" spans="13:13" s="81" customFormat="1" x14ac:dyDescent="0.25">
      <c r="M328" s="269"/>
    </row>
    <row r="329" spans="13:13" s="81" customFormat="1" x14ac:dyDescent="0.25">
      <c r="M329" s="269"/>
    </row>
    <row r="330" spans="13:13" s="81" customFormat="1" x14ac:dyDescent="0.25">
      <c r="M330" s="269"/>
    </row>
    <row r="331" spans="13:13" s="81" customFormat="1" x14ac:dyDescent="0.25">
      <c r="M331" s="269"/>
    </row>
    <row r="332" spans="13:13" s="81" customFormat="1" x14ac:dyDescent="0.25">
      <c r="M332" s="269"/>
    </row>
    <row r="333" spans="13:13" s="81" customFormat="1" x14ac:dyDescent="0.25">
      <c r="M333" s="269"/>
    </row>
    <row r="334" spans="13:13" s="81" customFormat="1" x14ac:dyDescent="0.25">
      <c r="M334" s="269"/>
    </row>
    <row r="335" spans="13:13" s="81" customFormat="1" x14ac:dyDescent="0.25">
      <c r="M335" s="269"/>
    </row>
    <row r="336" spans="13:13" s="81" customFormat="1" x14ac:dyDescent="0.25">
      <c r="M336" s="269"/>
    </row>
    <row r="337" spans="13:13" s="81" customFormat="1" x14ac:dyDescent="0.25">
      <c r="M337" s="269"/>
    </row>
    <row r="338" spans="13:13" s="81" customFormat="1" x14ac:dyDescent="0.25">
      <c r="M338" s="269"/>
    </row>
    <row r="339" spans="13:13" s="81" customFormat="1" x14ac:dyDescent="0.25">
      <c r="M339" s="269"/>
    </row>
    <row r="340" spans="13:13" s="81" customFormat="1" x14ac:dyDescent="0.25">
      <c r="M340" s="269"/>
    </row>
    <row r="341" spans="13:13" s="81" customFormat="1" x14ac:dyDescent="0.25">
      <c r="M341" s="269"/>
    </row>
    <row r="342" spans="13:13" s="81" customFormat="1" x14ac:dyDescent="0.25">
      <c r="M342" s="269"/>
    </row>
    <row r="343" spans="13:13" s="81" customFormat="1" x14ac:dyDescent="0.25">
      <c r="M343" s="269"/>
    </row>
    <row r="344" spans="13:13" s="81" customFormat="1" x14ac:dyDescent="0.25">
      <c r="M344" s="269"/>
    </row>
    <row r="345" spans="13:13" s="81" customFormat="1" x14ac:dyDescent="0.25">
      <c r="M345" s="269"/>
    </row>
    <row r="346" spans="13:13" s="81" customFormat="1" x14ac:dyDescent="0.25">
      <c r="M346" s="269"/>
    </row>
    <row r="347" spans="13:13" s="81" customFormat="1" x14ac:dyDescent="0.25">
      <c r="M347" s="269"/>
    </row>
    <row r="348" spans="13:13" s="81" customFormat="1" x14ac:dyDescent="0.25">
      <c r="M348" s="269"/>
    </row>
    <row r="349" spans="13:13" s="81" customFormat="1" x14ac:dyDescent="0.25">
      <c r="M349" s="269"/>
    </row>
    <row r="350" spans="13:13" s="81" customFormat="1" x14ac:dyDescent="0.25">
      <c r="M350" s="269"/>
    </row>
    <row r="351" spans="13:13" s="81" customFormat="1" x14ac:dyDescent="0.25">
      <c r="M351" s="269"/>
    </row>
    <row r="352" spans="13:13" s="81" customFormat="1" x14ac:dyDescent="0.25">
      <c r="M352" s="269"/>
    </row>
    <row r="353" spans="13:13" s="81" customFormat="1" x14ac:dyDescent="0.25">
      <c r="M353" s="269"/>
    </row>
    <row r="354" spans="13:13" s="81" customFormat="1" x14ac:dyDescent="0.25">
      <c r="M354" s="269"/>
    </row>
    <row r="355" spans="13:13" s="81" customFormat="1" x14ac:dyDescent="0.25">
      <c r="M355" s="269"/>
    </row>
    <row r="356" spans="13:13" s="81" customFormat="1" x14ac:dyDescent="0.25">
      <c r="M356" s="269"/>
    </row>
    <row r="357" spans="13:13" s="81" customFormat="1" x14ac:dyDescent="0.25">
      <c r="M357" s="269"/>
    </row>
    <row r="358" spans="13:13" s="81" customFormat="1" x14ac:dyDescent="0.25">
      <c r="M358" s="269"/>
    </row>
    <row r="359" spans="13:13" s="81" customFormat="1" x14ac:dyDescent="0.25">
      <c r="M359" s="269"/>
    </row>
    <row r="360" spans="13:13" s="81" customFormat="1" x14ac:dyDescent="0.25">
      <c r="M360" s="269"/>
    </row>
    <row r="361" spans="13:13" s="81" customFormat="1" x14ac:dyDescent="0.25">
      <c r="M361" s="269"/>
    </row>
    <row r="362" spans="13:13" s="81" customFormat="1" x14ac:dyDescent="0.25">
      <c r="M362" s="269"/>
    </row>
    <row r="363" spans="13:13" s="81" customFormat="1" x14ac:dyDescent="0.25">
      <c r="M363" s="269"/>
    </row>
    <row r="364" spans="13:13" s="81" customFormat="1" x14ac:dyDescent="0.25">
      <c r="M364" s="269"/>
    </row>
    <row r="365" spans="13:13" s="81" customFormat="1" x14ac:dyDescent="0.25">
      <c r="M365" s="269"/>
    </row>
    <row r="366" spans="13:13" s="81" customFormat="1" x14ac:dyDescent="0.25">
      <c r="M366" s="269"/>
    </row>
    <row r="367" spans="13:13" s="81" customFormat="1" x14ac:dyDescent="0.25">
      <c r="M367" s="269"/>
    </row>
    <row r="368" spans="13:13" s="81" customFormat="1" x14ac:dyDescent="0.25">
      <c r="M368" s="269"/>
    </row>
    <row r="369" spans="13:13" s="81" customFormat="1" x14ac:dyDescent="0.25">
      <c r="M369" s="269"/>
    </row>
    <row r="370" spans="13:13" s="81" customFormat="1" x14ac:dyDescent="0.25">
      <c r="M370" s="269"/>
    </row>
    <row r="371" spans="13:13" s="81" customFormat="1" x14ac:dyDescent="0.25">
      <c r="M371" s="269"/>
    </row>
    <row r="372" spans="13:13" s="81" customFormat="1" x14ac:dyDescent="0.25">
      <c r="M372" s="269"/>
    </row>
    <row r="373" spans="13:13" s="81" customFormat="1" x14ac:dyDescent="0.25">
      <c r="M373" s="269"/>
    </row>
    <row r="374" spans="13:13" s="81" customFormat="1" x14ac:dyDescent="0.25">
      <c r="M374" s="269"/>
    </row>
    <row r="375" spans="13:13" s="81" customFormat="1" x14ac:dyDescent="0.25">
      <c r="M375" s="269"/>
    </row>
    <row r="376" spans="13:13" s="81" customFormat="1" x14ac:dyDescent="0.25">
      <c r="M376" s="269"/>
    </row>
    <row r="377" spans="13:13" s="81" customFormat="1" x14ac:dyDescent="0.25">
      <c r="M377" s="269"/>
    </row>
    <row r="378" spans="13:13" s="81" customFormat="1" x14ac:dyDescent="0.25">
      <c r="M378" s="269"/>
    </row>
    <row r="379" spans="13:13" s="81" customFormat="1" x14ac:dyDescent="0.25">
      <c r="M379" s="269"/>
    </row>
    <row r="380" spans="13:13" s="81" customFormat="1" x14ac:dyDescent="0.25">
      <c r="M380" s="269"/>
    </row>
    <row r="381" spans="13:13" s="81" customFormat="1" x14ac:dyDescent="0.25">
      <c r="M381" s="269"/>
    </row>
    <row r="382" spans="13:13" s="81" customFormat="1" x14ac:dyDescent="0.25">
      <c r="M382" s="269"/>
    </row>
    <row r="383" spans="13:13" s="81" customFormat="1" x14ac:dyDescent="0.25">
      <c r="M383" s="269"/>
    </row>
    <row r="384" spans="13:13" s="81" customFormat="1" x14ac:dyDescent="0.25">
      <c r="M384" s="269"/>
    </row>
    <row r="385" spans="13:13" s="81" customFormat="1" x14ac:dyDescent="0.25">
      <c r="M385" s="269"/>
    </row>
    <row r="386" spans="13:13" s="81" customFormat="1" x14ac:dyDescent="0.25">
      <c r="M386" s="269"/>
    </row>
    <row r="387" spans="13:13" s="81" customFormat="1" x14ac:dyDescent="0.25">
      <c r="M387" s="269"/>
    </row>
    <row r="388" spans="13:13" s="81" customFormat="1" x14ac:dyDescent="0.25">
      <c r="M388" s="269"/>
    </row>
    <row r="389" spans="13:13" s="81" customFormat="1" x14ac:dyDescent="0.25">
      <c r="M389" s="269"/>
    </row>
    <row r="390" spans="13:13" s="81" customFormat="1" x14ac:dyDescent="0.25">
      <c r="M390" s="269"/>
    </row>
    <row r="391" spans="13:13" s="81" customFormat="1" x14ac:dyDescent="0.25">
      <c r="M391" s="269"/>
    </row>
    <row r="392" spans="13:13" s="81" customFormat="1" x14ac:dyDescent="0.25">
      <c r="M392" s="269"/>
    </row>
    <row r="393" spans="13:13" s="81" customFormat="1" x14ac:dyDescent="0.25">
      <c r="M393" s="269"/>
    </row>
    <row r="394" spans="13:13" s="81" customFormat="1" x14ac:dyDescent="0.25">
      <c r="M394" s="269"/>
    </row>
    <row r="395" spans="13:13" s="81" customFormat="1" x14ac:dyDescent="0.25">
      <c r="M395" s="269"/>
    </row>
    <row r="396" spans="13:13" s="81" customFormat="1" x14ac:dyDescent="0.25">
      <c r="M396" s="269"/>
    </row>
    <row r="397" spans="13:13" s="81" customFormat="1" x14ac:dyDescent="0.25">
      <c r="M397" s="269"/>
    </row>
    <row r="398" spans="13:13" s="81" customFormat="1" x14ac:dyDescent="0.25">
      <c r="M398" s="269"/>
    </row>
    <row r="399" spans="13:13" s="81" customFormat="1" x14ac:dyDescent="0.25">
      <c r="M399" s="269"/>
    </row>
    <row r="400" spans="13:13" s="81" customFormat="1" x14ac:dyDescent="0.25">
      <c r="M400" s="269"/>
    </row>
    <row r="401" spans="13:13" s="81" customFormat="1" x14ac:dyDescent="0.25">
      <c r="M401" s="269"/>
    </row>
    <row r="402" spans="13:13" s="81" customFormat="1" x14ac:dyDescent="0.25">
      <c r="M402" s="269"/>
    </row>
    <row r="403" spans="13:13" s="81" customFormat="1" x14ac:dyDescent="0.25">
      <c r="M403" s="269"/>
    </row>
    <row r="404" spans="13:13" s="81" customFormat="1" x14ac:dyDescent="0.25">
      <c r="M404" s="269"/>
    </row>
    <row r="405" spans="13:13" s="81" customFormat="1" x14ac:dyDescent="0.25">
      <c r="M405" s="269"/>
    </row>
    <row r="406" spans="13:13" s="81" customFormat="1" x14ac:dyDescent="0.25">
      <c r="M406" s="269"/>
    </row>
    <row r="407" spans="13:13" s="81" customFormat="1" x14ac:dyDescent="0.25">
      <c r="M407" s="269"/>
    </row>
    <row r="408" spans="13:13" s="81" customFormat="1" x14ac:dyDescent="0.25">
      <c r="M408" s="269"/>
    </row>
    <row r="409" spans="13:13" s="81" customFormat="1" x14ac:dyDescent="0.25">
      <c r="M409" s="269"/>
    </row>
    <row r="410" spans="13:13" s="81" customFormat="1" x14ac:dyDescent="0.25">
      <c r="M410" s="269"/>
    </row>
    <row r="411" spans="13:13" s="81" customFormat="1" x14ac:dyDescent="0.25">
      <c r="M411" s="269"/>
    </row>
    <row r="412" spans="13:13" s="81" customFormat="1" x14ac:dyDescent="0.25">
      <c r="M412" s="269"/>
    </row>
    <row r="413" spans="13:13" s="81" customFormat="1" x14ac:dyDescent="0.25">
      <c r="M413" s="269"/>
    </row>
    <row r="414" spans="13:13" s="81" customFormat="1" x14ac:dyDescent="0.25">
      <c r="M414" s="269"/>
    </row>
    <row r="415" spans="13:13" s="81" customFormat="1" x14ac:dyDescent="0.25">
      <c r="M415" s="269"/>
    </row>
    <row r="416" spans="13:13" s="81" customFormat="1" x14ac:dyDescent="0.25">
      <c r="M416" s="269"/>
    </row>
    <row r="417" spans="13:13" s="81" customFormat="1" x14ac:dyDescent="0.25">
      <c r="M417" s="269"/>
    </row>
    <row r="418" spans="13:13" s="81" customFormat="1" x14ac:dyDescent="0.25">
      <c r="M418" s="269"/>
    </row>
    <row r="419" spans="13:13" s="81" customFormat="1" x14ac:dyDescent="0.25">
      <c r="M419" s="269"/>
    </row>
    <row r="420" spans="13:13" s="81" customFormat="1" x14ac:dyDescent="0.25">
      <c r="M420" s="269"/>
    </row>
    <row r="421" spans="13:13" s="81" customFormat="1" x14ac:dyDescent="0.25">
      <c r="M421" s="269"/>
    </row>
    <row r="422" spans="13:13" s="81" customFormat="1" x14ac:dyDescent="0.25">
      <c r="M422" s="269"/>
    </row>
    <row r="423" spans="13:13" s="81" customFormat="1" x14ac:dyDescent="0.25">
      <c r="M423" s="269"/>
    </row>
    <row r="424" spans="13:13" s="81" customFormat="1" x14ac:dyDescent="0.25">
      <c r="M424" s="269"/>
    </row>
    <row r="425" spans="13:13" s="81" customFormat="1" x14ac:dyDescent="0.25">
      <c r="M425" s="269"/>
    </row>
    <row r="426" spans="13:13" s="81" customFormat="1" x14ac:dyDescent="0.25">
      <c r="M426" s="269"/>
    </row>
    <row r="427" spans="13:13" s="81" customFormat="1" x14ac:dyDescent="0.25">
      <c r="M427" s="269"/>
    </row>
    <row r="428" spans="13:13" s="81" customFormat="1" x14ac:dyDescent="0.25">
      <c r="M428" s="269"/>
    </row>
    <row r="429" spans="13:13" s="81" customFormat="1" x14ac:dyDescent="0.25">
      <c r="M429" s="269"/>
    </row>
    <row r="430" spans="13:13" s="81" customFormat="1" x14ac:dyDescent="0.25">
      <c r="M430" s="269"/>
    </row>
    <row r="431" spans="13:13" s="81" customFormat="1" x14ac:dyDescent="0.25">
      <c r="M431" s="269"/>
    </row>
    <row r="432" spans="13:13" s="81" customFormat="1" x14ac:dyDescent="0.25">
      <c r="M432" s="269"/>
    </row>
    <row r="433" spans="13:13" s="81" customFormat="1" x14ac:dyDescent="0.25">
      <c r="M433" s="269"/>
    </row>
    <row r="434" spans="13:13" s="81" customFormat="1" x14ac:dyDescent="0.25">
      <c r="M434" s="269"/>
    </row>
    <row r="435" spans="13:13" s="81" customFormat="1" x14ac:dyDescent="0.25">
      <c r="M435" s="269"/>
    </row>
    <row r="436" spans="13:13" s="81" customFormat="1" x14ac:dyDescent="0.25">
      <c r="M436" s="269"/>
    </row>
    <row r="437" spans="13:13" s="81" customFormat="1" x14ac:dyDescent="0.25">
      <c r="M437" s="269"/>
    </row>
    <row r="438" spans="13:13" s="81" customFormat="1" x14ac:dyDescent="0.25">
      <c r="M438" s="269"/>
    </row>
    <row r="439" spans="13:13" s="81" customFormat="1" x14ac:dyDescent="0.25">
      <c r="M439" s="269"/>
    </row>
    <row r="440" spans="13:13" s="81" customFormat="1" x14ac:dyDescent="0.25">
      <c r="M440" s="269"/>
    </row>
    <row r="441" spans="13:13" s="81" customFormat="1" x14ac:dyDescent="0.25">
      <c r="M441" s="269"/>
    </row>
    <row r="442" spans="13:13" s="81" customFormat="1" x14ac:dyDescent="0.25">
      <c r="M442" s="269"/>
    </row>
    <row r="443" spans="13:13" s="81" customFormat="1" x14ac:dyDescent="0.25">
      <c r="M443" s="269"/>
    </row>
    <row r="444" spans="13:13" s="81" customFormat="1" x14ac:dyDescent="0.25">
      <c r="M444" s="269"/>
    </row>
    <row r="445" spans="13:13" s="81" customFormat="1" x14ac:dyDescent="0.25">
      <c r="M445" s="269"/>
    </row>
    <row r="446" spans="13:13" s="81" customFormat="1" x14ac:dyDescent="0.25">
      <c r="M446" s="269"/>
    </row>
    <row r="447" spans="13:13" s="81" customFormat="1" x14ac:dyDescent="0.25">
      <c r="M447" s="269"/>
    </row>
    <row r="448" spans="13:13" s="81" customFormat="1" x14ac:dyDescent="0.25">
      <c r="M448" s="269"/>
    </row>
    <row r="449" spans="13:13" s="81" customFormat="1" x14ac:dyDescent="0.25">
      <c r="M449" s="269"/>
    </row>
    <row r="450" spans="13:13" s="81" customFormat="1" x14ac:dyDescent="0.25">
      <c r="M450" s="269"/>
    </row>
    <row r="451" spans="13:13" s="81" customFormat="1" x14ac:dyDescent="0.25">
      <c r="M451" s="269"/>
    </row>
    <row r="452" spans="13:13" s="81" customFormat="1" x14ac:dyDescent="0.25">
      <c r="M452" s="269"/>
    </row>
    <row r="453" spans="13:13" s="81" customFormat="1" x14ac:dyDescent="0.25">
      <c r="M453" s="269"/>
    </row>
    <row r="454" spans="13:13" s="81" customFormat="1" x14ac:dyDescent="0.25">
      <c r="M454" s="269"/>
    </row>
    <row r="455" spans="13:13" s="81" customFormat="1" x14ac:dyDescent="0.25">
      <c r="M455" s="269"/>
    </row>
    <row r="456" spans="13:13" s="81" customFormat="1" x14ac:dyDescent="0.25">
      <c r="M456" s="269"/>
    </row>
    <row r="457" spans="13:13" s="81" customFormat="1" x14ac:dyDescent="0.25">
      <c r="M457" s="269"/>
    </row>
    <row r="458" spans="13:13" s="81" customFormat="1" x14ac:dyDescent="0.25">
      <c r="M458" s="269"/>
    </row>
    <row r="459" spans="13:13" s="81" customFormat="1" x14ac:dyDescent="0.25">
      <c r="M459" s="269"/>
    </row>
    <row r="460" spans="13:13" s="81" customFormat="1" x14ac:dyDescent="0.25">
      <c r="M460" s="269"/>
    </row>
    <row r="461" spans="13:13" s="81" customFormat="1" x14ac:dyDescent="0.25">
      <c r="M461" s="269"/>
    </row>
    <row r="462" spans="13:13" s="81" customFormat="1" x14ac:dyDescent="0.25">
      <c r="M462" s="269"/>
    </row>
    <row r="463" spans="13:13" s="81" customFormat="1" x14ac:dyDescent="0.25">
      <c r="M463" s="269"/>
    </row>
    <row r="464" spans="13:13" s="81" customFormat="1" x14ac:dyDescent="0.25">
      <c r="M464" s="269"/>
    </row>
    <row r="465" spans="13:13" s="81" customFormat="1" x14ac:dyDescent="0.25">
      <c r="M465" s="269"/>
    </row>
    <row r="466" spans="13:13" s="81" customFormat="1" x14ac:dyDescent="0.25">
      <c r="M466" s="269"/>
    </row>
    <row r="467" spans="13:13" s="81" customFormat="1" x14ac:dyDescent="0.25">
      <c r="M467" s="269"/>
    </row>
    <row r="468" spans="13:13" s="81" customFormat="1" x14ac:dyDescent="0.25">
      <c r="M468" s="269"/>
    </row>
    <row r="469" spans="13:13" s="81" customFormat="1" x14ac:dyDescent="0.25">
      <c r="M469" s="269"/>
    </row>
    <row r="470" spans="13:13" s="81" customFormat="1" x14ac:dyDescent="0.25">
      <c r="M470" s="269"/>
    </row>
    <row r="471" spans="13:13" s="81" customFormat="1" x14ac:dyDescent="0.25">
      <c r="M471" s="269"/>
    </row>
    <row r="472" spans="13:13" s="81" customFormat="1" x14ac:dyDescent="0.25">
      <c r="M472" s="269"/>
    </row>
    <row r="473" spans="13:13" s="81" customFormat="1" x14ac:dyDescent="0.25">
      <c r="M473" s="269"/>
    </row>
    <row r="474" spans="13:13" s="81" customFormat="1" x14ac:dyDescent="0.25">
      <c r="M474" s="269"/>
    </row>
    <row r="475" spans="13:13" s="81" customFormat="1" x14ac:dyDescent="0.25">
      <c r="M475" s="269"/>
    </row>
    <row r="476" spans="13:13" s="81" customFormat="1" x14ac:dyDescent="0.25">
      <c r="M476" s="269"/>
    </row>
    <row r="477" spans="13:13" s="81" customFormat="1" x14ac:dyDescent="0.25">
      <c r="M477" s="269"/>
    </row>
    <row r="478" spans="13:13" s="81" customFormat="1" x14ac:dyDescent="0.25">
      <c r="M478" s="269"/>
    </row>
    <row r="479" spans="13:13" s="81" customFormat="1" x14ac:dyDescent="0.25">
      <c r="M479" s="269"/>
    </row>
    <row r="480" spans="13:13" s="81" customFormat="1" x14ac:dyDescent="0.25">
      <c r="M480" s="269"/>
    </row>
    <row r="481" spans="13:13" s="81" customFormat="1" x14ac:dyDescent="0.25">
      <c r="M481" s="269"/>
    </row>
    <row r="482" spans="13:13" s="81" customFormat="1" x14ac:dyDescent="0.25">
      <c r="M482" s="269"/>
    </row>
    <row r="483" spans="13:13" s="81" customFormat="1" x14ac:dyDescent="0.25">
      <c r="M483" s="269"/>
    </row>
    <row r="484" spans="13:13" s="81" customFormat="1" x14ac:dyDescent="0.25">
      <c r="M484" s="269"/>
    </row>
    <row r="485" spans="13:13" s="81" customFormat="1" x14ac:dyDescent="0.25">
      <c r="M485" s="269"/>
    </row>
    <row r="486" spans="13:13" s="81" customFormat="1" x14ac:dyDescent="0.25">
      <c r="M486" s="269"/>
    </row>
    <row r="487" spans="13:13" s="81" customFormat="1" x14ac:dyDescent="0.25">
      <c r="M487" s="269"/>
    </row>
    <row r="488" spans="13:13" s="81" customFormat="1" x14ac:dyDescent="0.25">
      <c r="M488" s="269"/>
    </row>
    <row r="489" spans="13:13" s="81" customFormat="1" x14ac:dyDescent="0.25">
      <c r="M489" s="269"/>
    </row>
    <row r="490" spans="13:13" s="81" customFormat="1" x14ac:dyDescent="0.25">
      <c r="M490" s="269"/>
    </row>
    <row r="491" spans="13:13" s="81" customFormat="1" x14ac:dyDescent="0.25">
      <c r="M491" s="269"/>
    </row>
    <row r="492" spans="13:13" s="81" customFormat="1" x14ac:dyDescent="0.25">
      <c r="M492" s="269"/>
    </row>
    <row r="493" spans="13:13" s="81" customFormat="1" x14ac:dyDescent="0.25">
      <c r="M493" s="269"/>
    </row>
    <row r="494" spans="13:13" s="81" customFormat="1" x14ac:dyDescent="0.25">
      <c r="M494" s="269"/>
    </row>
    <row r="495" spans="13:13" s="81" customFormat="1" x14ac:dyDescent="0.25">
      <c r="M495" s="269"/>
    </row>
    <row r="496" spans="13:13" s="81" customFormat="1" x14ac:dyDescent="0.25">
      <c r="M496" s="269"/>
    </row>
    <row r="497" spans="13:13" s="81" customFormat="1" x14ac:dyDescent="0.25">
      <c r="M497" s="269"/>
    </row>
    <row r="498" spans="13:13" s="81" customFormat="1" x14ac:dyDescent="0.25">
      <c r="M498" s="269"/>
    </row>
    <row r="499" spans="13:13" s="81" customFormat="1" x14ac:dyDescent="0.25">
      <c r="M499" s="269"/>
    </row>
    <row r="500" spans="13:13" s="81" customFormat="1" x14ac:dyDescent="0.25">
      <c r="M500" s="269"/>
    </row>
    <row r="501" spans="13:13" s="81" customFormat="1" x14ac:dyDescent="0.25">
      <c r="M501" s="269"/>
    </row>
    <row r="502" spans="13:13" s="81" customFormat="1" x14ac:dyDescent="0.25">
      <c r="M502" s="269"/>
    </row>
    <row r="503" spans="13:13" s="81" customFormat="1" x14ac:dyDescent="0.25">
      <c r="M503" s="269"/>
    </row>
    <row r="504" spans="13:13" s="81" customFormat="1" x14ac:dyDescent="0.25">
      <c r="M504" s="269"/>
    </row>
    <row r="505" spans="13:13" s="81" customFormat="1" x14ac:dyDescent="0.25">
      <c r="M505" s="269"/>
    </row>
    <row r="506" spans="13:13" s="81" customFormat="1" x14ac:dyDescent="0.25">
      <c r="M506" s="269"/>
    </row>
    <row r="507" spans="13:13" s="81" customFormat="1" x14ac:dyDescent="0.25">
      <c r="M507" s="269"/>
    </row>
    <row r="508" spans="13:13" s="81" customFormat="1" x14ac:dyDescent="0.25">
      <c r="M508" s="269"/>
    </row>
    <row r="509" spans="13:13" s="81" customFormat="1" x14ac:dyDescent="0.25">
      <c r="M509" s="269"/>
    </row>
    <row r="510" spans="13:13" s="81" customFormat="1" x14ac:dyDescent="0.25">
      <c r="M510" s="269"/>
    </row>
    <row r="511" spans="13:13" s="81" customFormat="1" x14ac:dyDescent="0.25">
      <c r="M511" s="269"/>
    </row>
    <row r="512" spans="13:13" s="81" customFormat="1" x14ac:dyDescent="0.25">
      <c r="M512" s="269"/>
    </row>
    <row r="513" spans="13:13" s="81" customFormat="1" x14ac:dyDescent="0.25">
      <c r="M513" s="269"/>
    </row>
    <row r="514" spans="13:13" s="81" customFormat="1" x14ac:dyDescent="0.25">
      <c r="M514" s="269"/>
    </row>
    <row r="515" spans="13:13" s="81" customFormat="1" x14ac:dyDescent="0.25">
      <c r="M515" s="269"/>
    </row>
    <row r="516" spans="13:13" s="81" customFormat="1" x14ac:dyDescent="0.25">
      <c r="M516" s="269"/>
    </row>
    <row r="517" spans="13:13" s="81" customFormat="1" x14ac:dyDescent="0.25">
      <c r="M517" s="269"/>
    </row>
    <row r="518" spans="13:13" s="81" customFormat="1" x14ac:dyDescent="0.25">
      <c r="M518" s="269"/>
    </row>
    <row r="519" spans="13:13" s="81" customFormat="1" x14ac:dyDescent="0.25">
      <c r="M519" s="269"/>
    </row>
    <row r="520" spans="13:13" s="81" customFormat="1" x14ac:dyDescent="0.25">
      <c r="M520" s="269"/>
    </row>
    <row r="521" spans="13:13" s="81" customFormat="1" x14ac:dyDescent="0.25">
      <c r="M521" s="269"/>
    </row>
    <row r="522" spans="13:13" s="81" customFormat="1" x14ac:dyDescent="0.25">
      <c r="M522" s="269"/>
    </row>
    <row r="523" spans="13:13" s="81" customFormat="1" x14ac:dyDescent="0.25">
      <c r="M523" s="269"/>
    </row>
    <row r="524" spans="13:13" s="81" customFormat="1" x14ac:dyDescent="0.25">
      <c r="M524" s="269"/>
    </row>
    <row r="525" spans="13:13" s="81" customFormat="1" x14ac:dyDescent="0.25">
      <c r="M525" s="269"/>
    </row>
    <row r="526" spans="13:13" s="81" customFormat="1" x14ac:dyDescent="0.25">
      <c r="M526" s="269"/>
    </row>
    <row r="527" spans="13:13" s="81" customFormat="1" x14ac:dyDescent="0.25">
      <c r="M527" s="269"/>
    </row>
    <row r="528" spans="13:13" s="81" customFormat="1" x14ac:dyDescent="0.25">
      <c r="M528" s="269"/>
    </row>
    <row r="529" spans="13:13" s="81" customFormat="1" x14ac:dyDescent="0.25">
      <c r="M529" s="269"/>
    </row>
    <row r="530" spans="13:13" s="81" customFormat="1" x14ac:dyDescent="0.25">
      <c r="M530" s="269"/>
    </row>
    <row r="531" spans="13:13" s="81" customFormat="1" x14ac:dyDescent="0.25">
      <c r="M531" s="269"/>
    </row>
    <row r="532" spans="13:13" s="81" customFormat="1" x14ac:dyDescent="0.25">
      <c r="M532" s="269"/>
    </row>
    <row r="533" spans="13:13" s="81" customFormat="1" x14ac:dyDescent="0.25">
      <c r="M533" s="269"/>
    </row>
    <row r="534" spans="13:13" s="81" customFormat="1" x14ac:dyDescent="0.25">
      <c r="M534" s="269"/>
    </row>
    <row r="535" spans="13:13" s="81" customFormat="1" x14ac:dyDescent="0.25">
      <c r="M535" s="269"/>
    </row>
    <row r="536" spans="13:13" s="81" customFormat="1" x14ac:dyDescent="0.25">
      <c r="M536" s="269"/>
    </row>
    <row r="537" spans="13:13" s="81" customFormat="1" x14ac:dyDescent="0.25">
      <c r="M537" s="269"/>
    </row>
    <row r="538" spans="13:13" s="81" customFormat="1" x14ac:dyDescent="0.25">
      <c r="M538" s="269"/>
    </row>
    <row r="539" spans="13:13" s="81" customFormat="1" x14ac:dyDescent="0.25">
      <c r="M539" s="269"/>
    </row>
    <row r="540" spans="13:13" s="81" customFormat="1" x14ac:dyDescent="0.25">
      <c r="M540" s="269"/>
    </row>
    <row r="541" spans="13:13" s="81" customFormat="1" x14ac:dyDescent="0.25">
      <c r="M541" s="269"/>
    </row>
    <row r="542" spans="13:13" s="81" customFormat="1" x14ac:dyDescent="0.25">
      <c r="M542" s="269"/>
    </row>
    <row r="543" spans="13:13" s="81" customFormat="1" x14ac:dyDescent="0.25">
      <c r="M543" s="269"/>
    </row>
    <row r="544" spans="13:13" s="81" customFormat="1" x14ac:dyDescent="0.25">
      <c r="M544" s="269"/>
    </row>
    <row r="545" spans="13:13" s="81" customFormat="1" x14ac:dyDescent="0.25">
      <c r="M545" s="269"/>
    </row>
    <row r="546" spans="13:13" s="81" customFormat="1" x14ac:dyDescent="0.25">
      <c r="M546" s="269"/>
    </row>
    <row r="547" spans="13:13" s="81" customFormat="1" x14ac:dyDescent="0.25">
      <c r="M547" s="269"/>
    </row>
    <row r="548" spans="13:13" s="81" customFormat="1" x14ac:dyDescent="0.25">
      <c r="M548" s="269"/>
    </row>
    <row r="549" spans="13:13" s="81" customFormat="1" x14ac:dyDescent="0.25">
      <c r="M549" s="269"/>
    </row>
    <row r="550" spans="13:13" s="81" customFormat="1" x14ac:dyDescent="0.25">
      <c r="M550" s="269"/>
    </row>
    <row r="551" spans="13:13" s="81" customFormat="1" x14ac:dyDescent="0.25">
      <c r="M551" s="269"/>
    </row>
    <row r="552" spans="13:13" s="81" customFormat="1" x14ac:dyDescent="0.25">
      <c r="M552" s="269"/>
    </row>
    <row r="553" spans="13:13" s="81" customFormat="1" x14ac:dyDescent="0.25">
      <c r="M553" s="269"/>
    </row>
    <row r="554" spans="13:13" s="81" customFormat="1" x14ac:dyDescent="0.25">
      <c r="M554" s="269"/>
    </row>
    <row r="555" spans="13:13" s="81" customFormat="1" x14ac:dyDescent="0.25">
      <c r="M555" s="269"/>
    </row>
    <row r="556" spans="13:13" s="81" customFormat="1" x14ac:dyDescent="0.25">
      <c r="M556" s="269"/>
    </row>
    <row r="557" spans="13:13" s="81" customFormat="1" x14ac:dyDescent="0.25">
      <c r="M557" s="269"/>
    </row>
    <row r="558" spans="13:13" s="81" customFormat="1" x14ac:dyDescent="0.25">
      <c r="M558" s="269"/>
    </row>
    <row r="559" spans="13:13" s="81" customFormat="1" x14ac:dyDescent="0.25">
      <c r="M559" s="269"/>
    </row>
    <row r="560" spans="13:13" s="81" customFormat="1" x14ac:dyDescent="0.25">
      <c r="M560" s="269"/>
    </row>
    <row r="561" spans="13:13" s="81" customFormat="1" x14ac:dyDescent="0.25">
      <c r="M561" s="269"/>
    </row>
    <row r="562" spans="13:13" s="81" customFormat="1" x14ac:dyDescent="0.25">
      <c r="M562" s="269"/>
    </row>
    <row r="563" spans="13:13" s="81" customFormat="1" x14ac:dyDescent="0.25">
      <c r="M563" s="269"/>
    </row>
    <row r="564" spans="13:13" s="81" customFormat="1" x14ac:dyDescent="0.25">
      <c r="M564" s="269"/>
    </row>
    <row r="565" spans="13:13" s="81" customFormat="1" x14ac:dyDescent="0.25">
      <c r="M565" s="269"/>
    </row>
    <row r="566" spans="13:13" s="81" customFormat="1" x14ac:dyDescent="0.25">
      <c r="M566" s="269"/>
    </row>
    <row r="567" spans="13:13" s="81" customFormat="1" x14ac:dyDescent="0.25">
      <c r="M567" s="269"/>
    </row>
    <row r="568" spans="13:13" s="81" customFormat="1" x14ac:dyDescent="0.25">
      <c r="M568" s="269"/>
    </row>
    <row r="569" spans="13:13" s="81" customFormat="1" x14ac:dyDescent="0.25">
      <c r="M569" s="269"/>
    </row>
    <row r="570" spans="13:13" s="81" customFormat="1" x14ac:dyDescent="0.25">
      <c r="M570" s="269"/>
    </row>
    <row r="571" spans="13:13" s="81" customFormat="1" x14ac:dyDescent="0.25">
      <c r="M571" s="269"/>
    </row>
    <row r="572" spans="13:13" s="81" customFormat="1" x14ac:dyDescent="0.25">
      <c r="M572" s="269"/>
    </row>
    <row r="573" spans="13:13" s="81" customFormat="1" x14ac:dyDescent="0.25">
      <c r="M573" s="269"/>
    </row>
    <row r="574" spans="13:13" s="81" customFormat="1" x14ac:dyDescent="0.25">
      <c r="M574" s="269"/>
    </row>
    <row r="575" spans="13:13" s="81" customFormat="1" x14ac:dyDescent="0.25">
      <c r="M575" s="269"/>
    </row>
    <row r="576" spans="13:13" s="81" customFormat="1" x14ac:dyDescent="0.25">
      <c r="M576" s="269"/>
    </row>
    <row r="577" spans="13:13" s="81" customFormat="1" x14ac:dyDescent="0.25">
      <c r="M577" s="269"/>
    </row>
    <row r="578" spans="13:13" s="81" customFormat="1" x14ac:dyDescent="0.25">
      <c r="M578" s="269"/>
    </row>
    <row r="579" spans="13:13" s="81" customFormat="1" x14ac:dyDescent="0.25">
      <c r="M579" s="269"/>
    </row>
    <row r="580" spans="13:13" s="81" customFormat="1" x14ac:dyDescent="0.25">
      <c r="M580" s="269"/>
    </row>
    <row r="581" spans="13:13" s="81" customFormat="1" x14ac:dyDescent="0.25">
      <c r="M581" s="269"/>
    </row>
    <row r="582" spans="13:13" s="81" customFormat="1" x14ac:dyDescent="0.25">
      <c r="M582" s="269"/>
    </row>
    <row r="583" spans="13:13" s="81" customFormat="1" x14ac:dyDescent="0.25">
      <c r="M583" s="269"/>
    </row>
    <row r="584" spans="13:13" s="81" customFormat="1" x14ac:dyDescent="0.25">
      <c r="M584" s="269"/>
    </row>
    <row r="585" spans="13:13" s="81" customFormat="1" x14ac:dyDescent="0.25">
      <c r="M585" s="269"/>
    </row>
    <row r="586" spans="13:13" s="81" customFormat="1" x14ac:dyDescent="0.25">
      <c r="M586" s="269"/>
    </row>
    <row r="587" spans="13:13" s="81" customFormat="1" x14ac:dyDescent="0.25">
      <c r="M587" s="269"/>
    </row>
    <row r="588" spans="13:13" s="81" customFormat="1" x14ac:dyDescent="0.25">
      <c r="M588" s="269"/>
    </row>
    <row r="589" spans="13:13" s="81" customFormat="1" x14ac:dyDescent="0.25">
      <c r="M589" s="269"/>
    </row>
    <row r="590" spans="13:13" s="81" customFormat="1" x14ac:dyDescent="0.25">
      <c r="M590" s="269"/>
    </row>
    <row r="591" spans="13:13" s="81" customFormat="1" x14ac:dyDescent="0.25">
      <c r="M591" s="269"/>
    </row>
    <row r="592" spans="13:13" s="81" customFormat="1" x14ac:dyDescent="0.25">
      <c r="M592" s="269"/>
    </row>
    <row r="593" spans="13:13" s="81" customFormat="1" x14ac:dyDescent="0.25">
      <c r="M593" s="269"/>
    </row>
    <row r="594" spans="13:13" s="81" customFormat="1" x14ac:dyDescent="0.25">
      <c r="M594" s="269"/>
    </row>
    <row r="595" spans="13:13" s="81" customFormat="1" x14ac:dyDescent="0.25">
      <c r="M595" s="269"/>
    </row>
    <row r="596" spans="13:13" s="81" customFormat="1" x14ac:dyDescent="0.25">
      <c r="M596" s="269"/>
    </row>
    <row r="597" spans="13:13" s="81" customFormat="1" x14ac:dyDescent="0.25">
      <c r="M597" s="269"/>
    </row>
    <row r="598" spans="13:13" s="81" customFormat="1" x14ac:dyDescent="0.25">
      <c r="M598" s="269"/>
    </row>
    <row r="599" spans="13:13" s="81" customFormat="1" x14ac:dyDescent="0.25">
      <c r="M599" s="269"/>
    </row>
    <row r="600" spans="13:13" s="81" customFormat="1" x14ac:dyDescent="0.25">
      <c r="M600" s="269"/>
    </row>
    <row r="601" spans="13:13" s="81" customFormat="1" x14ac:dyDescent="0.25">
      <c r="M601" s="269"/>
    </row>
    <row r="602" spans="13:13" s="81" customFormat="1" x14ac:dyDescent="0.25">
      <c r="M602" s="269"/>
    </row>
    <row r="603" spans="13:13" s="81" customFormat="1" x14ac:dyDescent="0.25">
      <c r="M603" s="269"/>
    </row>
    <row r="604" spans="13:13" s="81" customFormat="1" x14ac:dyDescent="0.25">
      <c r="M604" s="269"/>
    </row>
    <row r="605" spans="13:13" s="81" customFormat="1" x14ac:dyDescent="0.25">
      <c r="M605" s="269"/>
    </row>
    <row r="606" spans="13:13" s="81" customFormat="1" x14ac:dyDescent="0.25">
      <c r="M606" s="269"/>
    </row>
    <row r="607" spans="13:13" s="81" customFormat="1" x14ac:dyDescent="0.25">
      <c r="M607" s="269"/>
    </row>
    <row r="608" spans="13:13" s="81" customFormat="1" x14ac:dyDescent="0.25">
      <c r="M608" s="269"/>
    </row>
    <row r="609" spans="13:13" s="81" customFormat="1" x14ac:dyDescent="0.25">
      <c r="M609" s="269"/>
    </row>
    <row r="610" spans="13:13" s="81" customFormat="1" x14ac:dyDescent="0.25">
      <c r="M610" s="269"/>
    </row>
    <row r="611" spans="13:13" s="81" customFormat="1" x14ac:dyDescent="0.25">
      <c r="M611" s="269"/>
    </row>
    <row r="612" spans="13:13" s="81" customFormat="1" x14ac:dyDescent="0.25">
      <c r="M612" s="269"/>
    </row>
    <row r="613" spans="13:13" s="81" customFormat="1" x14ac:dyDescent="0.25">
      <c r="M613" s="269"/>
    </row>
    <row r="614" spans="13:13" s="81" customFormat="1" x14ac:dyDescent="0.25">
      <c r="M614" s="269"/>
    </row>
    <row r="615" spans="13:13" s="81" customFormat="1" x14ac:dyDescent="0.25">
      <c r="M615" s="269"/>
    </row>
    <row r="616" spans="13:13" s="81" customFormat="1" x14ac:dyDescent="0.25">
      <c r="M616" s="269"/>
    </row>
    <row r="617" spans="13:13" s="81" customFormat="1" x14ac:dyDescent="0.25">
      <c r="M617" s="269"/>
    </row>
    <row r="618" spans="13:13" s="81" customFormat="1" x14ac:dyDescent="0.25">
      <c r="M618" s="269"/>
    </row>
    <row r="619" spans="13:13" s="81" customFormat="1" x14ac:dyDescent="0.25">
      <c r="M619" s="269"/>
    </row>
    <row r="620" spans="13:13" s="81" customFormat="1" x14ac:dyDescent="0.25">
      <c r="M620" s="269"/>
    </row>
    <row r="621" spans="13:13" s="81" customFormat="1" x14ac:dyDescent="0.25">
      <c r="M621" s="269"/>
    </row>
    <row r="622" spans="13:13" s="81" customFormat="1" x14ac:dyDescent="0.25">
      <c r="M622" s="269"/>
    </row>
    <row r="623" spans="13:13" s="81" customFormat="1" x14ac:dyDescent="0.25">
      <c r="M623" s="269"/>
    </row>
    <row r="624" spans="13:13" s="81" customFormat="1" x14ac:dyDescent="0.25">
      <c r="M624" s="269"/>
    </row>
    <row r="625" spans="13:13" s="81" customFormat="1" x14ac:dyDescent="0.25">
      <c r="M625" s="269"/>
    </row>
    <row r="626" spans="13:13" s="81" customFormat="1" x14ac:dyDescent="0.25">
      <c r="M626" s="269"/>
    </row>
    <row r="627" spans="13:13" s="81" customFormat="1" x14ac:dyDescent="0.25">
      <c r="M627" s="269"/>
    </row>
    <row r="628" spans="13:13" s="81" customFormat="1" x14ac:dyDescent="0.25">
      <c r="M628" s="269"/>
    </row>
    <row r="629" spans="13:13" s="81" customFormat="1" x14ac:dyDescent="0.25">
      <c r="M629" s="269"/>
    </row>
    <row r="630" spans="13:13" s="81" customFormat="1" x14ac:dyDescent="0.25">
      <c r="M630" s="269"/>
    </row>
    <row r="631" spans="13:13" s="81" customFormat="1" x14ac:dyDescent="0.25">
      <c r="M631" s="269"/>
    </row>
    <row r="632" spans="13:13" s="81" customFormat="1" x14ac:dyDescent="0.25">
      <c r="M632" s="269"/>
    </row>
    <row r="633" spans="13:13" s="81" customFormat="1" x14ac:dyDescent="0.25">
      <c r="M633" s="269"/>
    </row>
    <row r="634" spans="13:13" s="81" customFormat="1" x14ac:dyDescent="0.25">
      <c r="M634" s="269"/>
    </row>
    <row r="635" spans="13:13" s="81" customFormat="1" x14ac:dyDescent="0.25">
      <c r="M635" s="269"/>
    </row>
    <row r="636" spans="13:13" s="81" customFormat="1" x14ac:dyDescent="0.25">
      <c r="M636" s="269"/>
    </row>
    <row r="637" spans="13:13" s="81" customFormat="1" x14ac:dyDescent="0.25">
      <c r="M637" s="269"/>
    </row>
    <row r="638" spans="13:13" s="81" customFormat="1" x14ac:dyDescent="0.25">
      <c r="M638" s="269"/>
    </row>
    <row r="639" spans="13:13" s="81" customFormat="1" x14ac:dyDescent="0.25">
      <c r="M639" s="269"/>
    </row>
    <row r="640" spans="13:13" s="81" customFormat="1" x14ac:dyDescent="0.25">
      <c r="M640" s="269"/>
    </row>
    <row r="641" spans="13:13" s="81" customFormat="1" x14ac:dyDescent="0.25">
      <c r="M641" s="269"/>
    </row>
    <row r="642" spans="13:13" s="81" customFormat="1" x14ac:dyDescent="0.25">
      <c r="M642" s="269"/>
    </row>
    <row r="643" spans="13:13" s="81" customFormat="1" x14ac:dyDescent="0.25">
      <c r="M643" s="269"/>
    </row>
    <row r="644" spans="13:13" s="81" customFormat="1" x14ac:dyDescent="0.25">
      <c r="M644" s="269"/>
    </row>
    <row r="645" spans="13:13" s="81" customFormat="1" x14ac:dyDescent="0.25">
      <c r="M645" s="269"/>
    </row>
    <row r="646" spans="13:13" s="81" customFormat="1" x14ac:dyDescent="0.25">
      <c r="M646" s="269"/>
    </row>
    <row r="647" spans="13:13" s="81" customFormat="1" x14ac:dyDescent="0.25">
      <c r="M647" s="269"/>
    </row>
    <row r="648" spans="13:13" s="81" customFormat="1" x14ac:dyDescent="0.25">
      <c r="M648" s="269"/>
    </row>
    <row r="649" spans="13:13" s="81" customFormat="1" x14ac:dyDescent="0.25">
      <c r="M649" s="269"/>
    </row>
    <row r="650" spans="13:13" s="81" customFormat="1" x14ac:dyDescent="0.25">
      <c r="M650" s="269"/>
    </row>
    <row r="651" spans="13:13" s="81" customFormat="1" x14ac:dyDescent="0.25">
      <c r="M651" s="269"/>
    </row>
    <row r="652" spans="13:13" s="81" customFormat="1" x14ac:dyDescent="0.25">
      <c r="M652" s="269"/>
    </row>
    <row r="653" spans="13:13" s="81" customFormat="1" x14ac:dyDescent="0.25">
      <c r="M653" s="269"/>
    </row>
    <row r="654" spans="13:13" s="81" customFormat="1" x14ac:dyDescent="0.25">
      <c r="M654" s="269"/>
    </row>
    <row r="655" spans="13:13" s="81" customFormat="1" x14ac:dyDescent="0.25">
      <c r="M655" s="269"/>
    </row>
    <row r="656" spans="13:13" s="81" customFormat="1" x14ac:dyDescent="0.25">
      <c r="M656" s="269"/>
    </row>
    <row r="657" spans="13:13" s="81" customFormat="1" x14ac:dyDescent="0.25">
      <c r="M657" s="269"/>
    </row>
    <row r="658" spans="13:13" s="81" customFormat="1" x14ac:dyDescent="0.25">
      <c r="M658" s="269"/>
    </row>
    <row r="659" spans="13:13" s="81" customFormat="1" x14ac:dyDescent="0.25">
      <c r="M659" s="269"/>
    </row>
    <row r="660" spans="13:13" s="81" customFormat="1" x14ac:dyDescent="0.25">
      <c r="M660" s="269"/>
    </row>
    <row r="661" spans="13:13" s="81" customFormat="1" x14ac:dyDescent="0.25">
      <c r="M661" s="269"/>
    </row>
    <row r="662" spans="13:13" s="81" customFormat="1" x14ac:dyDescent="0.25">
      <c r="M662" s="269"/>
    </row>
    <row r="663" spans="13:13" s="81" customFormat="1" x14ac:dyDescent="0.25">
      <c r="M663" s="269"/>
    </row>
    <row r="664" spans="13:13" s="81" customFormat="1" x14ac:dyDescent="0.25">
      <c r="M664" s="269"/>
    </row>
    <row r="665" spans="13:13" s="81" customFormat="1" x14ac:dyDescent="0.25">
      <c r="M665" s="269"/>
    </row>
    <row r="666" spans="13:13" s="81" customFormat="1" x14ac:dyDescent="0.25">
      <c r="M666" s="269"/>
    </row>
    <row r="667" spans="13:13" s="81" customFormat="1" x14ac:dyDescent="0.25">
      <c r="M667" s="269"/>
    </row>
    <row r="668" spans="13:13" s="81" customFormat="1" x14ac:dyDescent="0.25">
      <c r="M668" s="269"/>
    </row>
    <row r="669" spans="13:13" s="81" customFormat="1" x14ac:dyDescent="0.25">
      <c r="M669" s="269"/>
    </row>
    <row r="670" spans="13:13" s="81" customFormat="1" x14ac:dyDescent="0.25">
      <c r="M670" s="269"/>
    </row>
    <row r="671" spans="13:13" s="81" customFormat="1" x14ac:dyDescent="0.25">
      <c r="M671" s="269"/>
    </row>
    <row r="672" spans="13:13" s="81" customFormat="1" x14ac:dyDescent="0.25">
      <c r="M672" s="269"/>
    </row>
    <row r="673" spans="13:13" s="81" customFormat="1" x14ac:dyDescent="0.25">
      <c r="M673" s="269"/>
    </row>
    <row r="674" spans="13:13" s="81" customFormat="1" x14ac:dyDescent="0.25">
      <c r="M674" s="269"/>
    </row>
    <row r="675" spans="13:13" s="81" customFormat="1" x14ac:dyDescent="0.25">
      <c r="M675" s="269"/>
    </row>
    <row r="676" spans="13:13" s="81" customFormat="1" x14ac:dyDescent="0.25">
      <c r="M676" s="269"/>
    </row>
    <row r="677" spans="13:13" s="81" customFormat="1" x14ac:dyDescent="0.25">
      <c r="M677" s="269"/>
    </row>
    <row r="678" spans="13:13" s="81" customFormat="1" x14ac:dyDescent="0.25">
      <c r="M678" s="269"/>
    </row>
    <row r="679" spans="13:13" s="81" customFormat="1" x14ac:dyDescent="0.25">
      <c r="M679" s="269"/>
    </row>
    <row r="680" spans="13:13" s="81" customFormat="1" x14ac:dyDescent="0.25">
      <c r="M680" s="269"/>
    </row>
    <row r="681" spans="13:13" s="81" customFormat="1" x14ac:dyDescent="0.25">
      <c r="M681" s="269"/>
    </row>
    <row r="682" spans="13:13" s="81" customFormat="1" x14ac:dyDescent="0.25">
      <c r="M682" s="269"/>
    </row>
    <row r="683" spans="13:13" s="81" customFormat="1" x14ac:dyDescent="0.25">
      <c r="M683" s="269"/>
    </row>
    <row r="684" spans="13:13" s="81" customFormat="1" x14ac:dyDescent="0.25">
      <c r="M684" s="269"/>
    </row>
    <row r="685" spans="13:13" s="81" customFormat="1" x14ac:dyDescent="0.25">
      <c r="M685" s="269"/>
    </row>
    <row r="686" spans="13:13" s="81" customFormat="1" x14ac:dyDescent="0.25">
      <c r="M686" s="269"/>
    </row>
    <row r="687" spans="13:13" s="81" customFormat="1" x14ac:dyDescent="0.25">
      <c r="M687" s="269"/>
    </row>
    <row r="688" spans="13:13" s="81" customFormat="1" x14ac:dyDescent="0.25">
      <c r="M688" s="269"/>
    </row>
    <row r="689" spans="13:13" s="81" customFormat="1" x14ac:dyDescent="0.25">
      <c r="M689" s="269"/>
    </row>
    <row r="690" spans="13:13" s="81" customFormat="1" x14ac:dyDescent="0.25">
      <c r="M690" s="269"/>
    </row>
    <row r="691" spans="13:13" s="81" customFormat="1" x14ac:dyDescent="0.25">
      <c r="M691" s="269"/>
    </row>
    <row r="692" spans="13:13" s="81" customFormat="1" x14ac:dyDescent="0.25">
      <c r="M692" s="269"/>
    </row>
    <row r="693" spans="13:13" s="81" customFormat="1" x14ac:dyDescent="0.25">
      <c r="M693" s="269"/>
    </row>
    <row r="694" spans="13:13" s="81" customFormat="1" x14ac:dyDescent="0.25">
      <c r="M694" s="269"/>
    </row>
    <row r="695" spans="13:13" s="81" customFormat="1" x14ac:dyDescent="0.25">
      <c r="M695" s="269"/>
    </row>
    <row r="696" spans="13:13" s="81" customFormat="1" x14ac:dyDescent="0.25">
      <c r="M696" s="269"/>
    </row>
    <row r="697" spans="13:13" s="81" customFormat="1" x14ac:dyDescent="0.25">
      <c r="M697" s="269"/>
    </row>
    <row r="698" spans="13:13" s="81" customFormat="1" x14ac:dyDescent="0.25">
      <c r="M698" s="269"/>
    </row>
    <row r="699" spans="13:13" s="81" customFormat="1" x14ac:dyDescent="0.25">
      <c r="M699" s="269"/>
    </row>
    <row r="700" spans="13:13" s="81" customFormat="1" x14ac:dyDescent="0.25">
      <c r="M700" s="269"/>
    </row>
    <row r="701" spans="13:13" s="81" customFormat="1" x14ac:dyDescent="0.25">
      <c r="M701" s="269"/>
    </row>
    <row r="702" spans="13:13" s="81" customFormat="1" x14ac:dyDescent="0.25">
      <c r="M702" s="269"/>
    </row>
    <row r="703" spans="13:13" s="81" customFormat="1" x14ac:dyDescent="0.25">
      <c r="M703" s="269"/>
    </row>
    <row r="704" spans="13:13" s="81" customFormat="1" x14ac:dyDescent="0.25">
      <c r="M704" s="269"/>
    </row>
    <row r="705" spans="13:13" s="81" customFormat="1" x14ac:dyDescent="0.25">
      <c r="M705" s="269"/>
    </row>
    <row r="706" spans="13:13" s="81" customFormat="1" x14ac:dyDescent="0.25">
      <c r="M706" s="269"/>
    </row>
    <row r="707" spans="13:13" s="81" customFormat="1" x14ac:dyDescent="0.25">
      <c r="M707" s="269"/>
    </row>
    <row r="708" spans="13:13" s="81" customFormat="1" x14ac:dyDescent="0.25">
      <c r="M708" s="269"/>
    </row>
    <row r="709" spans="13:13" s="81" customFormat="1" x14ac:dyDescent="0.25">
      <c r="M709" s="269"/>
    </row>
    <row r="710" spans="13:13" s="81" customFormat="1" x14ac:dyDescent="0.25">
      <c r="M710" s="269"/>
    </row>
    <row r="711" spans="13:13" s="81" customFormat="1" x14ac:dyDescent="0.25">
      <c r="M711" s="269"/>
    </row>
    <row r="712" spans="13:13" s="81" customFormat="1" x14ac:dyDescent="0.25">
      <c r="M712" s="269"/>
    </row>
    <row r="713" spans="13:13" s="81" customFormat="1" x14ac:dyDescent="0.25">
      <c r="M713" s="269"/>
    </row>
    <row r="714" spans="13:13" s="81" customFormat="1" x14ac:dyDescent="0.25">
      <c r="M714" s="269"/>
    </row>
    <row r="715" spans="13:13" s="81" customFormat="1" x14ac:dyDescent="0.25">
      <c r="M715" s="269"/>
    </row>
    <row r="716" spans="13:13" s="81" customFormat="1" x14ac:dyDescent="0.25">
      <c r="M716" s="269"/>
    </row>
    <row r="717" spans="13:13" s="81" customFormat="1" x14ac:dyDescent="0.25">
      <c r="M717" s="269"/>
    </row>
    <row r="718" spans="13:13" s="81" customFormat="1" x14ac:dyDescent="0.25">
      <c r="M718" s="269"/>
    </row>
    <row r="719" spans="13:13" s="81" customFormat="1" x14ac:dyDescent="0.25">
      <c r="M719" s="269"/>
    </row>
    <row r="720" spans="13:13" s="81" customFormat="1" x14ac:dyDescent="0.25">
      <c r="M720" s="269"/>
    </row>
    <row r="721" spans="13:13" s="81" customFormat="1" x14ac:dyDescent="0.25">
      <c r="M721" s="269"/>
    </row>
    <row r="722" spans="13:13" s="81" customFormat="1" x14ac:dyDescent="0.25">
      <c r="M722" s="269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ET780"/>
  <sheetViews>
    <sheetView zoomScale="60" zoomScaleNormal="60" workbookViewId="0">
      <selection activeCell="C8" sqref="C8:U23"/>
    </sheetView>
  </sheetViews>
  <sheetFormatPr defaultColWidth="11.42578125" defaultRowHeight="15" x14ac:dyDescent="0.25"/>
  <cols>
    <col min="1" max="1" width="2.7109375" style="81" customWidth="1"/>
    <col min="2" max="2" width="30.7109375" style="63" customWidth="1"/>
    <col min="3" max="23" width="11.7109375" style="63" customWidth="1"/>
    <col min="24" max="24" width="11.42578125" style="269" customWidth="1"/>
    <col min="25" max="150" width="11.42578125" style="81" customWidth="1"/>
    <col min="151" max="16384" width="11.42578125" style="63"/>
  </cols>
  <sheetData>
    <row r="1" spans="2:24" s="81" customFormat="1" ht="15.75" thickBot="1" x14ac:dyDescent="0.3">
      <c r="X1" s="269"/>
    </row>
    <row r="2" spans="2:24" ht="21.95" customHeight="1" thickTop="1" thickBot="1" x14ac:dyDescent="0.3">
      <c r="B2" s="284" t="s">
        <v>305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6"/>
    </row>
    <row r="3" spans="2:24" ht="21.95" customHeight="1" thickTop="1" thickBot="1" x14ac:dyDescent="0.3">
      <c r="B3" s="287" t="s">
        <v>252</v>
      </c>
      <c r="C3" s="298" t="s">
        <v>35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9" t="s">
        <v>31</v>
      </c>
      <c r="W3" s="300"/>
    </row>
    <row r="4" spans="2:24" ht="21.95" customHeight="1" thickTop="1" thickBot="1" x14ac:dyDescent="0.3">
      <c r="B4" s="358"/>
      <c r="C4" s="332" t="s">
        <v>36</v>
      </c>
      <c r="D4" s="359"/>
      <c r="E4" s="359"/>
      <c r="F4" s="359"/>
      <c r="G4" s="359"/>
      <c r="H4" s="359"/>
      <c r="I4" s="359"/>
      <c r="J4" s="359"/>
      <c r="K4" s="360"/>
      <c r="L4" s="332" t="s">
        <v>37</v>
      </c>
      <c r="M4" s="298"/>
      <c r="N4" s="298"/>
      <c r="O4" s="298"/>
      <c r="P4" s="298"/>
      <c r="Q4" s="298"/>
      <c r="R4" s="298"/>
      <c r="S4" s="298"/>
      <c r="T4" s="298"/>
      <c r="U4" s="314"/>
      <c r="V4" s="315"/>
      <c r="W4" s="316"/>
    </row>
    <row r="5" spans="2:24" ht="21.95" customHeight="1" thickTop="1" thickBot="1" x14ac:dyDescent="0.3">
      <c r="B5" s="358"/>
      <c r="C5" s="332" t="s">
        <v>81</v>
      </c>
      <c r="D5" s="298"/>
      <c r="E5" s="298"/>
      <c r="F5" s="298"/>
      <c r="G5" s="298"/>
      <c r="H5" s="298"/>
      <c r="I5" s="314"/>
      <c r="J5" s="290" t="s">
        <v>31</v>
      </c>
      <c r="K5" s="275"/>
      <c r="L5" s="332" t="s">
        <v>81</v>
      </c>
      <c r="M5" s="298"/>
      <c r="N5" s="298"/>
      <c r="O5" s="298"/>
      <c r="P5" s="298"/>
      <c r="Q5" s="298"/>
      <c r="R5" s="298"/>
      <c r="S5" s="298"/>
      <c r="T5" s="290" t="s">
        <v>31</v>
      </c>
      <c r="U5" s="275"/>
      <c r="V5" s="315"/>
      <c r="W5" s="316"/>
    </row>
    <row r="6" spans="2:24" ht="21.95" customHeight="1" thickTop="1" x14ac:dyDescent="0.25">
      <c r="B6" s="358"/>
      <c r="C6" s="290" t="s">
        <v>33</v>
      </c>
      <c r="D6" s="291"/>
      <c r="E6" s="274" t="s">
        <v>193</v>
      </c>
      <c r="F6" s="291"/>
      <c r="G6" s="274" t="s">
        <v>51</v>
      </c>
      <c r="H6" s="291"/>
      <c r="I6" s="241" t="s">
        <v>34</v>
      </c>
      <c r="J6" s="352"/>
      <c r="K6" s="355"/>
      <c r="L6" s="290" t="s">
        <v>33</v>
      </c>
      <c r="M6" s="291"/>
      <c r="N6" s="274" t="s">
        <v>193</v>
      </c>
      <c r="O6" s="291"/>
      <c r="P6" s="274" t="s">
        <v>51</v>
      </c>
      <c r="Q6" s="291"/>
      <c r="R6" s="351" t="s">
        <v>34</v>
      </c>
      <c r="S6" s="351"/>
      <c r="T6" s="352"/>
      <c r="U6" s="355"/>
      <c r="V6" s="315"/>
      <c r="W6" s="316"/>
    </row>
    <row r="7" spans="2:24" ht="21.95" customHeight="1" thickBot="1" x14ac:dyDescent="0.3">
      <c r="B7" s="328"/>
      <c r="C7" s="256" t="s">
        <v>4</v>
      </c>
      <c r="D7" s="257" t="s">
        <v>5</v>
      </c>
      <c r="E7" s="258" t="s">
        <v>4</v>
      </c>
      <c r="F7" s="257" t="s">
        <v>5</v>
      </c>
      <c r="G7" s="258" t="s">
        <v>4</v>
      </c>
      <c r="H7" s="257" t="s">
        <v>5</v>
      </c>
      <c r="I7" s="260" t="s">
        <v>4</v>
      </c>
      <c r="J7" s="256" t="s">
        <v>4</v>
      </c>
      <c r="K7" s="260" t="s">
        <v>5</v>
      </c>
      <c r="L7" s="256" t="s">
        <v>4</v>
      </c>
      <c r="M7" s="257" t="s">
        <v>5</v>
      </c>
      <c r="N7" s="258" t="s">
        <v>4</v>
      </c>
      <c r="O7" s="257" t="s">
        <v>5</v>
      </c>
      <c r="P7" s="258" t="s">
        <v>4</v>
      </c>
      <c r="Q7" s="257" t="s">
        <v>5</v>
      </c>
      <c r="R7" s="258" t="s">
        <v>4</v>
      </c>
      <c r="S7" s="259" t="s">
        <v>5</v>
      </c>
      <c r="T7" s="256" t="s">
        <v>4</v>
      </c>
      <c r="U7" s="260" t="s">
        <v>5</v>
      </c>
      <c r="V7" s="256" t="s">
        <v>4</v>
      </c>
      <c r="W7" s="260" t="s">
        <v>5</v>
      </c>
    </row>
    <row r="8" spans="2:24" ht="21.95" customHeight="1" thickTop="1" thickBot="1" x14ac:dyDescent="0.3">
      <c r="B8" s="200" t="s">
        <v>102</v>
      </c>
      <c r="C8" s="201">
        <v>403</v>
      </c>
      <c r="D8" s="202">
        <v>7.9128215197329668E-2</v>
      </c>
      <c r="E8" s="203">
        <v>672</v>
      </c>
      <c r="F8" s="202">
        <v>9.9718059059207595E-2</v>
      </c>
      <c r="G8" s="203">
        <v>35</v>
      </c>
      <c r="H8" s="202">
        <v>7.6923076923076927E-2</v>
      </c>
      <c r="I8" s="212">
        <v>0</v>
      </c>
      <c r="J8" s="201">
        <v>1110</v>
      </c>
      <c r="K8" s="209">
        <v>9.0339383087816388E-2</v>
      </c>
      <c r="L8" s="201">
        <v>496</v>
      </c>
      <c r="M8" s="202">
        <v>0.12201722017220172</v>
      </c>
      <c r="N8" s="203">
        <v>1688</v>
      </c>
      <c r="O8" s="202">
        <v>0.16746031746031745</v>
      </c>
      <c r="P8" s="203">
        <v>75</v>
      </c>
      <c r="Q8" s="202">
        <v>0.1391465677179963</v>
      </c>
      <c r="R8" s="210">
        <v>0</v>
      </c>
      <c r="S8" s="204">
        <v>0</v>
      </c>
      <c r="T8" s="201">
        <v>2259</v>
      </c>
      <c r="U8" s="209">
        <v>0.15383043922369766</v>
      </c>
      <c r="V8" s="201">
        <v>3369</v>
      </c>
      <c r="W8" s="209">
        <v>0.12490731128577784</v>
      </c>
      <c r="X8" s="270" t="s">
        <v>179</v>
      </c>
    </row>
    <row r="9" spans="2:24" ht="21.95" customHeight="1" thickTop="1" x14ac:dyDescent="0.25">
      <c r="B9" s="206" t="s">
        <v>103</v>
      </c>
      <c r="C9" s="87">
        <v>322</v>
      </c>
      <c r="D9" s="88">
        <v>6.3224032986451989E-2</v>
      </c>
      <c r="E9" s="89">
        <v>556</v>
      </c>
      <c r="F9" s="88">
        <v>8.2504822673987233E-2</v>
      </c>
      <c r="G9" s="89">
        <v>23</v>
      </c>
      <c r="H9" s="88">
        <v>5.054945054945055E-2</v>
      </c>
      <c r="I9" s="138">
        <v>0</v>
      </c>
      <c r="J9" s="213">
        <v>901</v>
      </c>
      <c r="K9" s="109">
        <v>7.3329535281191502E-2</v>
      </c>
      <c r="L9" s="87">
        <v>407</v>
      </c>
      <c r="M9" s="88">
        <v>0.1001230012300123</v>
      </c>
      <c r="N9" s="89">
        <v>1279</v>
      </c>
      <c r="O9" s="88">
        <v>0.12688492063492063</v>
      </c>
      <c r="P9" s="89">
        <v>37</v>
      </c>
      <c r="Q9" s="88">
        <v>6.8645640074211506E-2</v>
      </c>
      <c r="R9" s="137">
        <v>0</v>
      </c>
      <c r="S9" s="90">
        <v>0</v>
      </c>
      <c r="T9" s="213">
        <v>1723</v>
      </c>
      <c r="U9" s="109">
        <v>0.11733060946544092</v>
      </c>
      <c r="V9" s="213">
        <v>2624</v>
      </c>
      <c r="W9" s="109">
        <v>9.7286074447575269E-2</v>
      </c>
      <c r="X9" s="270" t="s">
        <v>180</v>
      </c>
    </row>
    <row r="10" spans="2:24" ht="21.95" customHeight="1" x14ac:dyDescent="0.25">
      <c r="B10" s="206" t="s">
        <v>104</v>
      </c>
      <c r="C10" s="87">
        <v>232</v>
      </c>
      <c r="D10" s="88">
        <v>4.5552719418810131E-2</v>
      </c>
      <c r="E10" s="89">
        <v>234</v>
      </c>
      <c r="F10" s="88">
        <v>3.4723252708116929E-2</v>
      </c>
      <c r="G10" s="89">
        <v>7</v>
      </c>
      <c r="H10" s="88">
        <v>1.5384615384615385E-2</v>
      </c>
      <c r="I10" s="138">
        <v>0</v>
      </c>
      <c r="J10" s="213">
        <v>473</v>
      </c>
      <c r="K10" s="109">
        <v>3.8495971351835273E-2</v>
      </c>
      <c r="L10" s="87">
        <v>204</v>
      </c>
      <c r="M10" s="88">
        <v>5.018450184501845E-2</v>
      </c>
      <c r="N10" s="89">
        <v>427</v>
      </c>
      <c r="O10" s="88">
        <v>4.2361111111111113E-2</v>
      </c>
      <c r="P10" s="89">
        <v>13</v>
      </c>
      <c r="Q10" s="88">
        <v>2.4118738404452691E-2</v>
      </c>
      <c r="R10" s="137">
        <v>0</v>
      </c>
      <c r="S10" s="90">
        <v>0</v>
      </c>
      <c r="T10" s="213">
        <v>644</v>
      </c>
      <c r="U10" s="109">
        <v>4.3854273067756216E-2</v>
      </c>
      <c r="V10" s="213">
        <v>1117</v>
      </c>
      <c r="W10" s="109">
        <v>4.1413317514459438E-2</v>
      </c>
      <c r="X10" s="270" t="s">
        <v>181</v>
      </c>
    </row>
    <row r="11" spans="2:24" ht="21.95" customHeight="1" x14ac:dyDescent="0.25">
      <c r="B11" s="206" t="s">
        <v>105</v>
      </c>
      <c r="C11" s="87">
        <v>410</v>
      </c>
      <c r="D11" s="88">
        <v>8.0502650697035147E-2</v>
      </c>
      <c r="E11" s="89">
        <v>538</v>
      </c>
      <c r="F11" s="88">
        <v>7.9833803234901315E-2</v>
      </c>
      <c r="G11" s="89">
        <v>23</v>
      </c>
      <c r="H11" s="88">
        <v>5.054945054945055E-2</v>
      </c>
      <c r="I11" s="138">
        <v>0</v>
      </c>
      <c r="J11" s="213">
        <v>971</v>
      </c>
      <c r="K11" s="109">
        <v>7.9026613493936679E-2</v>
      </c>
      <c r="L11" s="87">
        <v>387</v>
      </c>
      <c r="M11" s="88">
        <v>9.5202952029520296E-2</v>
      </c>
      <c r="N11" s="89">
        <v>857</v>
      </c>
      <c r="O11" s="88">
        <v>8.5019841269841273E-2</v>
      </c>
      <c r="P11" s="89">
        <v>27</v>
      </c>
      <c r="Q11" s="88">
        <v>5.0092764378478663E-2</v>
      </c>
      <c r="R11" s="137">
        <v>0</v>
      </c>
      <c r="S11" s="90">
        <v>0</v>
      </c>
      <c r="T11" s="213">
        <v>1271</v>
      </c>
      <c r="U11" s="109">
        <v>8.6550902281239364E-2</v>
      </c>
      <c r="V11" s="213">
        <v>2242</v>
      </c>
      <c r="W11" s="109">
        <v>8.3123238914429784E-2</v>
      </c>
      <c r="X11" s="270" t="s">
        <v>182</v>
      </c>
    </row>
    <row r="12" spans="2:24" ht="21.95" customHeight="1" x14ac:dyDescent="0.25">
      <c r="B12" s="206" t="s">
        <v>106</v>
      </c>
      <c r="C12" s="87">
        <v>102</v>
      </c>
      <c r="D12" s="88">
        <v>2.0027488709994108E-2</v>
      </c>
      <c r="E12" s="89">
        <v>261</v>
      </c>
      <c r="F12" s="88">
        <v>3.8729781866745805E-2</v>
      </c>
      <c r="G12" s="89">
        <v>11</v>
      </c>
      <c r="H12" s="88">
        <v>2.4175824175824177E-2</v>
      </c>
      <c r="I12" s="138">
        <v>0</v>
      </c>
      <c r="J12" s="213">
        <v>374</v>
      </c>
      <c r="K12" s="109">
        <v>3.043867502238138E-2</v>
      </c>
      <c r="L12" s="87">
        <v>208</v>
      </c>
      <c r="M12" s="88">
        <v>5.1168511685116852E-2</v>
      </c>
      <c r="N12" s="89">
        <v>620</v>
      </c>
      <c r="O12" s="88">
        <v>6.1507936507936505E-2</v>
      </c>
      <c r="P12" s="89">
        <v>21</v>
      </c>
      <c r="Q12" s="88">
        <v>3.896103896103896E-2</v>
      </c>
      <c r="R12" s="137">
        <v>0</v>
      </c>
      <c r="S12" s="90">
        <v>0</v>
      </c>
      <c r="T12" s="213">
        <v>849</v>
      </c>
      <c r="U12" s="109">
        <v>5.7814096016343207E-2</v>
      </c>
      <c r="V12" s="213">
        <v>1223</v>
      </c>
      <c r="W12" s="109">
        <v>4.5343318997478864E-2</v>
      </c>
      <c r="X12" s="270" t="s">
        <v>183</v>
      </c>
    </row>
    <row r="13" spans="2:24" ht="21.95" customHeight="1" thickBot="1" x14ac:dyDescent="0.3">
      <c r="B13" s="206" t="s">
        <v>107</v>
      </c>
      <c r="C13" s="87">
        <v>350</v>
      </c>
      <c r="D13" s="88">
        <v>6.8721774985273903E-2</v>
      </c>
      <c r="E13" s="89">
        <v>409</v>
      </c>
      <c r="F13" s="88">
        <v>6.0691497254785579E-2</v>
      </c>
      <c r="G13" s="89">
        <v>14</v>
      </c>
      <c r="H13" s="88">
        <v>3.0769230769230771E-2</v>
      </c>
      <c r="I13" s="138">
        <v>0</v>
      </c>
      <c r="J13" s="213">
        <v>773</v>
      </c>
      <c r="K13" s="109">
        <v>6.2912020835028892E-2</v>
      </c>
      <c r="L13" s="87">
        <v>385</v>
      </c>
      <c r="M13" s="88">
        <v>9.4710947109471089E-2</v>
      </c>
      <c r="N13" s="89">
        <v>730</v>
      </c>
      <c r="O13" s="88">
        <v>7.2420634920634927E-2</v>
      </c>
      <c r="P13" s="89">
        <v>15</v>
      </c>
      <c r="Q13" s="88">
        <v>2.7829313543599257E-2</v>
      </c>
      <c r="R13" s="137">
        <v>0</v>
      </c>
      <c r="S13" s="90">
        <v>0</v>
      </c>
      <c r="T13" s="213">
        <v>1130</v>
      </c>
      <c r="U13" s="109">
        <v>7.6949267960503914E-2</v>
      </c>
      <c r="V13" s="213">
        <v>1903</v>
      </c>
      <c r="W13" s="109">
        <v>7.0554649265905378E-2</v>
      </c>
      <c r="X13" s="270" t="s">
        <v>184</v>
      </c>
    </row>
    <row r="14" spans="2:24" ht="21.95" customHeight="1" thickTop="1" thickBot="1" x14ac:dyDescent="0.3">
      <c r="B14" s="200" t="s">
        <v>108</v>
      </c>
      <c r="C14" s="201">
        <v>1416</v>
      </c>
      <c r="D14" s="202">
        <v>0.27802866679756527</v>
      </c>
      <c r="E14" s="203">
        <v>1998</v>
      </c>
      <c r="F14" s="202">
        <v>0.2964831577385369</v>
      </c>
      <c r="G14" s="203">
        <v>78</v>
      </c>
      <c r="H14" s="202">
        <v>0.17142857142857143</v>
      </c>
      <c r="I14" s="212">
        <v>0</v>
      </c>
      <c r="J14" s="201">
        <v>3492</v>
      </c>
      <c r="K14" s="209">
        <v>0.28420281598437375</v>
      </c>
      <c r="L14" s="201">
        <v>1591</v>
      </c>
      <c r="M14" s="202">
        <v>0.39138991389913896</v>
      </c>
      <c r="N14" s="203">
        <v>3913</v>
      </c>
      <c r="O14" s="202">
        <v>0.38819444444444445</v>
      </c>
      <c r="P14" s="203">
        <v>113</v>
      </c>
      <c r="Q14" s="202">
        <v>0.20964749536178107</v>
      </c>
      <c r="R14" s="210">
        <v>0</v>
      </c>
      <c r="S14" s="204">
        <v>0</v>
      </c>
      <c r="T14" s="201">
        <v>5617</v>
      </c>
      <c r="U14" s="209">
        <v>0.38249914879128361</v>
      </c>
      <c r="V14" s="201">
        <v>9109</v>
      </c>
      <c r="W14" s="209">
        <v>0.33772059913984875</v>
      </c>
    </row>
    <row r="15" spans="2:24" ht="21.95" customHeight="1" thickTop="1" x14ac:dyDescent="0.25">
      <c r="B15" s="206" t="s">
        <v>109</v>
      </c>
      <c r="C15" s="87">
        <v>66</v>
      </c>
      <c r="D15" s="88">
        <v>1.2958963282937365E-2</v>
      </c>
      <c r="E15" s="89">
        <v>170</v>
      </c>
      <c r="F15" s="88">
        <v>2.5226294702478114E-2</v>
      </c>
      <c r="G15" s="89">
        <v>5</v>
      </c>
      <c r="H15" s="88">
        <v>1.098901098901099E-2</v>
      </c>
      <c r="I15" s="138">
        <v>0</v>
      </c>
      <c r="J15" s="213">
        <v>241</v>
      </c>
      <c r="K15" s="109">
        <v>1.9614226418165542E-2</v>
      </c>
      <c r="L15" s="87">
        <v>68</v>
      </c>
      <c r="M15" s="88">
        <v>1.6728167281672816E-2</v>
      </c>
      <c r="N15" s="89">
        <v>264</v>
      </c>
      <c r="O15" s="88">
        <v>2.6190476190476191E-2</v>
      </c>
      <c r="P15" s="89">
        <v>15</v>
      </c>
      <c r="Q15" s="88">
        <v>2.7829313543599257E-2</v>
      </c>
      <c r="R15" s="137">
        <v>0</v>
      </c>
      <c r="S15" s="90">
        <v>0</v>
      </c>
      <c r="T15" s="213">
        <v>347</v>
      </c>
      <c r="U15" s="109">
        <v>2.3629553966632619E-2</v>
      </c>
      <c r="V15" s="213">
        <v>588</v>
      </c>
      <c r="W15" s="109">
        <v>2.1800385585051166E-2</v>
      </c>
      <c r="X15" s="270" t="s">
        <v>185</v>
      </c>
    </row>
    <row r="16" spans="2:24" ht="21.95" customHeight="1" x14ac:dyDescent="0.25">
      <c r="B16" s="206" t="s">
        <v>110</v>
      </c>
      <c r="C16" s="87">
        <v>308</v>
      </c>
      <c r="D16" s="88">
        <v>6.0475161987041039E-2</v>
      </c>
      <c r="E16" s="89">
        <v>771</v>
      </c>
      <c r="F16" s="88">
        <v>0.11440866597418015</v>
      </c>
      <c r="G16" s="89">
        <v>56</v>
      </c>
      <c r="H16" s="88">
        <v>0.12307692307692308</v>
      </c>
      <c r="I16" s="138">
        <v>0</v>
      </c>
      <c r="J16" s="213">
        <v>1135</v>
      </c>
      <c r="K16" s="109">
        <v>9.2374053878082521E-2</v>
      </c>
      <c r="L16" s="87">
        <v>406</v>
      </c>
      <c r="M16" s="88">
        <v>9.9876998769987693E-2</v>
      </c>
      <c r="N16" s="89">
        <v>1352</v>
      </c>
      <c r="O16" s="88">
        <v>0.13412698412698412</v>
      </c>
      <c r="P16" s="89">
        <v>77</v>
      </c>
      <c r="Q16" s="88">
        <v>0.14285714285714285</v>
      </c>
      <c r="R16" s="137">
        <v>1</v>
      </c>
      <c r="S16" s="90">
        <v>1</v>
      </c>
      <c r="T16" s="213">
        <v>1836</v>
      </c>
      <c r="U16" s="109">
        <v>0.12502553626149132</v>
      </c>
      <c r="V16" s="213">
        <v>2971</v>
      </c>
      <c r="W16" s="109">
        <v>0.11015126798161055</v>
      </c>
      <c r="X16" s="270" t="s">
        <v>186</v>
      </c>
    </row>
    <row r="17" spans="2:24" ht="21.95" customHeight="1" x14ac:dyDescent="0.25">
      <c r="B17" s="206" t="s">
        <v>111</v>
      </c>
      <c r="C17" s="87">
        <v>542</v>
      </c>
      <c r="D17" s="88">
        <v>0.10642057726290988</v>
      </c>
      <c r="E17" s="89">
        <v>700</v>
      </c>
      <c r="F17" s="88">
        <v>0.10387297818667458</v>
      </c>
      <c r="G17" s="89">
        <v>50</v>
      </c>
      <c r="H17" s="88">
        <v>0.10989010989010989</v>
      </c>
      <c r="I17" s="138">
        <v>0</v>
      </c>
      <c r="J17" s="213">
        <v>1292</v>
      </c>
      <c r="K17" s="109">
        <v>0.10515178644095385</v>
      </c>
      <c r="L17" s="87">
        <v>373</v>
      </c>
      <c r="M17" s="88">
        <v>9.1758917589175898E-2</v>
      </c>
      <c r="N17" s="89">
        <v>973</v>
      </c>
      <c r="O17" s="88">
        <v>9.6527777777777782E-2</v>
      </c>
      <c r="P17" s="89">
        <v>57</v>
      </c>
      <c r="Q17" s="88">
        <v>0.10575139146567718</v>
      </c>
      <c r="R17" s="137">
        <v>0</v>
      </c>
      <c r="S17" s="90">
        <v>0</v>
      </c>
      <c r="T17" s="213">
        <v>1403</v>
      </c>
      <c r="U17" s="109">
        <v>9.5539666326183187E-2</v>
      </c>
      <c r="V17" s="213">
        <v>2695</v>
      </c>
      <c r="W17" s="109">
        <v>9.9918433931484502E-2</v>
      </c>
      <c r="X17" s="270" t="s">
        <v>187</v>
      </c>
    </row>
    <row r="18" spans="2:24" ht="21.95" customHeight="1" x14ac:dyDescent="0.25">
      <c r="B18" s="206" t="s">
        <v>112</v>
      </c>
      <c r="C18" s="87">
        <v>127</v>
      </c>
      <c r="D18" s="88">
        <v>2.4936186923227958E-2</v>
      </c>
      <c r="E18" s="89">
        <v>126</v>
      </c>
      <c r="F18" s="88">
        <v>1.8697136073601423E-2</v>
      </c>
      <c r="G18" s="89">
        <v>8</v>
      </c>
      <c r="H18" s="88">
        <v>1.7582417582417582E-2</v>
      </c>
      <c r="I18" s="138">
        <v>0</v>
      </c>
      <c r="J18" s="213">
        <v>261</v>
      </c>
      <c r="K18" s="109">
        <v>2.1241963050378447E-2</v>
      </c>
      <c r="L18" s="87">
        <v>78</v>
      </c>
      <c r="M18" s="88">
        <v>1.9188191881918819E-2</v>
      </c>
      <c r="N18" s="89">
        <v>221</v>
      </c>
      <c r="O18" s="88">
        <v>2.1924603174603173E-2</v>
      </c>
      <c r="P18" s="89">
        <v>22</v>
      </c>
      <c r="Q18" s="88">
        <v>4.0816326530612242E-2</v>
      </c>
      <c r="R18" s="137">
        <v>0</v>
      </c>
      <c r="S18" s="90">
        <v>0</v>
      </c>
      <c r="T18" s="213">
        <v>321</v>
      </c>
      <c r="U18" s="109">
        <v>2.1859039836567926E-2</v>
      </c>
      <c r="V18" s="213">
        <v>582</v>
      </c>
      <c r="W18" s="109">
        <v>2.1577932670917989E-2</v>
      </c>
      <c r="X18" s="270" t="s">
        <v>188</v>
      </c>
    </row>
    <row r="19" spans="2:24" ht="21.95" customHeight="1" thickBot="1" x14ac:dyDescent="0.3">
      <c r="B19" s="206" t="s">
        <v>113</v>
      </c>
      <c r="C19" s="87">
        <v>147</v>
      </c>
      <c r="D19" s="88">
        <v>2.8863145493815041E-2</v>
      </c>
      <c r="E19" s="89">
        <v>220</v>
      </c>
      <c r="F19" s="88">
        <v>3.2645793144383442E-2</v>
      </c>
      <c r="G19" s="89">
        <v>17</v>
      </c>
      <c r="H19" s="88">
        <v>3.7362637362637362E-2</v>
      </c>
      <c r="I19" s="138">
        <v>0</v>
      </c>
      <c r="J19" s="213">
        <v>384</v>
      </c>
      <c r="K19" s="109">
        <v>3.1252543338487836E-2</v>
      </c>
      <c r="L19" s="87">
        <v>153</v>
      </c>
      <c r="M19" s="88">
        <v>3.7638376383763834E-2</v>
      </c>
      <c r="N19" s="89">
        <v>451</v>
      </c>
      <c r="O19" s="88">
        <v>4.4742063492063493E-2</v>
      </c>
      <c r="P19" s="89">
        <v>29</v>
      </c>
      <c r="Q19" s="88">
        <v>5.3803339517625233E-2</v>
      </c>
      <c r="R19" s="137">
        <v>0</v>
      </c>
      <c r="S19" s="90">
        <v>0</v>
      </c>
      <c r="T19" s="213">
        <v>633</v>
      </c>
      <c r="U19" s="109">
        <v>4.3105209397344225E-2</v>
      </c>
      <c r="V19" s="213">
        <v>1017</v>
      </c>
      <c r="W19" s="109">
        <v>3.770576894557319E-2</v>
      </c>
      <c r="X19" s="270" t="s">
        <v>189</v>
      </c>
    </row>
    <row r="20" spans="2:24" ht="21.95" customHeight="1" thickTop="1" thickBot="1" x14ac:dyDescent="0.3">
      <c r="B20" s="200" t="s">
        <v>114</v>
      </c>
      <c r="C20" s="201">
        <v>1190</v>
      </c>
      <c r="D20" s="202">
        <v>0.23365403494993128</v>
      </c>
      <c r="E20" s="203">
        <v>1987</v>
      </c>
      <c r="F20" s="202">
        <v>0.29485086808131772</v>
      </c>
      <c r="G20" s="203">
        <v>136</v>
      </c>
      <c r="H20" s="202">
        <v>0.29890109890109889</v>
      </c>
      <c r="I20" s="212">
        <v>0</v>
      </c>
      <c r="J20" s="201">
        <v>3313</v>
      </c>
      <c r="K20" s="209">
        <v>0.2696345731260682</v>
      </c>
      <c r="L20" s="201">
        <v>1078</v>
      </c>
      <c r="M20" s="202">
        <v>0.26519065190651908</v>
      </c>
      <c r="N20" s="203">
        <v>3261</v>
      </c>
      <c r="O20" s="202">
        <v>0.32351190476190478</v>
      </c>
      <c r="P20" s="203">
        <v>200</v>
      </c>
      <c r="Q20" s="202">
        <v>0.37105751391465674</v>
      </c>
      <c r="R20" s="210">
        <v>1</v>
      </c>
      <c r="S20" s="204">
        <v>1</v>
      </c>
      <c r="T20" s="201">
        <v>4540</v>
      </c>
      <c r="U20" s="209">
        <v>0.30915900578821925</v>
      </c>
      <c r="V20" s="201">
        <v>7853</v>
      </c>
      <c r="W20" s="209">
        <v>0.29115378911463741</v>
      </c>
    </row>
    <row r="21" spans="2:24" ht="21.95" customHeight="1" thickTop="1" x14ac:dyDescent="0.25">
      <c r="B21" s="206" t="s">
        <v>115</v>
      </c>
      <c r="C21" s="87">
        <v>2</v>
      </c>
      <c r="D21" s="88">
        <v>3.9269585705870805E-4</v>
      </c>
      <c r="E21" s="89">
        <v>2</v>
      </c>
      <c r="F21" s="88">
        <v>2.967799376762131E-4</v>
      </c>
      <c r="G21" s="89">
        <v>0</v>
      </c>
      <c r="H21" s="88">
        <v>0</v>
      </c>
      <c r="I21" s="138">
        <v>0</v>
      </c>
      <c r="J21" s="213">
        <v>4</v>
      </c>
      <c r="K21" s="109">
        <v>3.255473264425816E-4</v>
      </c>
      <c r="L21" s="87">
        <v>7</v>
      </c>
      <c r="M21" s="88">
        <v>1.7220172201722018E-3</v>
      </c>
      <c r="N21" s="89">
        <v>5</v>
      </c>
      <c r="O21" s="88">
        <v>4.96031746031746E-4</v>
      </c>
      <c r="P21" s="89">
        <v>1</v>
      </c>
      <c r="Q21" s="88">
        <v>1.8552875695732839E-3</v>
      </c>
      <c r="R21" s="137">
        <v>0</v>
      </c>
      <c r="S21" s="90">
        <v>0</v>
      </c>
      <c r="T21" s="213">
        <v>13</v>
      </c>
      <c r="U21" s="109">
        <v>8.8525706503234591E-4</v>
      </c>
      <c r="V21" s="213">
        <v>17</v>
      </c>
      <c r="W21" s="109">
        <v>6.3028325671066296E-4</v>
      </c>
      <c r="X21" s="270" t="s">
        <v>190</v>
      </c>
    </row>
    <row r="22" spans="2:24" ht="21.95" customHeight="1" thickBot="1" x14ac:dyDescent="0.3">
      <c r="B22" s="206" t="s">
        <v>38</v>
      </c>
      <c r="C22" s="87">
        <v>2082</v>
      </c>
      <c r="D22" s="88">
        <v>0.40879638719811506</v>
      </c>
      <c r="E22" s="89">
        <v>2080</v>
      </c>
      <c r="F22" s="88">
        <v>0.30865113518326159</v>
      </c>
      <c r="G22" s="89">
        <v>206</v>
      </c>
      <c r="H22" s="88">
        <v>0.45274725274725275</v>
      </c>
      <c r="I22" s="138">
        <v>0</v>
      </c>
      <c r="J22" s="213">
        <v>4368</v>
      </c>
      <c r="K22" s="109">
        <v>0.35549768047529912</v>
      </c>
      <c r="L22" s="87">
        <v>893</v>
      </c>
      <c r="M22" s="88">
        <v>0.21968019680196801</v>
      </c>
      <c r="N22" s="89">
        <v>1213</v>
      </c>
      <c r="O22" s="88">
        <v>0.12033730158730159</v>
      </c>
      <c r="P22" s="89">
        <v>150</v>
      </c>
      <c r="Q22" s="88">
        <v>0.2782931354359926</v>
      </c>
      <c r="R22" s="137">
        <v>0</v>
      </c>
      <c r="S22" s="90">
        <v>0</v>
      </c>
      <c r="T22" s="213">
        <v>2256</v>
      </c>
      <c r="U22" s="109">
        <v>0.15362614913176711</v>
      </c>
      <c r="V22" s="213">
        <v>6624</v>
      </c>
      <c r="W22" s="109">
        <v>0.24558801720302537</v>
      </c>
      <c r="X22" s="270" t="s">
        <v>192</v>
      </c>
    </row>
    <row r="23" spans="2:24" ht="21.95" customHeight="1" thickTop="1" thickBot="1" x14ac:dyDescent="0.3">
      <c r="B23" s="97" t="s">
        <v>117</v>
      </c>
      <c r="C23" s="98">
        <v>5093</v>
      </c>
      <c r="D23" s="99">
        <v>1</v>
      </c>
      <c r="E23" s="100">
        <v>6739</v>
      </c>
      <c r="F23" s="99">
        <v>1</v>
      </c>
      <c r="G23" s="100">
        <v>455</v>
      </c>
      <c r="H23" s="99">
        <v>1</v>
      </c>
      <c r="I23" s="107">
        <v>0</v>
      </c>
      <c r="J23" s="142">
        <v>12287</v>
      </c>
      <c r="K23" s="110">
        <v>1</v>
      </c>
      <c r="L23" s="98">
        <v>4065</v>
      </c>
      <c r="M23" s="99">
        <v>0.99999999999999989</v>
      </c>
      <c r="N23" s="100">
        <v>10080</v>
      </c>
      <c r="O23" s="99">
        <v>1</v>
      </c>
      <c r="P23" s="100">
        <v>539</v>
      </c>
      <c r="Q23" s="99">
        <v>1</v>
      </c>
      <c r="R23" s="106">
        <v>1</v>
      </c>
      <c r="S23" s="101">
        <v>1</v>
      </c>
      <c r="T23" s="142">
        <v>14685</v>
      </c>
      <c r="U23" s="110">
        <v>0.99999999999999989</v>
      </c>
      <c r="V23" s="142">
        <v>26972</v>
      </c>
      <c r="W23" s="110">
        <v>1</v>
      </c>
      <c r="X23" s="271" t="s">
        <v>52</v>
      </c>
    </row>
    <row r="24" spans="2:24" s="81" customFormat="1" ht="21.95" customHeight="1" thickTop="1" thickBot="1" x14ac:dyDescent="0.3">
      <c r="B24" s="211"/>
      <c r="C24" s="211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269"/>
    </row>
    <row r="25" spans="2:24" s="81" customFormat="1" ht="21.95" customHeight="1" thickTop="1" x14ac:dyDescent="0.25">
      <c r="B25" s="114" t="s">
        <v>217</v>
      </c>
      <c r="C25" s="115"/>
      <c r="D25" s="116"/>
      <c r="E25" s="133"/>
      <c r="F25" s="161"/>
      <c r="G25" s="117"/>
      <c r="H25" s="117"/>
      <c r="I25" s="117"/>
      <c r="J25" s="161"/>
      <c r="K25" s="117"/>
      <c r="L25" s="117"/>
      <c r="X25" s="269"/>
    </row>
    <row r="26" spans="2:24" s="81" customFormat="1" ht="21.95" customHeight="1" thickBot="1" x14ac:dyDescent="0.3">
      <c r="B26" s="119" t="s">
        <v>249</v>
      </c>
      <c r="C26" s="120"/>
      <c r="D26" s="121"/>
      <c r="E26" s="133"/>
      <c r="F26" s="117"/>
      <c r="G26" s="117"/>
      <c r="H26" s="117"/>
      <c r="I26" s="117"/>
      <c r="J26" s="117"/>
      <c r="K26" s="117"/>
      <c r="L26" s="117"/>
      <c r="X26" s="269"/>
    </row>
    <row r="27" spans="2:24" s="81" customFormat="1" ht="15.75" thickTop="1" x14ac:dyDescent="0.25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269"/>
    </row>
    <row r="28" spans="2:24" s="81" customFormat="1" x14ac:dyDescent="0.25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269"/>
    </row>
    <row r="29" spans="2:24" s="81" customFormat="1" x14ac:dyDescent="0.25">
      <c r="X29" s="269"/>
    </row>
    <row r="30" spans="2:24" s="81" customFormat="1" x14ac:dyDescent="0.25">
      <c r="X30" s="269"/>
    </row>
    <row r="31" spans="2:24" s="81" customFormat="1" x14ac:dyDescent="0.25">
      <c r="X31" s="269"/>
    </row>
    <row r="32" spans="2:24" s="81" customFormat="1" x14ac:dyDescent="0.25">
      <c r="X32" s="269"/>
    </row>
    <row r="33" spans="24:24" s="81" customFormat="1" x14ac:dyDescent="0.25">
      <c r="X33" s="269"/>
    </row>
    <row r="34" spans="24:24" s="81" customFormat="1" x14ac:dyDescent="0.25">
      <c r="X34" s="269"/>
    </row>
    <row r="35" spans="24:24" s="81" customFormat="1" x14ac:dyDescent="0.25">
      <c r="X35" s="269"/>
    </row>
    <row r="36" spans="24:24" s="81" customFormat="1" x14ac:dyDescent="0.25">
      <c r="X36" s="269"/>
    </row>
    <row r="37" spans="24:24" s="81" customFormat="1" x14ac:dyDescent="0.25">
      <c r="X37" s="269"/>
    </row>
    <row r="38" spans="24:24" s="81" customFormat="1" x14ac:dyDescent="0.25">
      <c r="X38" s="269"/>
    </row>
    <row r="39" spans="24:24" s="81" customFormat="1" x14ac:dyDescent="0.25">
      <c r="X39" s="269"/>
    </row>
    <row r="40" spans="24:24" s="81" customFormat="1" x14ac:dyDescent="0.25">
      <c r="X40" s="269"/>
    </row>
    <row r="41" spans="24:24" s="81" customFormat="1" x14ac:dyDescent="0.25">
      <c r="X41" s="269"/>
    </row>
    <row r="42" spans="24:24" s="81" customFormat="1" x14ac:dyDescent="0.25">
      <c r="X42" s="269"/>
    </row>
    <row r="43" spans="24:24" s="81" customFormat="1" x14ac:dyDescent="0.25">
      <c r="X43" s="269"/>
    </row>
    <row r="44" spans="24:24" s="81" customFormat="1" x14ac:dyDescent="0.25">
      <c r="X44" s="269"/>
    </row>
    <row r="45" spans="24:24" s="81" customFormat="1" x14ac:dyDescent="0.25">
      <c r="X45" s="269"/>
    </row>
    <row r="46" spans="24:24" s="81" customFormat="1" x14ac:dyDescent="0.25">
      <c r="X46" s="269"/>
    </row>
    <row r="47" spans="24:24" s="81" customFormat="1" x14ac:dyDescent="0.25">
      <c r="X47" s="269"/>
    </row>
    <row r="48" spans="24:24" s="81" customFormat="1" x14ac:dyDescent="0.25">
      <c r="X48" s="269"/>
    </row>
    <row r="49" spans="24:24" s="81" customFormat="1" x14ac:dyDescent="0.25">
      <c r="X49" s="269"/>
    </row>
    <row r="50" spans="24:24" s="81" customFormat="1" x14ac:dyDescent="0.25">
      <c r="X50" s="269"/>
    </row>
    <row r="51" spans="24:24" s="81" customFormat="1" x14ac:dyDescent="0.25">
      <c r="X51" s="269"/>
    </row>
    <row r="52" spans="24:24" s="81" customFormat="1" x14ac:dyDescent="0.25">
      <c r="X52" s="269"/>
    </row>
    <row r="53" spans="24:24" s="81" customFormat="1" x14ac:dyDescent="0.25">
      <c r="X53" s="269"/>
    </row>
    <row r="54" spans="24:24" s="81" customFormat="1" x14ac:dyDescent="0.25">
      <c r="X54" s="269"/>
    </row>
    <row r="55" spans="24:24" s="81" customFormat="1" x14ac:dyDescent="0.25">
      <c r="X55" s="269"/>
    </row>
    <row r="56" spans="24:24" s="81" customFormat="1" x14ac:dyDescent="0.25">
      <c r="X56" s="269"/>
    </row>
    <row r="57" spans="24:24" s="81" customFormat="1" x14ac:dyDescent="0.25">
      <c r="X57" s="269"/>
    </row>
    <row r="58" spans="24:24" s="81" customFormat="1" x14ac:dyDescent="0.25">
      <c r="X58" s="269"/>
    </row>
    <row r="59" spans="24:24" s="81" customFormat="1" x14ac:dyDescent="0.25">
      <c r="X59" s="269"/>
    </row>
    <row r="60" spans="24:24" s="81" customFormat="1" x14ac:dyDescent="0.25">
      <c r="X60" s="269"/>
    </row>
    <row r="61" spans="24:24" s="81" customFormat="1" x14ac:dyDescent="0.25">
      <c r="X61" s="269"/>
    </row>
    <row r="62" spans="24:24" s="81" customFormat="1" x14ac:dyDescent="0.25">
      <c r="X62" s="269"/>
    </row>
    <row r="63" spans="24:24" s="81" customFormat="1" x14ac:dyDescent="0.25">
      <c r="X63" s="269"/>
    </row>
    <row r="64" spans="24:24" s="81" customFormat="1" x14ac:dyDescent="0.25">
      <c r="X64" s="269"/>
    </row>
    <row r="65" spans="24:24" s="81" customFormat="1" x14ac:dyDescent="0.25">
      <c r="X65" s="269"/>
    </row>
    <row r="66" spans="24:24" s="81" customFormat="1" x14ac:dyDescent="0.25">
      <c r="X66" s="269"/>
    </row>
    <row r="67" spans="24:24" s="81" customFormat="1" x14ac:dyDescent="0.25">
      <c r="X67" s="269"/>
    </row>
    <row r="68" spans="24:24" s="81" customFormat="1" x14ac:dyDescent="0.25">
      <c r="X68" s="269"/>
    </row>
    <row r="69" spans="24:24" s="81" customFormat="1" x14ac:dyDescent="0.25">
      <c r="X69" s="269"/>
    </row>
    <row r="70" spans="24:24" s="81" customFormat="1" x14ac:dyDescent="0.25">
      <c r="X70" s="269"/>
    </row>
    <row r="71" spans="24:24" s="81" customFormat="1" x14ac:dyDescent="0.25">
      <c r="X71" s="269"/>
    </row>
    <row r="72" spans="24:24" s="81" customFormat="1" x14ac:dyDescent="0.25">
      <c r="X72" s="269"/>
    </row>
    <row r="73" spans="24:24" s="81" customFormat="1" x14ac:dyDescent="0.25">
      <c r="X73" s="269"/>
    </row>
    <row r="74" spans="24:24" s="81" customFormat="1" x14ac:dyDescent="0.25">
      <c r="X74" s="269"/>
    </row>
    <row r="75" spans="24:24" s="81" customFormat="1" x14ac:dyDescent="0.25">
      <c r="X75" s="269"/>
    </row>
    <row r="76" spans="24:24" s="81" customFormat="1" x14ac:dyDescent="0.25">
      <c r="X76" s="269"/>
    </row>
    <row r="77" spans="24:24" s="81" customFormat="1" x14ac:dyDescent="0.25">
      <c r="X77" s="269"/>
    </row>
    <row r="78" spans="24:24" s="81" customFormat="1" x14ac:dyDescent="0.25">
      <c r="X78" s="269"/>
    </row>
    <row r="79" spans="24:24" s="81" customFormat="1" x14ac:dyDescent="0.25">
      <c r="X79" s="269"/>
    </row>
    <row r="80" spans="24:24" s="81" customFormat="1" x14ac:dyDescent="0.25">
      <c r="X80" s="269"/>
    </row>
    <row r="81" spans="24:24" s="81" customFormat="1" x14ac:dyDescent="0.25">
      <c r="X81" s="269"/>
    </row>
    <row r="82" spans="24:24" s="81" customFormat="1" x14ac:dyDescent="0.25">
      <c r="X82" s="269"/>
    </row>
    <row r="83" spans="24:24" s="81" customFormat="1" x14ac:dyDescent="0.25">
      <c r="X83" s="269"/>
    </row>
    <row r="84" spans="24:24" s="81" customFormat="1" x14ac:dyDescent="0.25">
      <c r="X84" s="269"/>
    </row>
    <row r="85" spans="24:24" s="81" customFormat="1" x14ac:dyDescent="0.25">
      <c r="X85" s="269"/>
    </row>
    <row r="86" spans="24:24" s="81" customFormat="1" x14ac:dyDescent="0.25">
      <c r="X86" s="269"/>
    </row>
    <row r="87" spans="24:24" s="81" customFormat="1" x14ac:dyDescent="0.25">
      <c r="X87" s="269"/>
    </row>
    <row r="88" spans="24:24" s="81" customFormat="1" x14ac:dyDescent="0.25">
      <c r="X88" s="269"/>
    </row>
    <row r="89" spans="24:24" s="81" customFormat="1" x14ac:dyDescent="0.25">
      <c r="X89" s="269"/>
    </row>
    <row r="90" spans="24:24" s="81" customFormat="1" x14ac:dyDescent="0.25">
      <c r="X90" s="269"/>
    </row>
    <row r="91" spans="24:24" s="81" customFormat="1" x14ac:dyDescent="0.25">
      <c r="X91" s="269"/>
    </row>
    <row r="92" spans="24:24" s="81" customFormat="1" x14ac:dyDescent="0.25">
      <c r="X92" s="269"/>
    </row>
    <row r="93" spans="24:24" s="81" customFormat="1" x14ac:dyDescent="0.25">
      <c r="X93" s="269"/>
    </row>
    <row r="94" spans="24:24" s="81" customFormat="1" x14ac:dyDescent="0.25">
      <c r="X94" s="269"/>
    </row>
    <row r="95" spans="24:24" s="81" customFormat="1" x14ac:dyDescent="0.25">
      <c r="X95" s="269"/>
    </row>
    <row r="96" spans="24:24" s="81" customFormat="1" x14ac:dyDescent="0.25">
      <c r="X96" s="269"/>
    </row>
    <row r="97" spans="24:24" s="81" customFormat="1" x14ac:dyDescent="0.25">
      <c r="X97" s="269"/>
    </row>
    <row r="98" spans="24:24" s="81" customFormat="1" x14ac:dyDescent="0.25">
      <c r="X98" s="269"/>
    </row>
    <row r="99" spans="24:24" s="81" customFormat="1" x14ac:dyDescent="0.25">
      <c r="X99" s="269"/>
    </row>
    <row r="100" spans="24:24" s="81" customFormat="1" x14ac:dyDescent="0.25">
      <c r="X100" s="269"/>
    </row>
    <row r="101" spans="24:24" s="81" customFormat="1" x14ac:dyDescent="0.25">
      <c r="X101" s="269"/>
    </row>
    <row r="102" spans="24:24" s="81" customFormat="1" x14ac:dyDescent="0.25">
      <c r="X102" s="269"/>
    </row>
    <row r="103" spans="24:24" s="81" customFormat="1" x14ac:dyDescent="0.25">
      <c r="X103" s="269"/>
    </row>
    <row r="104" spans="24:24" s="81" customFormat="1" x14ac:dyDescent="0.25">
      <c r="X104" s="269"/>
    </row>
    <row r="105" spans="24:24" s="81" customFormat="1" x14ac:dyDescent="0.25">
      <c r="X105" s="269"/>
    </row>
    <row r="106" spans="24:24" s="81" customFormat="1" x14ac:dyDescent="0.25">
      <c r="X106" s="269"/>
    </row>
    <row r="107" spans="24:24" s="81" customFormat="1" x14ac:dyDescent="0.25">
      <c r="X107" s="269"/>
    </row>
    <row r="108" spans="24:24" s="81" customFormat="1" x14ac:dyDescent="0.25">
      <c r="X108" s="269"/>
    </row>
    <row r="109" spans="24:24" s="81" customFormat="1" x14ac:dyDescent="0.25">
      <c r="X109" s="269"/>
    </row>
    <row r="110" spans="24:24" s="81" customFormat="1" x14ac:dyDescent="0.25">
      <c r="X110" s="269"/>
    </row>
    <row r="111" spans="24:24" s="81" customFormat="1" x14ac:dyDescent="0.25">
      <c r="X111" s="269"/>
    </row>
    <row r="112" spans="24:24" s="81" customFormat="1" x14ac:dyDescent="0.25">
      <c r="X112" s="269"/>
    </row>
    <row r="113" spans="24:24" s="81" customFormat="1" x14ac:dyDescent="0.25">
      <c r="X113" s="269"/>
    </row>
    <row r="114" spans="24:24" s="81" customFormat="1" x14ac:dyDescent="0.25">
      <c r="X114" s="269"/>
    </row>
    <row r="115" spans="24:24" s="81" customFormat="1" x14ac:dyDescent="0.25">
      <c r="X115" s="269"/>
    </row>
    <row r="116" spans="24:24" s="81" customFormat="1" x14ac:dyDescent="0.25">
      <c r="X116" s="269"/>
    </row>
    <row r="117" spans="24:24" s="81" customFormat="1" x14ac:dyDescent="0.25">
      <c r="X117" s="269"/>
    </row>
    <row r="118" spans="24:24" s="81" customFormat="1" x14ac:dyDescent="0.25">
      <c r="X118" s="269"/>
    </row>
    <row r="119" spans="24:24" s="81" customFormat="1" x14ac:dyDescent="0.25">
      <c r="X119" s="269"/>
    </row>
    <row r="120" spans="24:24" s="81" customFormat="1" x14ac:dyDescent="0.25">
      <c r="X120" s="269"/>
    </row>
    <row r="121" spans="24:24" s="81" customFormat="1" x14ac:dyDescent="0.25">
      <c r="X121" s="269"/>
    </row>
    <row r="122" spans="24:24" s="81" customFormat="1" x14ac:dyDescent="0.25">
      <c r="X122" s="269"/>
    </row>
    <row r="123" spans="24:24" s="81" customFormat="1" x14ac:dyDescent="0.25">
      <c r="X123" s="269"/>
    </row>
    <row r="124" spans="24:24" s="81" customFormat="1" x14ac:dyDescent="0.25">
      <c r="X124" s="269"/>
    </row>
    <row r="125" spans="24:24" s="81" customFormat="1" x14ac:dyDescent="0.25">
      <c r="X125" s="269"/>
    </row>
    <row r="126" spans="24:24" s="81" customFormat="1" x14ac:dyDescent="0.25">
      <c r="X126" s="269"/>
    </row>
    <row r="127" spans="24:24" s="81" customFormat="1" x14ac:dyDescent="0.25">
      <c r="X127" s="269"/>
    </row>
    <row r="128" spans="24:24" s="81" customFormat="1" x14ac:dyDescent="0.25">
      <c r="X128" s="269"/>
    </row>
    <row r="129" spans="24:24" s="81" customFormat="1" x14ac:dyDescent="0.25">
      <c r="X129" s="269"/>
    </row>
    <row r="130" spans="24:24" s="81" customFormat="1" x14ac:dyDescent="0.25">
      <c r="X130" s="269"/>
    </row>
    <row r="131" spans="24:24" s="81" customFormat="1" x14ac:dyDescent="0.25">
      <c r="X131" s="269"/>
    </row>
    <row r="132" spans="24:24" s="81" customFormat="1" x14ac:dyDescent="0.25">
      <c r="X132" s="269"/>
    </row>
    <row r="133" spans="24:24" s="81" customFormat="1" x14ac:dyDescent="0.25">
      <c r="X133" s="269"/>
    </row>
    <row r="134" spans="24:24" s="81" customFormat="1" x14ac:dyDescent="0.25">
      <c r="X134" s="269"/>
    </row>
    <row r="135" spans="24:24" s="81" customFormat="1" x14ac:dyDescent="0.25">
      <c r="X135" s="269"/>
    </row>
    <row r="136" spans="24:24" s="81" customFormat="1" x14ac:dyDescent="0.25">
      <c r="X136" s="269"/>
    </row>
    <row r="137" spans="24:24" s="81" customFormat="1" x14ac:dyDescent="0.25">
      <c r="X137" s="269"/>
    </row>
    <row r="138" spans="24:24" s="81" customFormat="1" x14ac:dyDescent="0.25">
      <c r="X138" s="269"/>
    </row>
    <row r="139" spans="24:24" s="81" customFormat="1" x14ac:dyDescent="0.25">
      <c r="X139" s="269"/>
    </row>
    <row r="140" spans="24:24" s="81" customFormat="1" x14ac:dyDescent="0.25">
      <c r="X140" s="269"/>
    </row>
    <row r="141" spans="24:24" s="81" customFormat="1" x14ac:dyDescent="0.25">
      <c r="X141" s="269"/>
    </row>
    <row r="142" spans="24:24" s="81" customFormat="1" x14ac:dyDescent="0.25">
      <c r="X142" s="269"/>
    </row>
    <row r="143" spans="24:24" s="81" customFormat="1" x14ac:dyDescent="0.25">
      <c r="X143" s="269"/>
    </row>
    <row r="144" spans="24:24" s="81" customFormat="1" x14ac:dyDescent="0.25">
      <c r="X144" s="269"/>
    </row>
    <row r="145" spans="24:24" s="81" customFormat="1" x14ac:dyDescent="0.25">
      <c r="X145" s="269"/>
    </row>
    <row r="146" spans="24:24" s="81" customFormat="1" x14ac:dyDescent="0.25">
      <c r="X146" s="269"/>
    </row>
    <row r="147" spans="24:24" s="81" customFormat="1" x14ac:dyDescent="0.25">
      <c r="X147" s="269"/>
    </row>
    <row r="148" spans="24:24" s="81" customFormat="1" x14ac:dyDescent="0.25">
      <c r="X148" s="269"/>
    </row>
    <row r="149" spans="24:24" s="81" customFormat="1" x14ac:dyDescent="0.25">
      <c r="X149" s="269"/>
    </row>
    <row r="150" spans="24:24" s="81" customFormat="1" x14ac:dyDescent="0.25">
      <c r="X150" s="269"/>
    </row>
    <row r="151" spans="24:24" s="81" customFormat="1" x14ac:dyDescent="0.25">
      <c r="X151" s="269"/>
    </row>
    <row r="152" spans="24:24" s="81" customFormat="1" x14ac:dyDescent="0.25">
      <c r="X152" s="269"/>
    </row>
    <row r="153" spans="24:24" s="81" customFormat="1" x14ac:dyDescent="0.25">
      <c r="X153" s="269"/>
    </row>
    <row r="154" spans="24:24" s="81" customFormat="1" x14ac:dyDescent="0.25">
      <c r="X154" s="269"/>
    </row>
    <row r="155" spans="24:24" s="81" customFormat="1" x14ac:dyDescent="0.25">
      <c r="X155" s="269"/>
    </row>
    <row r="156" spans="24:24" s="81" customFormat="1" x14ac:dyDescent="0.25">
      <c r="X156" s="269"/>
    </row>
    <row r="157" spans="24:24" s="81" customFormat="1" x14ac:dyDescent="0.25">
      <c r="X157" s="269"/>
    </row>
    <row r="158" spans="24:24" s="81" customFormat="1" x14ac:dyDescent="0.25">
      <c r="X158" s="269"/>
    </row>
    <row r="159" spans="24:24" s="81" customFormat="1" x14ac:dyDescent="0.25">
      <c r="X159" s="269"/>
    </row>
    <row r="160" spans="24:24" s="81" customFormat="1" x14ac:dyDescent="0.25">
      <c r="X160" s="269"/>
    </row>
    <row r="161" spans="24:24" s="81" customFormat="1" x14ac:dyDescent="0.25">
      <c r="X161" s="269"/>
    </row>
    <row r="162" spans="24:24" s="81" customFormat="1" x14ac:dyDescent="0.25">
      <c r="X162" s="269"/>
    </row>
    <row r="163" spans="24:24" s="81" customFormat="1" x14ac:dyDescent="0.25">
      <c r="X163" s="269"/>
    </row>
    <row r="164" spans="24:24" s="81" customFormat="1" x14ac:dyDescent="0.25">
      <c r="X164" s="269"/>
    </row>
    <row r="165" spans="24:24" s="81" customFormat="1" x14ac:dyDescent="0.25">
      <c r="X165" s="269"/>
    </row>
    <row r="166" spans="24:24" s="81" customFormat="1" x14ac:dyDescent="0.25">
      <c r="X166" s="269"/>
    </row>
    <row r="167" spans="24:24" s="81" customFormat="1" x14ac:dyDescent="0.25">
      <c r="X167" s="269"/>
    </row>
    <row r="168" spans="24:24" s="81" customFormat="1" x14ac:dyDescent="0.25">
      <c r="X168" s="269"/>
    </row>
    <row r="169" spans="24:24" s="81" customFormat="1" x14ac:dyDescent="0.25">
      <c r="X169" s="269"/>
    </row>
    <row r="170" spans="24:24" s="81" customFormat="1" x14ac:dyDescent="0.25">
      <c r="X170" s="269"/>
    </row>
    <row r="171" spans="24:24" s="81" customFormat="1" x14ac:dyDescent="0.25">
      <c r="X171" s="269"/>
    </row>
    <row r="172" spans="24:24" s="81" customFormat="1" x14ac:dyDescent="0.25">
      <c r="X172" s="269"/>
    </row>
    <row r="173" spans="24:24" s="81" customFormat="1" x14ac:dyDescent="0.25">
      <c r="X173" s="269"/>
    </row>
    <row r="174" spans="24:24" s="81" customFormat="1" x14ac:dyDescent="0.25">
      <c r="X174" s="269"/>
    </row>
    <row r="175" spans="24:24" s="81" customFormat="1" x14ac:dyDescent="0.25">
      <c r="X175" s="269"/>
    </row>
    <row r="176" spans="24:24" s="81" customFormat="1" x14ac:dyDescent="0.25">
      <c r="X176" s="269"/>
    </row>
    <row r="177" spans="24:24" s="81" customFormat="1" x14ac:dyDescent="0.25">
      <c r="X177" s="269"/>
    </row>
    <row r="178" spans="24:24" s="81" customFormat="1" x14ac:dyDescent="0.25">
      <c r="X178" s="269"/>
    </row>
    <row r="179" spans="24:24" s="81" customFormat="1" x14ac:dyDescent="0.25">
      <c r="X179" s="269"/>
    </row>
    <row r="180" spans="24:24" s="81" customFormat="1" x14ac:dyDescent="0.25">
      <c r="X180" s="269"/>
    </row>
    <row r="181" spans="24:24" s="81" customFormat="1" x14ac:dyDescent="0.25">
      <c r="X181" s="269"/>
    </row>
    <row r="182" spans="24:24" s="81" customFormat="1" x14ac:dyDescent="0.25">
      <c r="X182" s="269"/>
    </row>
    <row r="183" spans="24:24" s="81" customFormat="1" x14ac:dyDescent="0.25">
      <c r="X183" s="269"/>
    </row>
    <row r="184" spans="24:24" s="81" customFormat="1" x14ac:dyDescent="0.25">
      <c r="X184" s="269"/>
    </row>
    <row r="185" spans="24:24" s="81" customFormat="1" x14ac:dyDescent="0.25">
      <c r="X185" s="269"/>
    </row>
    <row r="186" spans="24:24" s="81" customFormat="1" x14ac:dyDescent="0.25">
      <c r="X186" s="269"/>
    </row>
    <row r="187" spans="24:24" s="81" customFormat="1" x14ac:dyDescent="0.25">
      <c r="X187" s="269"/>
    </row>
    <row r="188" spans="24:24" s="81" customFormat="1" x14ac:dyDescent="0.25">
      <c r="X188" s="269"/>
    </row>
    <row r="189" spans="24:24" s="81" customFormat="1" x14ac:dyDescent="0.25">
      <c r="X189" s="269"/>
    </row>
    <row r="190" spans="24:24" s="81" customFormat="1" x14ac:dyDescent="0.25">
      <c r="X190" s="269"/>
    </row>
    <row r="191" spans="24:24" s="81" customFormat="1" x14ac:dyDescent="0.25">
      <c r="X191" s="269"/>
    </row>
    <row r="192" spans="24:24" s="81" customFormat="1" x14ac:dyDescent="0.25">
      <c r="X192" s="269"/>
    </row>
    <row r="193" spans="24:24" s="81" customFormat="1" x14ac:dyDescent="0.25">
      <c r="X193" s="269"/>
    </row>
    <row r="194" spans="24:24" s="81" customFormat="1" x14ac:dyDescent="0.25">
      <c r="X194" s="269"/>
    </row>
    <row r="195" spans="24:24" s="81" customFormat="1" x14ac:dyDescent="0.25">
      <c r="X195" s="269"/>
    </row>
    <row r="196" spans="24:24" s="81" customFormat="1" x14ac:dyDescent="0.25">
      <c r="X196" s="269"/>
    </row>
    <row r="197" spans="24:24" s="81" customFormat="1" x14ac:dyDescent="0.25">
      <c r="X197" s="269"/>
    </row>
    <row r="198" spans="24:24" s="81" customFormat="1" x14ac:dyDescent="0.25">
      <c r="X198" s="269"/>
    </row>
    <row r="199" spans="24:24" s="81" customFormat="1" x14ac:dyDescent="0.25">
      <c r="X199" s="269"/>
    </row>
    <row r="200" spans="24:24" s="81" customFormat="1" x14ac:dyDescent="0.25">
      <c r="X200" s="269"/>
    </row>
    <row r="201" spans="24:24" s="81" customFormat="1" x14ac:dyDescent="0.25">
      <c r="X201" s="269"/>
    </row>
    <row r="202" spans="24:24" s="81" customFormat="1" x14ac:dyDescent="0.25">
      <c r="X202" s="269"/>
    </row>
    <row r="203" spans="24:24" s="81" customFormat="1" x14ac:dyDescent="0.25">
      <c r="X203" s="269"/>
    </row>
    <row r="204" spans="24:24" s="81" customFormat="1" x14ac:dyDescent="0.25">
      <c r="X204" s="269"/>
    </row>
    <row r="205" spans="24:24" s="81" customFormat="1" x14ac:dyDescent="0.25">
      <c r="X205" s="269"/>
    </row>
    <row r="206" spans="24:24" s="81" customFormat="1" x14ac:dyDescent="0.25">
      <c r="X206" s="269"/>
    </row>
    <row r="207" spans="24:24" s="81" customFormat="1" x14ac:dyDescent="0.25">
      <c r="X207" s="269"/>
    </row>
    <row r="208" spans="24:24" s="81" customFormat="1" x14ac:dyDescent="0.25">
      <c r="X208" s="269"/>
    </row>
    <row r="209" spans="24:24" s="81" customFormat="1" x14ac:dyDescent="0.25">
      <c r="X209" s="269"/>
    </row>
    <row r="210" spans="24:24" s="81" customFormat="1" x14ac:dyDescent="0.25">
      <c r="X210" s="269"/>
    </row>
    <row r="211" spans="24:24" s="81" customFormat="1" x14ac:dyDescent="0.25">
      <c r="X211" s="269"/>
    </row>
    <row r="212" spans="24:24" s="81" customFormat="1" x14ac:dyDescent="0.25">
      <c r="X212" s="269"/>
    </row>
    <row r="213" spans="24:24" s="81" customFormat="1" x14ac:dyDescent="0.25">
      <c r="X213" s="269"/>
    </row>
    <row r="214" spans="24:24" s="81" customFormat="1" x14ac:dyDescent="0.25">
      <c r="X214" s="269"/>
    </row>
    <row r="215" spans="24:24" s="81" customFormat="1" x14ac:dyDescent="0.25">
      <c r="X215" s="269"/>
    </row>
    <row r="216" spans="24:24" s="81" customFormat="1" x14ac:dyDescent="0.25">
      <c r="X216" s="269"/>
    </row>
    <row r="217" spans="24:24" s="81" customFormat="1" x14ac:dyDescent="0.25">
      <c r="X217" s="269"/>
    </row>
    <row r="218" spans="24:24" s="81" customFormat="1" x14ac:dyDescent="0.25">
      <c r="X218" s="269"/>
    </row>
    <row r="219" spans="24:24" s="81" customFormat="1" x14ac:dyDescent="0.25">
      <c r="X219" s="269"/>
    </row>
    <row r="220" spans="24:24" s="81" customFormat="1" x14ac:dyDescent="0.25">
      <c r="X220" s="269"/>
    </row>
    <row r="221" spans="24:24" s="81" customFormat="1" x14ac:dyDescent="0.25">
      <c r="X221" s="269"/>
    </row>
    <row r="222" spans="24:24" s="81" customFormat="1" x14ac:dyDescent="0.25">
      <c r="X222" s="269"/>
    </row>
    <row r="223" spans="24:24" s="81" customFormat="1" x14ac:dyDescent="0.25">
      <c r="X223" s="269"/>
    </row>
    <row r="224" spans="24:24" s="81" customFormat="1" x14ac:dyDescent="0.25">
      <c r="X224" s="269"/>
    </row>
    <row r="225" spans="24:24" s="81" customFormat="1" x14ac:dyDescent="0.25">
      <c r="X225" s="269"/>
    </row>
    <row r="226" spans="24:24" s="81" customFormat="1" x14ac:dyDescent="0.25">
      <c r="X226" s="269"/>
    </row>
    <row r="227" spans="24:24" s="81" customFormat="1" x14ac:dyDescent="0.25">
      <c r="X227" s="269"/>
    </row>
    <row r="228" spans="24:24" s="81" customFormat="1" x14ac:dyDescent="0.25">
      <c r="X228" s="269"/>
    </row>
    <row r="229" spans="24:24" s="81" customFormat="1" x14ac:dyDescent="0.25">
      <c r="X229" s="269"/>
    </row>
    <row r="230" spans="24:24" s="81" customFormat="1" x14ac:dyDescent="0.25">
      <c r="X230" s="269"/>
    </row>
    <row r="231" spans="24:24" s="81" customFormat="1" x14ac:dyDescent="0.25">
      <c r="X231" s="269"/>
    </row>
    <row r="232" spans="24:24" s="81" customFormat="1" x14ac:dyDescent="0.25">
      <c r="X232" s="269"/>
    </row>
    <row r="233" spans="24:24" s="81" customFormat="1" x14ac:dyDescent="0.25">
      <c r="X233" s="269"/>
    </row>
    <row r="234" spans="24:24" s="81" customFormat="1" x14ac:dyDescent="0.25">
      <c r="X234" s="269"/>
    </row>
    <row r="235" spans="24:24" s="81" customFormat="1" x14ac:dyDescent="0.25">
      <c r="X235" s="269"/>
    </row>
    <row r="236" spans="24:24" s="81" customFormat="1" x14ac:dyDescent="0.25">
      <c r="X236" s="269"/>
    </row>
    <row r="237" spans="24:24" s="81" customFormat="1" x14ac:dyDescent="0.25">
      <c r="X237" s="269"/>
    </row>
    <row r="238" spans="24:24" s="81" customFormat="1" x14ac:dyDescent="0.25">
      <c r="X238" s="269"/>
    </row>
    <row r="239" spans="24:24" s="81" customFormat="1" x14ac:dyDescent="0.25">
      <c r="X239" s="269"/>
    </row>
    <row r="240" spans="24:24" s="81" customFormat="1" x14ac:dyDescent="0.25">
      <c r="X240" s="269"/>
    </row>
    <row r="241" spans="24:24" s="81" customFormat="1" x14ac:dyDescent="0.25">
      <c r="X241" s="269"/>
    </row>
    <row r="242" spans="24:24" s="81" customFormat="1" x14ac:dyDescent="0.25">
      <c r="X242" s="269"/>
    </row>
    <row r="243" spans="24:24" s="81" customFormat="1" x14ac:dyDescent="0.25">
      <c r="X243" s="269"/>
    </row>
    <row r="244" spans="24:24" s="81" customFormat="1" x14ac:dyDescent="0.25">
      <c r="X244" s="269"/>
    </row>
    <row r="245" spans="24:24" s="81" customFormat="1" x14ac:dyDescent="0.25">
      <c r="X245" s="269"/>
    </row>
    <row r="246" spans="24:24" s="81" customFormat="1" x14ac:dyDescent="0.25">
      <c r="X246" s="269"/>
    </row>
    <row r="247" spans="24:24" s="81" customFormat="1" x14ac:dyDescent="0.25">
      <c r="X247" s="269"/>
    </row>
    <row r="248" spans="24:24" s="81" customFormat="1" x14ac:dyDescent="0.25">
      <c r="X248" s="269"/>
    </row>
    <row r="249" spans="24:24" s="81" customFormat="1" x14ac:dyDescent="0.25">
      <c r="X249" s="269"/>
    </row>
    <row r="250" spans="24:24" s="81" customFormat="1" x14ac:dyDescent="0.25">
      <c r="X250" s="269"/>
    </row>
    <row r="251" spans="24:24" s="81" customFormat="1" x14ac:dyDescent="0.25">
      <c r="X251" s="269"/>
    </row>
    <row r="252" spans="24:24" s="81" customFormat="1" x14ac:dyDescent="0.25">
      <c r="X252" s="269"/>
    </row>
    <row r="253" spans="24:24" s="81" customFormat="1" x14ac:dyDescent="0.25">
      <c r="X253" s="269"/>
    </row>
    <row r="254" spans="24:24" s="81" customFormat="1" x14ac:dyDescent="0.25">
      <c r="X254" s="269"/>
    </row>
    <row r="255" spans="24:24" s="81" customFormat="1" x14ac:dyDescent="0.25">
      <c r="X255" s="269"/>
    </row>
    <row r="256" spans="24:24" s="81" customFormat="1" x14ac:dyDescent="0.25">
      <c r="X256" s="269"/>
    </row>
    <row r="257" spans="24:24" s="81" customFormat="1" x14ac:dyDescent="0.25">
      <c r="X257" s="269"/>
    </row>
    <row r="258" spans="24:24" s="81" customFormat="1" x14ac:dyDescent="0.25">
      <c r="X258" s="269"/>
    </row>
    <row r="259" spans="24:24" s="81" customFormat="1" x14ac:dyDescent="0.25">
      <c r="X259" s="269"/>
    </row>
    <row r="260" spans="24:24" s="81" customFormat="1" x14ac:dyDescent="0.25">
      <c r="X260" s="269"/>
    </row>
    <row r="261" spans="24:24" s="81" customFormat="1" x14ac:dyDescent="0.25">
      <c r="X261" s="269"/>
    </row>
    <row r="262" spans="24:24" s="81" customFormat="1" x14ac:dyDescent="0.25">
      <c r="X262" s="269"/>
    </row>
    <row r="263" spans="24:24" s="81" customFormat="1" x14ac:dyDescent="0.25">
      <c r="X263" s="269"/>
    </row>
    <row r="264" spans="24:24" s="81" customFormat="1" x14ac:dyDescent="0.25">
      <c r="X264" s="269"/>
    </row>
    <row r="265" spans="24:24" s="81" customFormat="1" x14ac:dyDescent="0.25">
      <c r="X265" s="269"/>
    </row>
    <row r="266" spans="24:24" s="81" customFormat="1" x14ac:dyDescent="0.25">
      <c r="X266" s="269"/>
    </row>
    <row r="267" spans="24:24" s="81" customFormat="1" x14ac:dyDescent="0.25">
      <c r="X267" s="269"/>
    </row>
    <row r="268" spans="24:24" s="81" customFormat="1" x14ac:dyDescent="0.25">
      <c r="X268" s="269"/>
    </row>
    <row r="269" spans="24:24" s="81" customFormat="1" x14ac:dyDescent="0.25">
      <c r="X269" s="269"/>
    </row>
    <row r="270" spans="24:24" s="81" customFormat="1" x14ac:dyDescent="0.25">
      <c r="X270" s="269"/>
    </row>
    <row r="271" spans="24:24" s="81" customFormat="1" x14ac:dyDescent="0.25">
      <c r="X271" s="269"/>
    </row>
    <row r="272" spans="24:24" s="81" customFormat="1" x14ac:dyDescent="0.25">
      <c r="X272" s="269"/>
    </row>
    <row r="273" spans="24:24" s="81" customFormat="1" x14ac:dyDescent="0.25">
      <c r="X273" s="269"/>
    </row>
    <row r="274" spans="24:24" s="81" customFormat="1" x14ac:dyDescent="0.25">
      <c r="X274" s="269"/>
    </row>
    <row r="275" spans="24:24" s="81" customFormat="1" x14ac:dyDescent="0.25">
      <c r="X275" s="269"/>
    </row>
    <row r="276" spans="24:24" s="81" customFormat="1" x14ac:dyDescent="0.25">
      <c r="X276" s="269"/>
    </row>
    <row r="277" spans="24:24" s="81" customFormat="1" x14ac:dyDescent="0.25">
      <c r="X277" s="269"/>
    </row>
    <row r="278" spans="24:24" s="81" customFormat="1" x14ac:dyDescent="0.25">
      <c r="X278" s="269"/>
    </row>
    <row r="279" spans="24:24" s="81" customFormat="1" x14ac:dyDescent="0.25">
      <c r="X279" s="269"/>
    </row>
    <row r="280" spans="24:24" s="81" customFormat="1" x14ac:dyDescent="0.25">
      <c r="X280" s="269"/>
    </row>
    <row r="281" spans="24:24" s="81" customFormat="1" x14ac:dyDescent="0.25">
      <c r="X281" s="269"/>
    </row>
    <row r="282" spans="24:24" s="81" customFormat="1" x14ac:dyDescent="0.25">
      <c r="X282" s="269"/>
    </row>
    <row r="283" spans="24:24" s="81" customFormat="1" x14ac:dyDescent="0.25">
      <c r="X283" s="269"/>
    </row>
    <row r="284" spans="24:24" s="81" customFormat="1" x14ac:dyDescent="0.25">
      <c r="X284" s="269"/>
    </row>
    <row r="285" spans="24:24" s="81" customFormat="1" x14ac:dyDescent="0.25">
      <c r="X285" s="269"/>
    </row>
    <row r="286" spans="24:24" s="81" customFormat="1" x14ac:dyDescent="0.25">
      <c r="X286" s="269"/>
    </row>
    <row r="287" spans="24:24" s="81" customFormat="1" x14ac:dyDescent="0.25">
      <c r="X287" s="269"/>
    </row>
    <row r="288" spans="24:24" s="81" customFormat="1" x14ac:dyDescent="0.25">
      <c r="X288" s="269"/>
    </row>
    <row r="289" spans="24:24" s="81" customFormat="1" x14ac:dyDescent="0.25">
      <c r="X289" s="269"/>
    </row>
    <row r="290" spans="24:24" s="81" customFormat="1" x14ac:dyDescent="0.25">
      <c r="X290" s="269"/>
    </row>
    <row r="291" spans="24:24" s="81" customFormat="1" x14ac:dyDescent="0.25">
      <c r="X291" s="269"/>
    </row>
    <row r="292" spans="24:24" s="81" customFormat="1" x14ac:dyDescent="0.25">
      <c r="X292" s="269"/>
    </row>
    <row r="293" spans="24:24" s="81" customFormat="1" x14ac:dyDescent="0.25">
      <c r="X293" s="269"/>
    </row>
    <row r="294" spans="24:24" s="81" customFormat="1" x14ac:dyDescent="0.25">
      <c r="X294" s="269"/>
    </row>
    <row r="295" spans="24:24" s="81" customFormat="1" x14ac:dyDescent="0.25">
      <c r="X295" s="269"/>
    </row>
    <row r="296" spans="24:24" s="81" customFormat="1" x14ac:dyDescent="0.25">
      <c r="X296" s="269"/>
    </row>
    <row r="297" spans="24:24" s="81" customFormat="1" x14ac:dyDescent="0.25">
      <c r="X297" s="269"/>
    </row>
    <row r="298" spans="24:24" s="81" customFormat="1" x14ac:dyDescent="0.25">
      <c r="X298" s="269"/>
    </row>
    <row r="299" spans="24:24" s="81" customFormat="1" x14ac:dyDescent="0.25">
      <c r="X299" s="269"/>
    </row>
    <row r="300" spans="24:24" s="81" customFormat="1" x14ac:dyDescent="0.25">
      <c r="X300" s="269"/>
    </row>
    <row r="301" spans="24:24" s="81" customFormat="1" x14ac:dyDescent="0.25">
      <c r="X301" s="269"/>
    </row>
    <row r="302" spans="24:24" s="81" customFormat="1" x14ac:dyDescent="0.25">
      <c r="X302" s="269"/>
    </row>
    <row r="303" spans="24:24" s="81" customFormat="1" x14ac:dyDescent="0.25">
      <c r="X303" s="269"/>
    </row>
    <row r="304" spans="24:24" s="81" customFormat="1" x14ac:dyDescent="0.25">
      <c r="X304" s="269"/>
    </row>
    <row r="305" spans="24:24" s="81" customFormat="1" x14ac:dyDescent="0.25">
      <c r="X305" s="269"/>
    </row>
    <row r="306" spans="24:24" s="81" customFormat="1" x14ac:dyDescent="0.25">
      <c r="X306" s="269"/>
    </row>
    <row r="307" spans="24:24" s="81" customFormat="1" x14ac:dyDescent="0.25">
      <c r="X307" s="269"/>
    </row>
    <row r="308" spans="24:24" s="81" customFormat="1" x14ac:dyDescent="0.25">
      <c r="X308" s="269"/>
    </row>
    <row r="309" spans="24:24" s="81" customFormat="1" x14ac:dyDescent="0.25">
      <c r="X309" s="269"/>
    </row>
    <row r="310" spans="24:24" s="81" customFormat="1" x14ac:dyDescent="0.25">
      <c r="X310" s="269"/>
    </row>
    <row r="311" spans="24:24" s="81" customFormat="1" x14ac:dyDescent="0.25">
      <c r="X311" s="269"/>
    </row>
    <row r="312" spans="24:24" s="81" customFormat="1" x14ac:dyDescent="0.25">
      <c r="X312" s="269"/>
    </row>
    <row r="313" spans="24:24" s="81" customFormat="1" x14ac:dyDescent="0.25">
      <c r="X313" s="269"/>
    </row>
    <row r="314" spans="24:24" s="81" customFormat="1" x14ac:dyDescent="0.25">
      <c r="X314" s="269"/>
    </row>
    <row r="315" spans="24:24" s="81" customFormat="1" x14ac:dyDescent="0.25">
      <c r="X315" s="269"/>
    </row>
    <row r="316" spans="24:24" s="81" customFormat="1" x14ac:dyDescent="0.25">
      <c r="X316" s="269"/>
    </row>
    <row r="317" spans="24:24" s="81" customFormat="1" x14ac:dyDescent="0.25">
      <c r="X317" s="269"/>
    </row>
    <row r="318" spans="24:24" s="81" customFormat="1" x14ac:dyDescent="0.25">
      <c r="X318" s="269"/>
    </row>
    <row r="319" spans="24:24" s="81" customFormat="1" x14ac:dyDescent="0.25">
      <c r="X319" s="269"/>
    </row>
    <row r="320" spans="24:24" s="81" customFormat="1" x14ac:dyDescent="0.25">
      <c r="X320" s="269"/>
    </row>
    <row r="321" spans="24:24" s="81" customFormat="1" x14ac:dyDescent="0.25">
      <c r="X321" s="269"/>
    </row>
    <row r="322" spans="24:24" s="81" customFormat="1" x14ac:dyDescent="0.25">
      <c r="X322" s="269"/>
    </row>
    <row r="323" spans="24:24" s="81" customFormat="1" x14ac:dyDescent="0.25">
      <c r="X323" s="269"/>
    </row>
    <row r="324" spans="24:24" s="81" customFormat="1" x14ac:dyDescent="0.25">
      <c r="X324" s="269"/>
    </row>
    <row r="325" spans="24:24" s="81" customFormat="1" x14ac:dyDescent="0.25">
      <c r="X325" s="269"/>
    </row>
    <row r="326" spans="24:24" s="81" customFormat="1" x14ac:dyDescent="0.25">
      <c r="X326" s="269"/>
    </row>
    <row r="327" spans="24:24" s="81" customFormat="1" x14ac:dyDescent="0.25">
      <c r="X327" s="269"/>
    </row>
    <row r="328" spans="24:24" s="81" customFormat="1" x14ac:dyDescent="0.25">
      <c r="X328" s="269"/>
    </row>
    <row r="329" spans="24:24" s="81" customFormat="1" x14ac:dyDescent="0.25">
      <c r="X329" s="269"/>
    </row>
    <row r="330" spans="24:24" s="81" customFormat="1" x14ac:dyDescent="0.25">
      <c r="X330" s="269"/>
    </row>
    <row r="331" spans="24:24" s="81" customFormat="1" x14ac:dyDescent="0.25">
      <c r="X331" s="269"/>
    </row>
    <row r="332" spans="24:24" s="81" customFormat="1" x14ac:dyDescent="0.25">
      <c r="X332" s="269"/>
    </row>
    <row r="333" spans="24:24" s="81" customFormat="1" x14ac:dyDescent="0.25">
      <c r="X333" s="269"/>
    </row>
    <row r="334" spans="24:24" s="81" customFormat="1" x14ac:dyDescent="0.25">
      <c r="X334" s="269"/>
    </row>
    <row r="335" spans="24:24" s="81" customFormat="1" x14ac:dyDescent="0.25">
      <c r="X335" s="269"/>
    </row>
    <row r="336" spans="24:24" s="81" customFormat="1" x14ac:dyDescent="0.25">
      <c r="X336" s="269"/>
    </row>
    <row r="337" spans="24:24" s="81" customFormat="1" x14ac:dyDescent="0.25">
      <c r="X337" s="269"/>
    </row>
    <row r="338" spans="24:24" s="81" customFormat="1" x14ac:dyDescent="0.25">
      <c r="X338" s="269"/>
    </row>
    <row r="339" spans="24:24" s="81" customFormat="1" x14ac:dyDescent="0.25">
      <c r="X339" s="269"/>
    </row>
    <row r="340" spans="24:24" s="81" customFormat="1" x14ac:dyDescent="0.25">
      <c r="X340" s="269"/>
    </row>
    <row r="341" spans="24:24" s="81" customFormat="1" x14ac:dyDescent="0.25">
      <c r="X341" s="269"/>
    </row>
    <row r="342" spans="24:24" s="81" customFormat="1" x14ac:dyDescent="0.25">
      <c r="X342" s="269"/>
    </row>
    <row r="343" spans="24:24" s="81" customFormat="1" x14ac:dyDescent="0.25">
      <c r="X343" s="269"/>
    </row>
    <row r="344" spans="24:24" s="81" customFormat="1" x14ac:dyDescent="0.25">
      <c r="X344" s="269"/>
    </row>
    <row r="345" spans="24:24" s="81" customFormat="1" x14ac:dyDescent="0.25">
      <c r="X345" s="269"/>
    </row>
    <row r="346" spans="24:24" s="81" customFormat="1" x14ac:dyDescent="0.25">
      <c r="X346" s="269"/>
    </row>
    <row r="347" spans="24:24" s="81" customFormat="1" x14ac:dyDescent="0.25">
      <c r="X347" s="269"/>
    </row>
    <row r="348" spans="24:24" s="81" customFormat="1" x14ac:dyDescent="0.25">
      <c r="X348" s="269"/>
    </row>
    <row r="349" spans="24:24" s="81" customFormat="1" x14ac:dyDescent="0.25">
      <c r="X349" s="269"/>
    </row>
    <row r="350" spans="24:24" s="81" customFormat="1" x14ac:dyDescent="0.25">
      <c r="X350" s="269"/>
    </row>
    <row r="351" spans="24:24" s="81" customFormat="1" x14ac:dyDescent="0.25">
      <c r="X351" s="269"/>
    </row>
    <row r="352" spans="24:24" s="81" customFormat="1" x14ac:dyDescent="0.25">
      <c r="X352" s="269"/>
    </row>
    <row r="353" spans="24:24" s="81" customFormat="1" x14ac:dyDescent="0.25">
      <c r="X353" s="269"/>
    </row>
    <row r="354" spans="24:24" s="81" customFormat="1" x14ac:dyDescent="0.25">
      <c r="X354" s="269"/>
    </row>
    <row r="355" spans="24:24" s="81" customFormat="1" x14ac:dyDescent="0.25">
      <c r="X355" s="269"/>
    </row>
    <row r="356" spans="24:24" s="81" customFormat="1" x14ac:dyDescent="0.25">
      <c r="X356" s="269"/>
    </row>
    <row r="357" spans="24:24" s="81" customFormat="1" x14ac:dyDescent="0.25">
      <c r="X357" s="269"/>
    </row>
    <row r="358" spans="24:24" s="81" customFormat="1" x14ac:dyDescent="0.25">
      <c r="X358" s="269"/>
    </row>
    <row r="359" spans="24:24" s="81" customFormat="1" x14ac:dyDescent="0.25">
      <c r="X359" s="269"/>
    </row>
    <row r="360" spans="24:24" s="81" customFormat="1" x14ac:dyDescent="0.25">
      <c r="X360" s="269"/>
    </row>
    <row r="361" spans="24:24" s="81" customFormat="1" x14ac:dyDescent="0.25">
      <c r="X361" s="269"/>
    </row>
    <row r="362" spans="24:24" s="81" customFormat="1" x14ac:dyDescent="0.25">
      <c r="X362" s="269"/>
    </row>
    <row r="363" spans="24:24" s="81" customFormat="1" x14ac:dyDescent="0.25">
      <c r="X363" s="269"/>
    </row>
    <row r="364" spans="24:24" s="81" customFormat="1" x14ac:dyDescent="0.25">
      <c r="X364" s="269"/>
    </row>
    <row r="365" spans="24:24" s="81" customFormat="1" x14ac:dyDescent="0.25">
      <c r="X365" s="269"/>
    </row>
    <row r="366" spans="24:24" s="81" customFormat="1" x14ac:dyDescent="0.25">
      <c r="X366" s="269"/>
    </row>
    <row r="367" spans="24:24" s="81" customFormat="1" x14ac:dyDescent="0.25">
      <c r="X367" s="269"/>
    </row>
    <row r="368" spans="24:24" s="81" customFormat="1" x14ac:dyDescent="0.25">
      <c r="X368" s="269"/>
    </row>
    <row r="369" spans="24:24" s="81" customFormat="1" x14ac:dyDescent="0.25">
      <c r="X369" s="269"/>
    </row>
    <row r="370" spans="24:24" s="81" customFormat="1" x14ac:dyDescent="0.25">
      <c r="X370" s="269"/>
    </row>
    <row r="371" spans="24:24" s="81" customFormat="1" x14ac:dyDescent="0.25">
      <c r="X371" s="269"/>
    </row>
    <row r="372" spans="24:24" s="81" customFormat="1" x14ac:dyDescent="0.25">
      <c r="X372" s="269"/>
    </row>
    <row r="373" spans="24:24" s="81" customFormat="1" x14ac:dyDescent="0.25">
      <c r="X373" s="269"/>
    </row>
    <row r="374" spans="24:24" s="81" customFormat="1" x14ac:dyDescent="0.25">
      <c r="X374" s="269"/>
    </row>
    <row r="375" spans="24:24" s="81" customFormat="1" x14ac:dyDescent="0.25">
      <c r="X375" s="269"/>
    </row>
    <row r="376" spans="24:24" s="81" customFormat="1" x14ac:dyDescent="0.25">
      <c r="X376" s="269"/>
    </row>
    <row r="377" spans="24:24" s="81" customFormat="1" x14ac:dyDescent="0.25">
      <c r="X377" s="269"/>
    </row>
    <row r="378" spans="24:24" s="81" customFormat="1" x14ac:dyDescent="0.25">
      <c r="X378" s="269"/>
    </row>
    <row r="379" spans="24:24" s="81" customFormat="1" x14ac:dyDescent="0.25">
      <c r="X379" s="269"/>
    </row>
    <row r="380" spans="24:24" s="81" customFormat="1" x14ac:dyDescent="0.25">
      <c r="X380" s="269"/>
    </row>
    <row r="381" spans="24:24" s="81" customFormat="1" x14ac:dyDescent="0.25">
      <c r="X381" s="269"/>
    </row>
    <row r="382" spans="24:24" s="81" customFormat="1" x14ac:dyDescent="0.25">
      <c r="X382" s="269"/>
    </row>
    <row r="383" spans="24:24" s="81" customFormat="1" x14ac:dyDescent="0.25">
      <c r="X383" s="269"/>
    </row>
    <row r="384" spans="24:24" s="81" customFormat="1" x14ac:dyDescent="0.25">
      <c r="X384" s="269"/>
    </row>
    <row r="385" spans="24:24" s="81" customFormat="1" x14ac:dyDescent="0.25">
      <c r="X385" s="269"/>
    </row>
    <row r="386" spans="24:24" s="81" customFormat="1" x14ac:dyDescent="0.25">
      <c r="X386" s="269"/>
    </row>
    <row r="387" spans="24:24" s="81" customFormat="1" x14ac:dyDescent="0.25">
      <c r="X387" s="269"/>
    </row>
    <row r="388" spans="24:24" s="81" customFormat="1" x14ac:dyDescent="0.25">
      <c r="X388" s="269"/>
    </row>
    <row r="389" spans="24:24" s="81" customFormat="1" x14ac:dyDescent="0.25">
      <c r="X389" s="269"/>
    </row>
    <row r="390" spans="24:24" s="81" customFormat="1" x14ac:dyDescent="0.25">
      <c r="X390" s="269"/>
    </row>
    <row r="391" spans="24:24" s="81" customFormat="1" x14ac:dyDescent="0.25">
      <c r="X391" s="269"/>
    </row>
    <row r="392" spans="24:24" s="81" customFormat="1" x14ac:dyDescent="0.25">
      <c r="X392" s="269"/>
    </row>
    <row r="393" spans="24:24" s="81" customFormat="1" x14ac:dyDescent="0.25">
      <c r="X393" s="269"/>
    </row>
    <row r="394" spans="24:24" s="81" customFormat="1" x14ac:dyDescent="0.25">
      <c r="X394" s="269"/>
    </row>
    <row r="395" spans="24:24" s="81" customFormat="1" x14ac:dyDescent="0.25">
      <c r="X395" s="269"/>
    </row>
    <row r="396" spans="24:24" s="81" customFormat="1" x14ac:dyDescent="0.25">
      <c r="X396" s="269"/>
    </row>
    <row r="397" spans="24:24" s="81" customFormat="1" x14ac:dyDescent="0.25">
      <c r="X397" s="269"/>
    </row>
    <row r="398" spans="24:24" s="81" customFormat="1" x14ac:dyDescent="0.25">
      <c r="X398" s="269"/>
    </row>
    <row r="399" spans="24:24" s="81" customFormat="1" x14ac:dyDescent="0.25">
      <c r="X399" s="269"/>
    </row>
    <row r="400" spans="24:24" s="81" customFormat="1" x14ac:dyDescent="0.25">
      <c r="X400" s="269"/>
    </row>
    <row r="401" spans="24:24" s="81" customFormat="1" x14ac:dyDescent="0.25">
      <c r="X401" s="269"/>
    </row>
    <row r="402" spans="24:24" s="81" customFormat="1" x14ac:dyDescent="0.25">
      <c r="X402" s="269"/>
    </row>
    <row r="403" spans="24:24" s="81" customFormat="1" x14ac:dyDescent="0.25">
      <c r="X403" s="269"/>
    </row>
    <row r="404" spans="24:24" s="81" customFormat="1" x14ac:dyDescent="0.25">
      <c r="X404" s="269"/>
    </row>
    <row r="405" spans="24:24" s="81" customFormat="1" x14ac:dyDescent="0.25">
      <c r="X405" s="269"/>
    </row>
    <row r="406" spans="24:24" s="81" customFormat="1" x14ac:dyDescent="0.25">
      <c r="X406" s="269"/>
    </row>
    <row r="407" spans="24:24" s="81" customFormat="1" x14ac:dyDescent="0.25">
      <c r="X407" s="269"/>
    </row>
    <row r="408" spans="24:24" s="81" customFormat="1" x14ac:dyDescent="0.25">
      <c r="X408" s="269"/>
    </row>
    <row r="409" spans="24:24" s="81" customFormat="1" x14ac:dyDescent="0.25">
      <c r="X409" s="269"/>
    </row>
    <row r="410" spans="24:24" s="81" customFormat="1" x14ac:dyDescent="0.25">
      <c r="X410" s="269"/>
    </row>
    <row r="411" spans="24:24" s="81" customFormat="1" x14ac:dyDescent="0.25">
      <c r="X411" s="269"/>
    </row>
    <row r="412" spans="24:24" s="81" customFormat="1" x14ac:dyDescent="0.25">
      <c r="X412" s="269"/>
    </row>
    <row r="413" spans="24:24" s="81" customFormat="1" x14ac:dyDescent="0.25">
      <c r="X413" s="269"/>
    </row>
    <row r="414" spans="24:24" s="81" customFormat="1" x14ac:dyDescent="0.25">
      <c r="X414" s="269"/>
    </row>
    <row r="415" spans="24:24" s="81" customFormat="1" x14ac:dyDescent="0.25">
      <c r="X415" s="269"/>
    </row>
    <row r="416" spans="24:24" s="81" customFormat="1" x14ac:dyDescent="0.25">
      <c r="X416" s="269"/>
    </row>
    <row r="417" spans="24:24" s="81" customFormat="1" x14ac:dyDescent="0.25">
      <c r="X417" s="269"/>
    </row>
    <row r="418" spans="24:24" s="81" customFormat="1" x14ac:dyDescent="0.25">
      <c r="X418" s="269"/>
    </row>
    <row r="419" spans="24:24" s="81" customFormat="1" x14ac:dyDescent="0.25">
      <c r="X419" s="269"/>
    </row>
    <row r="420" spans="24:24" s="81" customFormat="1" x14ac:dyDescent="0.25">
      <c r="X420" s="269"/>
    </row>
    <row r="421" spans="24:24" s="81" customFormat="1" x14ac:dyDescent="0.25">
      <c r="X421" s="269"/>
    </row>
    <row r="422" spans="24:24" s="81" customFormat="1" x14ac:dyDescent="0.25">
      <c r="X422" s="269"/>
    </row>
    <row r="423" spans="24:24" s="81" customFormat="1" x14ac:dyDescent="0.25">
      <c r="X423" s="269"/>
    </row>
    <row r="424" spans="24:24" s="81" customFormat="1" x14ac:dyDescent="0.25">
      <c r="X424" s="269"/>
    </row>
    <row r="425" spans="24:24" s="81" customFormat="1" x14ac:dyDescent="0.25">
      <c r="X425" s="269"/>
    </row>
    <row r="426" spans="24:24" s="81" customFormat="1" x14ac:dyDescent="0.25">
      <c r="X426" s="269"/>
    </row>
    <row r="427" spans="24:24" s="81" customFormat="1" x14ac:dyDescent="0.25">
      <c r="X427" s="269"/>
    </row>
    <row r="428" spans="24:24" s="81" customFormat="1" x14ac:dyDescent="0.25">
      <c r="X428" s="269"/>
    </row>
    <row r="429" spans="24:24" s="81" customFormat="1" x14ac:dyDescent="0.25">
      <c r="X429" s="269"/>
    </row>
    <row r="430" spans="24:24" s="81" customFormat="1" x14ac:dyDescent="0.25">
      <c r="X430" s="269"/>
    </row>
    <row r="431" spans="24:24" s="81" customFormat="1" x14ac:dyDescent="0.25">
      <c r="X431" s="269"/>
    </row>
    <row r="432" spans="24:24" s="81" customFormat="1" x14ac:dyDescent="0.25">
      <c r="X432" s="269"/>
    </row>
    <row r="433" spans="24:24" s="81" customFormat="1" x14ac:dyDescent="0.25">
      <c r="X433" s="269"/>
    </row>
    <row r="434" spans="24:24" s="81" customFormat="1" x14ac:dyDescent="0.25">
      <c r="X434" s="269"/>
    </row>
    <row r="435" spans="24:24" s="81" customFormat="1" x14ac:dyDescent="0.25">
      <c r="X435" s="269"/>
    </row>
    <row r="436" spans="24:24" s="81" customFormat="1" x14ac:dyDescent="0.25">
      <c r="X436" s="269"/>
    </row>
    <row r="437" spans="24:24" s="81" customFormat="1" x14ac:dyDescent="0.25">
      <c r="X437" s="269"/>
    </row>
    <row r="438" spans="24:24" s="81" customFormat="1" x14ac:dyDescent="0.25">
      <c r="X438" s="269"/>
    </row>
    <row r="439" spans="24:24" s="81" customFormat="1" x14ac:dyDescent="0.25">
      <c r="X439" s="269"/>
    </row>
    <row r="440" spans="24:24" s="81" customFormat="1" x14ac:dyDescent="0.25">
      <c r="X440" s="269"/>
    </row>
    <row r="441" spans="24:24" s="81" customFormat="1" x14ac:dyDescent="0.25">
      <c r="X441" s="269"/>
    </row>
    <row r="442" spans="24:24" s="81" customFormat="1" x14ac:dyDescent="0.25">
      <c r="X442" s="269"/>
    </row>
    <row r="443" spans="24:24" s="81" customFormat="1" x14ac:dyDescent="0.25">
      <c r="X443" s="269"/>
    </row>
    <row r="444" spans="24:24" s="81" customFormat="1" x14ac:dyDescent="0.25">
      <c r="X444" s="269"/>
    </row>
    <row r="445" spans="24:24" s="81" customFormat="1" x14ac:dyDescent="0.25">
      <c r="X445" s="269"/>
    </row>
    <row r="446" spans="24:24" s="81" customFormat="1" x14ac:dyDescent="0.25">
      <c r="X446" s="269"/>
    </row>
    <row r="447" spans="24:24" s="81" customFormat="1" x14ac:dyDescent="0.25">
      <c r="X447" s="269"/>
    </row>
    <row r="448" spans="24:24" s="81" customFormat="1" x14ac:dyDescent="0.25">
      <c r="X448" s="269"/>
    </row>
    <row r="449" spans="24:24" s="81" customFormat="1" x14ac:dyDescent="0.25">
      <c r="X449" s="269"/>
    </row>
    <row r="450" spans="24:24" s="81" customFormat="1" x14ac:dyDescent="0.25">
      <c r="X450" s="269"/>
    </row>
    <row r="451" spans="24:24" s="81" customFormat="1" x14ac:dyDescent="0.25">
      <c r="X451" s="269"/>
    </row>
    <row r="452" spans="24:24" s="81" customFormat="1" x14ac:dyDescent="0.25">
      <c r="X452" s="269"/>
    </row>
    <row r="453" spans="24:24" s="81" customFormat="1" x14ac:dyDescent="0.25">
      <c r="X453" s="269"/>
    </row>
    <row r="454" spans="24:24" s="81" customFormat="1" x14ac:dyDescent="0.25">
      <c r="X454" s="269"/>
    </row>
    <row r="455" spans="24:24" s="81" customFormat="1" x14ac:dyDescent="0.25">
      <c r="X455" s="269"/>
    </row>
    <row r="456" spans="24:24" s="81" customFormat="1" x14ac:dyDescent="0.25">
      <c r="X456" s="269"/>
    </row>
    <row r="457" spans="24:24" s="81" customFormat="1" x14ac:dyDescent="0.25">
      <c r="X457" s="269"/>
    </row>
    <row r="458" spans="24:24" s="81" customFormat="1" x14ac:dyDescent="0.25">
      <c r="X458" s="269"/>
    </row>
    <row r="459" spans="24:24" s="81" customFormat="1" x14ac:dyDescent="0.25">
      <c r="X459" s="269"/>
    </row>
    <row r="460" spans="24:24" s="81" customFormat="1" x14ac:dyDescent="0.25">
      <c r="X460" s="269"/>
    </row>
    <row r="461" spans="24:24" s="81" customFormat="1" x14ac:dyDescent="0.25">
      <c r="X461" s="269"/>
    </row>
    <row r="462" spans="24:24" s="81" customFormat="1" x14ac:dyDescent="0.25">
      <c r="X462" s="269"/>
    </row>
    <row r="463" spans="24:24" s="81" customFormat="1" x14ac:dyDescent="0.25">
      <c r="X463" s="269"/>
    </row>
    <row r="464" spans="24:24" s="81" customFormat="1" x14ac:dyDescent="0.25">
      <c r="X464" s="269"/>
    </row>
    <row r="465" spans="24:24" s="81" customFormat="1" x14ac:dyDescent="0.25">
      <c r="X465" s="269"/>
    </row>
    <row r="466" spans="24:24" s="81" customFormat="1" x14ac:dyDescent="0.25">
      <c r="X466" s="269"/>
    </row>
    <row r="467" spans="24:24" s="81" customFormat="1" x14ac:dyDescent="0.25">
      <c r="X467" s="269"/>
    </row>
    <row r="468" spans="24:24" s="81" customFormat="1" x14ac:dyDescent="0.25">
      <c r="X468" s="269"/>
    </row>
    <row r="469" spans="24:24" s="81" customFormat="1" x14ac:dyDescent="0.25">
      <c r="X469" s="269"/>
    </row>
    <row r="470" spans="24:24" s="81" customFormat="1" x14ac:dyDescent="0.25">
      <c r="X470" s="269"/>
    </row>
    <row r="471" spans="24:24" s="81" customFormat="1" x14ac:dyDescent="0.25">
      <c r="X471" s="269"/>
    </row>
    <row r="472" spans="24:24" s="81" customFormat="1" x14ac:dyDescent="0.25">
      <c r="X472" s="269"/>
    </row>
    <row r="473" spans="24:24" s="81" customFormat="1" x14ac:dyDescent="0.25">
      <c r="X473" s="269"/>
    </row>
    <row r="474" spans="24:24" s="81" customFormat="1" x14ac:dyDescent="0.25">
      <c r="X474" s="269"/>
    </row>
    <row r="475" spans="24:24" s="81" customFormat="1" x14ac:dyDescent="0.25">
      <c r="X475" s="269"/>
    </row>
    <row r="476" spans="24:24" s="81" customFormat="1" x14ac:dyDescent="0.25">
      <c r="X476" s="269"/>
    </row>
    <row r="477" spans="24:24" s="81" customFormat="1" x14ac:dyDescent="0.25">
      <c r="X477" s="269"/>
    </row>
    <row r="478" spans="24:24" s="81" customFormat="1" x14ac:dyDescent="0.25">
      <c r="X478" s="269"/>
    </row>
    <row r="479" spans="24:24" s="81" customFormat="1" x14ac:dyDescent="0.25">
      <c r="X479" s="269"/>
    </row>
    <row r="480" spans="24:24" s="81" customFormat="1" x14ac:dyDescent="0.25">
      <c r="X480" s="269"/>
    </row>
    <row r="481" spans="24:24" s="81" customFormat="1" x14ac:dyDescent="0.25">
      <c r="X481" s="269"/>
    </row>
    <row r="482" spans="24:24" s="81" customFormat="1" x14ac:dyDescent="0.25">
      <c r="X482" s="269"/>
    </row>
    <row r="483" spans="24:24" s="81" customFormat="1" x14ac:dyDescent="0.25">
      <c r="X483" s="269"/>
    </row>
    <row r="484" spans="24:24" s="81" customFormat="1" x14ac:dyDescent="0.25">
      <c r="X484" s="269"/>
    </row>
    <row r="485" spans="24:24" s="81" customFormat="1" x14ac:dyDescent="0.25">
      <c r="X485" s="269"/>
    </row>
    <row r="486" spans="24:24" s="81" customFormat="1" x14ac:dyDescent="0.25">
      <c r="X486" s="269"/>
    </row>
    <row r="487" spans="24:24" s="81" customFormat="1" x14ac:dyDescent="0.25">
      <c r="X487" s="269"/>
    </row>
    <row r="488" spans="24:24" s="81" customFormat="1" x14ac:dyDescent="0.25">
      <c r="X488" s="269"/>
    </row>
    <row r="489" spans="24:24" s="81" customFormat="1" x14ac:dyDescent="0.25">
      <c r="X489" s="269"/>
    </row>
    <row r="490" spans="24:24" s="81" customFormat="1" x14ac:dyDescent="0.25">
      <c r="X490" s="269"/>
    </row>
    <row r="491" spans="24:24" s="81" customFormat="1" x14ac:dyDescent="0.25">
      <c r="X491" s="269"/>
    </row>
    <row r="492" spans="24:24" s="81" customFormat="1" x14ac:dyDescent="0.25">
      <c r="X492" s="269"/>
    </row>
    <row r="493" spans="24:24" s="81" customFormat="1" x14ac:dyDescent="0.25">
      <c r="X493" s="269"/>
    </row>
    <row r="494" spans="24:24" s="81" customFormat="1" x14ac:dyDescent="0.25">
      <c r="X494" s="269"/>
    </row>
    <row r="495" spans="24:24" s="81" customFormat="1" x14ac:dyDescent="0.25">
      <c r="X495" s="269"/>
    </row>
    <row r="496" spans="24:24" s="81" customFormat="1" x14ac:dyDescent="0.25">
      <c r="X496" s="269"/>
    </row>
    <row r="497" spans="24:24" s="81" customFormat="1" x14ac:dyDescent="0.25">
      <c r="X497" s="269"/>
    </row>
    <row r="498" spans="24:24" s="81" customFormat="1" x14ac:dyDescent="0.25">
      <c r="X498" s="269"/>
    </row>
    <row r="499" spans="24:24" s="81" customFormat="1" x14ac:dyDescent="0.25">
      <c r="X499" s="269"/>
    </row>
    <row r="500" spans="24:24" s="81" customFormat="1" x14ac:dyDescent="0.25">
      <c r="X500" s="269"/>
    </row>
    <row r="501" spans="24:24" s="81" customFormat="1" x14ac:dyDescent="0.25">
      <c r="X501" s="269"/>
    </row>
    <row r="502" spans="24:24" s="81" customFormat="1" x14ac:dyDescent="0.25">
      <c r="X502" s="269"/>
    </row>
    <row r="503" spans="24:24" s="81" customFormat="1" x14ac:dyDescent="0.25">
      <c r="X503" s="269"/>
    </row>
    <row r="504" spans="24:24" s="81" customFormat="1" x14ac:dyDescent="0.25">
      <c r="X504" s="269"/>
    </row>
    <row r="505" spans="24:24" s="81" customFormat="1" x14ac:dyDescent="0.25">
      <c r="X505" s="269"/>
    </row>
    <row r="506" spans="24:24" s="81" customFormat="1" x14ac:dyDescent="0.25">
      <c r="X506" s="269"/>
    </row>
    <row r="507" spans="24:24" s="81" customFormat="1" x14ac:dyDescent="0.25">
      <c r="X507" s="269"/>
    </row>
    <row r="508" spans="24:24" s="81" customFormat="1" x14ac:dyDescent="0.25">
      <c r="X508" s="269"/>
    </row>
    <row r="509" spans="24:24" s="81" customFormat="1" x14ac:dyDescent="0.25">
      <c r="X509" s="269"/>
    </row>
    <row r="510" spans="24:24" s="81" customFormat="1" x14ac:dyDescent="0.25">
      <c r="X510" s="269"/>
    </row>
    <row r="511" spans="24:24" s="81" customFormat="1" x14ac:dyDescent="0.25">
      <c r="X511" s="269"/>
    </row>
    <row r="512" spans="24:24" s="81" customFormat="1" x14ac:dyDescent="0.25">
      <c r="X512" s="269"/>
    </row>
    <row r="513" spans="24:24" s="81" customFormat="1" x14ac:dyDescent="0.25">
      <c r="X513" s="269"/>
    </row>
    <row r="514" spans="24:24" s="81" customFormat="1" x14ac:dyDescent="0.25">
      <c r="X514" s="269"/>
    </row>
    <row r="515" spans="24:24" s="81" customFormat="1" x14ac:dyDescent="0.25">
      <c r="X515" s="269"/>
    </row>
    <row r="516" spans="24:24" s="81" customFormat="1" x14ac:dyDescent="0.25">
      <c r="X516" s="269"/>
    </row>
    <row r="517" spans="24:24" s="81" customFormat="1" x14ac:dyDescent="0.25">
      <c r="X517" s="269"/>
    </row>
    <row r="518" spans="24:24" s="81" customFormat="1" x14ac:dyDescent="0.25">
      <c r="X518" s="269"/>
    </row>
    <row r="519" spans="24:24" s="81" customFormat="1" x14ac:dyDescent="0.25">
      <c r="X519" s="269"/>
    </row>
    <row r="520" spans="24:24" s="81" customFormat="1" x14ac:dyDescent="0.25">
      <c r="X520" s="269"/>
    </row>
    <row r="521" spans="24:24" s="81" customFormat="1" x14ac:dyDescent="0.25">
      <c r="X521" s="269"/>
    </row>
    <row r="522" spans="24:24" s="81" customFormat="1" x14ac:dyDescent="0.25">
      <c r="X522" s="269"/>
    </row>
    <row r="523" spans="24:24" s="81" customFormat="1" x14ac:dyDescent="0.25">
      <c r="X523" s="269"/>
    </row>
    <row r="524" spans="24:24" s="81" customFormat="1" x14ac:dyDescent="0.25">
      <c r="X524" s="269"/>
    </row>
    <row r="525" spans="24:24" s="81" customFormat="1" x14ac:dyDescent="0.25">
      <c r="X525" s="269"/>
    </row>
    <row r="526" spans="24:24" s="81" customFormat="1" x14ac:dyDescent="0.25">
      <c r="X526" s="269"/>
    </row>
    <row r="527" spans="24:24" s="81" customFormat="1" x14ac:dyDescent="0.25">
      <c r="X527" s="269"/>
    </row>
    <row r="528" spans="24:24" s="81" customFormat="1" x14ac:dyDescent="0.25">
      <c r="X528" s="269"/>
    </row>
    <row r="529" spans="24:24" s="81" customFormat="1" x14ac:dyDescent="0.25">
      <c r="X529" s="269"/>
    </row>
    <row r="530" spans="24:24" s="81" customFormat="1" x14ac:dyDescent="0.25">
      <c r="X530" s="269"/>
    </row>
    <row r="531" spans="24:24" s="81" customFormat="1" x14ac:dyDescent="0.25">
      <c r="X531" s="269"/>
    </row>
    <row r="532" spans="24:24" s="81" customFormat="1" x14ac:dyDescent="0.25">
      <c r="X532" s="269"/>
    </row>
    <row r="533" spans="24:24" s="81" customFormat="1" x14ac:dyDescent="0.25">
      <c r="X533" s="269"/>
    </row>
    <row r="534" spans="24:24" s="81" customFormat="1" x14ac:dyDescent="0.25">
      <c r="X534" s="269"/>
    </row>
    <row r="535" spans="24:24" s="81" customFormat="1" x14ac:dyDescent="0.25">
      <c r="X535" s="269"/>
    </row>
    <row r="536" spans="24:24" s="81" customFormat="1" x14ac:dyDescent="0.25">
      <c r="X536" s="269"/>
    </row>
    <row r="537" spans="24:24" s="81" customFormat="1" x14ac:dyDescent="0.25">
      <c r="X537" s="269"/>
    </row>
    <row r="538" spans="24:24" s="81" customFormat="1" x14ac:dyDescent="0.25">
      <c r="X538" s="269"/>
    </row>
    <row r="539" spans="24:24" s="81" customFormat="1" x14ac:dyDescent="0.25">
      <c r="X539" s="269"/>
    </row>
    <row r="540" spans="24:24" s="81" customFormat="1" x14ac:dyDescent="0.25">
      <c r="X540" s="269"/>
    </row>
    <row r="541" spans="24:24" s="81" customFormat="1" x14ac:dyDescent="0.25">
      <c r="X541" s="269"/>
    </row>
    <row r="542" spans="24:24" s="81" customFormat="1" x14ac:dyDescent="0.25">
      <c r="X542" s="269"/>
    </row>
    <row r="543" spans="24:24" s="81" customFormat="1" x14ac:dyDescent="0.25">
      <c r="X543" s="269"/>
    </row>
    <row r="544" spans="24:24" s="81" customFormat="1" x14ac:dyDescent="0.25">
      <c r="X544" s="269"/>
    </row>
    <row r="545" spans="24:24" s="81" customFormat="1" x14ac:dyDescent="0.25">
      <c r="X545" s="269"/>
    </row>
    <row r="546" spans="24:24" s="81" customFormat="1" x14ac:dyDescent="0.25">
      <c r="X546" s="269"/>
    </row>
    <row r="547" spans="24:24" s="81" customFormat="1" x14ac:dyDescent="0.25">
      <c r="X547" s="269"/>
    </row>
    <row r="548" spans="24:24" s="81" customFormat="1" x14ac:dyDescent="0.25">
      <c r="X548" s="269"/>
    </row>
    <row r="549" spans="24:24" s="81" customFormat="1" x14ac:dyDescent="0.25">
      <c r="X549" s="269"/>
    </row>
    <row r="550" spans="24:24" s="81" customFormat="1" x14ac:dyDescent="0.25">
      <c r="X550" s="269"/>
    </row>
    <row r="551" spans="24:24" s="81" customFormat="1" x14ac:dyDescent="0.25">
      <c r="X551" s="269"/>
    </row>
    <row r="552" spans="24:24" s="81" customFormat="1" x14ac:dyDescent="0.25">
      <c r="X552" s="269"/>
    </row>
    <row r="553" spans="24:24" s="81" customFormat="1" x14ac:dyDescent="0.25">
      <c r="X553" s="269"/>
    </row>
    <row r="554" spans="24:24" s="81" customFormat="1" x14ac:dyDescent="0.25">
      <c r="X554" s="269"/>
    </row>
    <row r="555" spans="24:24" s="81" customFormat="1" x14ac:dyDescent="0.25">
      <c r="X555" s="269"/>
    </row>
    <row r="556" spans="24:24" s="81" customFormat="1" x14ac:dyDescent="0.25">
      <c r="X556" s="269"/>
    </row>
    <row r="557" spans="24:24" s="81" customFormat="1" x14ac:dyDescent="0.25">
      <c r="X557" s="269"/>
    </row>
    <row r="558" spans="24:24" s="81" customFormat="1" x14ac:dyDescent="0.25">
      <c r="X558" s="269"/>
    </row>
    <row r="559" spans="24:24" s="81" customFormat="1" x14ac:dyDescent="0.25">
      <c r="X559" s="269"/>
    </row>
    <row r="560" spans="24:24" s="81" customFormat="1" x14ac:dyDescent="0.25">
      <c r="X560" s="269"/>
    </row>
    <row r="561" spans="24:24" s="81" customFormat="1" x14ac:dyDescent="0.25">
      <c r="X561" s="269"/>
    </row>
    <row r="562" spans="24:24" s="81" customFormat="1" x14ac:dyDescent="0.25">
      <c r="X562" s="269"/>
    </row>
    <row r="563" spans="24:24" s="81" customFormat="1" x14ac:dyDescent="0.25">
      <c r="X563" s="269"/>
    </row>
    <row r="564" spans="24:24" s="81" customFormat="1" x14ac:dyDescent="0.25">
      <c r="X564" s="269"/>
    </row>
    <row r="565" spans="24:24" s="81" customFormat="1" x14ac:dyDescent="0.25">
      <c r="X565" s="269"/>
    </row>
    <row r="566" spans="24:24" s="81" customFormat="1" x14ac:dyDescent="0.25">
      <c r="X566" s="269"/>
    </row>
    <row r="567" spans="24:24" s="81" customFormat="1" x14ac:dyDescent="0.25">
      <c r="X567" s="269"/>
    </row>
    <row r="568" spans="24:24" s="81" customFormat="1" x14ac:dyDescent="0.25">
      <c r="X568" s="269"/>
    </row>
    <row r="569" spans="24:24" s="81" customFormat="1" x14ac:dyDescent="0.25">
      <c r="X569" s="269"/>
    </row>
    <row r="570" spans="24:24" s="81" customFormat="1" x14ac:dyDescent="0.25">
      <c r="X570" s="269"/>
    </row>
    <row r="571" spans="24:24" s="81" customFormat="1" x14ac:dyDescent="0.25">
      <c r="X571" s="269"/>
    </row>
    <row r="572" spans="24:24" s="81" customFormat="1" x14ac:dyDescent="0.25">
      <c r="X572" s="269"/>
    </row>
    <row r="573" spans="24:24" s="81" customFormat="1" x14ac:dyDescent="0.25">
      <c r="X573" s="269"/>
    </row>
    <row r="574" spans="24:24" s="81" customFormat="1" x14ac:dyDescent="0.25">
      <c r="X574" s="269"/>
    </row>
    <row r="575" spans="24:24" s="81" customFormat="1" x14ac:dyDescent="0.25">
      <c r="X575" s="269"/>
    </row>
    <row r="576" spans="24:24" s="81" customFormat="1" x14ac:dyDescent="0.25">
      <c r="X576" s="269"/>
    </row>
    <row r="577" spans="24:24" s="81" customFormat="1" x14ac:dyDescent="0.25">
      <c r="X577" s="269"/>
    </row>
    <row r="578" spans="24:24" s="81" customFormat="1" x14ac:dyDescent="0.25">
      <c r="X578" s="269"/>
    </row>
    <row r="579" spans="24:24" s="81" customFormat="1" x14ac:dyDescent="0.25">
      <c r="X579" s="269"/>
    </row>
    <row r="580" spans="24:24" s="81" customFormat="1" x14ac:dyDescent="0.25">
      <c r="X580" s="269"/>
    </row>
    <row r="581" spans="24:24" s="81" customFormat="1" x14ac:dyDescent="0.25">
      <c r="X581" s="269"/>
    </row>
    <row r="582" spans="24:24" s="81" customFormat="1" x14ac:dyDescent="0.25">
      <c r="X582" s="269"/>
    </row>
    <row r="583" spans="24:24" s="81" customFormat="1" x14ac:dyDescent="0.25">
      <c r="X583" s="269"/>
    </row>
    <row r="584" spans="24:24" s="81" customFormat="1" x14ac:dyDescent="0.25">
      <c r="X584" s="269"/>
    </row>
    <row r="585" spans="24:24" s="81" customFormat="1" x14ac:dyDescent="0.25">
      <c r="X585" s="269"/>
    </row>
    <row r="586" spans="24:24" s="81" customFormat="1" x14ac:dyDescent="0.25">
      <c r="X586" s="269"/>
    </row>
    <row r="587" spans="24:24" s="81" customFormat="1" x14ac:dyDescent="0.25">
      <c r="X587" s="269"/>
    </row>
    <row r="588" spans="24:24" s="81" customFormat="1" x14ac:dyDescent="0.25">
      <c r="X588" s="269"/>
    </row>
    <row r="589" spans="24:24" s="81" customFormat="1" x14ac:dyDescent="0.25">
      <c r="X589" s="269"/>
    </row>
    <row r="590" spans="24:24" s="81" customFormat="1" x14ac:dyDescent="0.25">
      <c r="X590" s="269"/>
    </row>
    <row r="591" spans="24:24" s="81" customFormat="1" x14ac:dyDescent="0.25">
      <c r="X591" s="269"/>
    </row>
    <row r="592" spans="24:24" s="81" customFormat="1" x14ac:dyDescent="0.25">
      <c r="X592" s="269"/>
    </row>
    <row r="593" spans="24:24" s="81" customFormat="1" x14ac:dyDescent="0.25">
      <c r="X593" s="269"/>
    </row>
    <row r="594" spans="24:24" s="81" customFormat="1" x14ac:dyDescent="0.25">
      <c r="X594" s="269"/>
    </row>
    <row r="595" spans="24:24" s="81" customFormat="1" x14ac:dyDescent="0.25">
      <c r="X595" s="269"/>
    </row>
    <row r="596" spans="24:24" s="81" customFormat="1" x14ac:dyDescent="0.25">
      <c r="X596" s="269"/>
    </row>
    <row r="597" spans="24:24" s="81" customFormat="1" x14ac:dyDescent="0.25">
      <c r="X597" s="269"/>
    </row>
    <row r="598" spans="24:24" s="81" customFormat="1" x14ac:dyDescent="0.25">
      <c r="X598" s="269"/>
    </row>
    <row r="599" spans="24:24" s="81" customFormat="1" x14ac:dyDescent="0.25">
      <c r="X599" s="269"/>
    </row>
    <row r="600" spans="24:24" s="81" customFormat="1" x14ac:dyDescent="0.25">
      <c r="X600" s="269"/>
    </row>
    <row r="601" spans="24:24" s="81" customFormat="1" x14ac:dyDescent="0.25">
      <c r="X601" s="269"/>
    </row>
    <row r="602" spans="24:24" s="81" customFormat="1" x14ac:dyDescent="0.25">
      <c r="X602" s="269"/>
    </row>
    <row r="603" spans="24:24" s="81" customFormat="1" x14ac:dyDescent="0.25">
      <c r="X603" s="269"/>
    </row>
    <row r="604" spans="24:24" s="81" customFormat="1" x14ac:dyDescent="0.25">
      <c r="X604" s="269"/>
    </row>
    <row r="605" spans="24:24" s="81" customFormat="1" x14ac:dyDescent="0.25">
      <c r="X605" s="269"/>
    </row>
    <row r="606" spans="24:24" s="81" customFormat="1" x14ac:dyDescent="0.25">
      <c r="X606" s="269"/>
    </row>
    <row r="607" spans="24:24" s="81" customFormat="1" x14ac:dyDescent="0.25">
      <c r="X607" s="269"/>
    </row>
    <row r="608" spans="24:24" s="81" customFormat="1" x14ac:dyDescent="0.25">
      <c r="X608" s="269"/>
    </row>
    <row r="609" spans="24:24" s="81" customFormat="1" x14ac:dyDescent="0.25">
      <c r="X609" s="269"/>
    </row>
    <row r="610" spans="24:24" s="81" customFormat="1" x14ac:dyDescent="0.25">
      <c r="X610" s="269"/>
    </row>
    <row r="611" spans="24:24" s="81" customFormat="1" x14ac:dyDescent="0.25">
      <c r="X611" s="269"/>
    </row>
    <row r="612" spans="24:24" s="81" customFormat="1" x14ac:dyDescent="0.25">
      <c r="X612" s="269"/>
    </row>
    <row r="613" spans="24:24" s="81" customFormat="1" x14ac:dyDescent="0.25">
      <c r="X613" s="269"/>
    </row>
    <row r="614" spans="24:24" s="81" customFormat="1" x14ac:dyDescent="0.25">
      <c r="X614" s="269"/>
    </row>
    <row r="615" spans="24:24" s="81" customFormat="1" x14ac:dyDescent="0.25">
      <c r="X615" s="269"/>
    </row>
    <row r="616" spans="24:24" s="81" customFormat="1" x14ac:dyDescent="0.25">
      <c r="X616" s="269"/>
    </row>
    <row r="617" spans="24:24" s="81" customFormat="1" x14ac:dyDescent="0.25">
      <c r="X617" s="269"/>
    </row>
    <row r="618" spans="24:24" s="81" customFormat="1" x14ac:dyDescent="0.25">
      <c r="X618" s="269"/>
    </row>
    <row r="619" spans="24:24" s="81" customFormat="1" x14ac:dyDescent="0.25">
      <c r="X619" s="269"/>
    </row>
    <row r="620" spans="24:24" s="81" customFormat="1" x14ac:dyDescent="0.25">
      <c r="X620" s="269"/>
    </row>
    <row r="621" spans="24:24" s="81" customFormat="1" x14ac:dyDescent="0.25">
      <c r="X621" s="269"/>
    </row>
    <row r="622" spans="24:24" s="81" customFormat="1" x14ac:dyDescent="0.25">
      <c r="X622" s="269"/>
    </row>
    <row r="623" spans="24:24" s="81" customFormat="1" x14ac:dyDescent="0.25">
      <c r="X623" s="269"/>
    </row>
    <row r="624" spans="24:24" s="81" customFormat="1" x14ac:dyDescent="0.25">
      <c r="X624" s="269"/>
    </row>
    <row r="625" spans="24:24" s="81" customFormat="1" x14ac:dyDescent="0.25">
      <c r="X625" s="269"/>
    </row>
    <row r="626" spans="24:24" s="81" customFormat="1" x14ac:dyDescent="0.25">
      <c r="X626" s="269"/>
    </row>
    <row r="627" spans="24:24" s="81" customFormat="1" x14ac:dyDescent="0.25">
      <c r="X627" s="269"/>
    </row>
    <row r="628" spans="24:24" s="81" customFormat="1" x14ac:dyDescent="0.25">
      <c r="X628" s="269"/>
    </row>
    <row r="629" spans="24:24" s="81" customFormat="1" x14ac:dyDescent="0.25">
      <c r="X629" s="269"/>
    </row>
    <row r="630" spans="24:24" s="81" customFormat="1" x14ac:dyDescent="0.25">
      <c r="X630" s="269"/>
    </row>
    <row r="631" spans="24:24" s="81" customFormat="1" x14ac:dyDescent="0.25">
      <c r="X631" s="269"/>
    </row>
    <row r="632" spans="24:24" s="81" customFormat="1" x14ac:dyDescent="0.25">
      <c r="X632" s="269"/>
    </row>
    <row r="633" spans="24:24" s="81" customFormat="1" x14ac:dyDescent="0.25">
      <c r="X633" s="269"/>
    </row>
    <row r="634" spans="24:24" s="81" customFormat="1" x14ac:dyDescent="0.25">
      <c r="X634" s="269"/>
    </row>
    <row r="635" spans="24:24" s="81" customFormat="1" x14ac:dyDescent="0.25">
      <c r="X635" s="269"/>
    </row>
    <row r="636" spans="24:24" s="81" customFormat="1" x14ac:dyDescent="0.25">
      <c r="X636" s="269"/>
    </row>
    <row r="637" spans="24:24" s="81" customFormat="1" x14ac:dyDescent="0.25">
      <c r="X637" s="269"/>
    </row>
    <row r="638" spans="24:24" s="81" customFormat="1" x14ac:dyDescent="0.25">
      <c r="X638" s="269"/>
    </row>
    <row r="639" spans="24:24" s="81" customFormat="1" x14ac:dyDescent="0.25">
      <c r="X639" s="269"/>
    </row>
    <row r="640" spans="24:24" s="81" customFormat="1" x14ac:dyDescent="0.25">
      <c r="X640" s="269"/>
    </row>
    <row r="641" spans="24:24" s="81" customFormat="1" x14ac:dyDescent="0.25">
      <c r="X641" s="269"/>
    </row>
    <row r="642" spans="24:24" s="81" customFormat="1" x14ac:dyDescent="0.25">
      <c r="X642" s="269"/>
    </row>
    <row r="643" spans="24:24" s="81" customFormat="1" x14ac:dyDescent="0.25">
      <c r="X643" s="269"/>
    </row>
    <row r="644" spans="24:24" s="81" customFormat="1" x14ac:dyDescent="0.25">
      <c r="X644" s="269"/>
    </row>
    <row r="645" spans="24:24" s="81" customFormat="1" x14ac:dyDescent="0.25">
      <c r="X645" s="269"/>
    </row>
    <row r="646" spans="24:24" s="81" customFormat="1" x14ac:dyDescent="0.25">
      <c r="X646" s="269"/>
    </row>
    <row r="647" spans="24:24" s="81" customFormat="1" x14ac:dyDescent="0.25">
      <c r="X647" s="269"/>
    </row>
    <row r="648" spans="24:24" s="81" customFormat="1" x14ac:dyDescent="0.25">
      <c r="X648" s="269"/>
    </row>
    <row r="649" spans="24:24" s="81" customFormat="1" x14ac:dyDescent="0.25">
      <c r="X649" s="269"/>
    </row>
    <row r="650" spans="24:24" s="81" customFormat="1" x14ac:dyDescent="0.25">
      <c r="X650" s="269"/>
    </row>
    <row r="651" spans="24:24" s="81" customFormat="1" x14ac:dyDescent="0.25">
      <c r="X651" s="269"/>
    </row>
    <row r="652" spans="24:24" s="81" customFormat="1" x14ac:dyDescent="0.25">
      <c r="X652" s="269"/>
    </row>
    <row r="653" spans="24:24" s="81" customFormat="1" x14ac:dyDescent="0.25">
      <c r="X653" s="269"/>
    </row>
    <row r="654" spans="24:24" s="81" customFormat="1" x14ac:dyDescent="0.25">
      <c r="X654" s="269"/>
    </row>
    <row r="655" spans="24:24" s="81" customFormat="1" x14ac:dyDescent="0.25">
      <c r="X655" s="269"/>
    </row>
    <row r="656" spans="24:24" s="81" customFormat="1" x14ac:dyDescent="0.25">
      <c r="X656" s="269"/>
    </row>
    <row r="657" spans="24:24" s="81" customFormat="1" x14ac:dyDescent="0.25">
      <c r="X657" s="269"/>
    </row>
    <row r="658" spans="24:24" s="81" customFormat="1" x14ac:dyDescent="0.25">
      <c r="X658" s="269"/>
    </row>
    <row r="659" spans="24:24" s="81" customFormat="1" x14ac:dyDescent="0.25">
      <c r="X659" s="269"/>
    </row>
    <row r="660" spans="24:24" s="81" customFormat="1" x14ac:dyDescent="0.25">
      <c r="X660" s="269"/>
    </row>
    <row r="661" spans="24:24" s="81" customFormat="1" x14ac:dyDescent="0.25">
      <c r="X661" s="269"/>
    </row>
    <row r="662" spans="24:24" s="81" customFormat="1" x14ac:dyDescent="0.25">
      <c r="X662" s="269"/>
    </row>
    <row r="663" spans="24:24" s="81" customFormat="1" x14ac:dyDescent="0.25">
      <c r="X663" s="269"/>
    </row>
    <row r="664" spans="24:24" s="81" customFormat="1" x14ac:dyDescent="0.25">
      <c r="X664" s="269"/>
    </row>
    <row r="665" spans="24:24" s="81" customFormat="1" x14ac:dyDescent="0.25">
      <c r="X665" s="269"/>
    </row>
    <row r="666" spans="24:24" s="81" customFormat="1" x14ac:dyDescent="0.25">
      <c r="X666" s="269"/>
    </row>
    <row r="667" spans="24:24" s="81" customFormat="1" x14ac:dyDescent="0.25">
      <c r="X667" s="269"/>
    </row>
    <row r="668" spans="24:24" s="81" customFormat="1" x14ac:dyDescent="0.25">
      <c r="X668" s="269"/>
    </row>
    <row r="669" spans="24:24" s="81" customFormat="1" x14ac:dyDescent="0.25">
      <c r="X669" s="269"/>
    </row>
    <row r="670" spans="24:24" s="81" customFormat="1" x14ac:dyDescent="0.25">
      <c r="X670" s="269"/>
    </row>
    <row r="671" spans="24:24" s="81" customFormat="1" x14ac:dyDescent="0.25">
      <c r="X671" s="269"/>
    </row>
    <row r="672" spans="24:24" s="81" customFormat="1" x14ac:dyDescent="0.25">
      <c r="X672" s="269"/>
    </row>
    <row r="673" spans="24:24" s="81" customFormat="1" x14ac:dyDescent="0.25">
      <c r="X673" s="269"/>
    </row>
    <row r="674" spans="24:24" s="81" customFormat="1" x14ac:dyDescent="0.25">
      <c r="X674" s="269"/>
    </row>
    <row r="675" spans="24:24" s="81" customFormat="1" x14ac:dyDescent="0.25">
      <c r="X675" s="269"/>
    </row>
    <row r="676" spans="24:24" s="81" customFormat="1" x14ac:dyDescent="0.25">
      <c r="X676" s="269"/>
    </row>
    <row r="677" spans="24:24" s="81" customFormat="1" x14ac:dyDescent="0.25">
      <c r="X677" s="269"/>
    </row>
    <row r="678" spans="24:24" s="81" customFormat="1" x14ac:dyDescent="0.25">
      <c r="X678" s="269"/>
    </row>
    <row r="679" spans="24:24" s="81" customFormat="1" x14ac:dyDescent="0.25">
      <c r="X679" s="269"/>
    </row>
    <row r="680" spans="24:24" s="81" customFormat="1" x14ac:dyDescent="0.25">
      <c r="X680" s="269"/>
    </row>
    <row r="681" spans="24:24" s="81" customFormat="1" x14ac:dyDescent="0.25">
      <c r="X681" s="269"/>
    </row>
    <row r="682" spans="24:24" s="81" customFormat="1" x14ac:dyDescent="0.25">
      <c r="X682" s="269"/>
    </row>
    <row r="683" spans="24:24" s="81" customFormat="1" x14ac:dyDescent="0.25">
      <c r="X683" s="269"/>
    </row>
    <row r="684" spans="24:24" s="81" customFormat="1" x14ac:dyDescent="0.25">
      <c r="X684" s="269"/>
    </row>
    <row r="685" spans="24:24" s="81" customFormat="1" x14ac:dyDescent="0.25">
      <c r="X685" s="269"/>
    </row>
    <row r="686" spans="24:24" s="81" customFormat="1" x14ac:dyDescent="0.25">
      <c r="X686" s="269"/>
    </row>
    <row r="687" spans="24:24" s="81" customFormat="1" x14ac:dyDescent="0.25">
      <c r="X687" s="269"/>
    </row>
    <row r="688" spans="24:24" s="81" customFormat="1" x14ac:dyDescent="0.25">
      <c r="X688" s="269"/>
    </row>
    <row r="689" spans="24:24" s="81" customFormat="1" x14ac:dyDescent="0.25">
      <c r="X689" s="269"/>
    </row>
    <row r="690" spans="24:24" s="81" customFormat="1" x14ac:dyDescent="0.25">
      <c r="X690" s="269"/>
    </row>
    <row r="691" spans="24:24" s="81" customFormat="1" x14ac:dyDescent="0.25">
      <c r="X691" s="269"/>
    </row>
    <row r="692" spans="24:24" s="81" customFormat="1" x14ac:dyDescent="0.25">
      <c r="X692" s="269"/>
    </row>
    <row r="693" spans="24:24" s="81" customFormat="1" x14ac:dyDescent="0.25">
      <c r="X693" s="269"/>
    </row>
    <row r="694" spans="24:24" s="81" customFormat="1" x14ac:dyDescent="0.25">
      <c r="X694" s="269"/>
    </row>
    <row r="695" spans="24:24" s="81" customFormat="1" x14ac:dyDescent="0.25">
      <c r="X695" s="269"/>
    </row>
    <row r="696" spans="24:24" s="81" customFormat="1" x14ac:dyDescent="0.25">
      <c r="X696" s="269"/>
    </row>
    <row r="697" spans="24:24" s="81" customFormat="1" x14ac:dyDescent="0.25">
      <c r="X697" s="269"/>
    </row>
    <row r="698" spans="24:24" s="81" customFormat="1" x14ac:dyDescent="0.25">
      <c r="X698" s="269"/>
    </row>
    <row r="699" spans="24:24" s="81" customFormat="1" x14ac:dyDescent="0.25">
      <c r="X699" s="269"/>
    </row>
    <row r="700" spans="24:24" s="81" customFormat="1" x14ac:dyDescent="0.25">
      <c r="X700" s="269"/>
    </row>
    <row r="701" spans="24:24" s="81" customFormat="1" x14ac:dyDescent="0.25">
      <c r="X701" s="269"/>
    </row>
    <row r="702" spans="24:24" s="81" customFormat="1" x14ac:dyDescent="0.25">
      <c r="X702" s="269"/>
    </row>
    <row r="703" spans="24:24" s="81" customFormat="1" x14ac:dyDescent="0.25">
      <c r="X703" s="269"/>
    </row>
    <row r="704" spans="24:24" s="81" customFormat="1" x14ac:dyDescent="0.25">
      <c r="X704" s="269"/>
    </row>
    <row r="705" spans="24:24" s="81" customFormat="1" x14ac:dyDescent="0.25">
      <c r="X705" s="269"/>
    </row>
    <row r="706" spans="24:24" s="81" customFormat="1" x14ac:dyDescent="0.25">
      <c r="X706" s="269"/>
    </row>
    <row r="707" spans="24:24" s="81" customFormat="1" x14ac:dyDescent="0.25">
      <c r="X707" s="269"/>
    </row>
    <row r="708" spans="24:24" s="81" customFormat="1" x14ac:dyDescent="0.25">
      <c r="X708" s="269"/>
    </row>
    <row r="709" spans="24:24" s="81" customFormat="1" x14ac:dyDescent="0.25">
      <c r="X709" s="269"/>
    </row>
    <row r="710" spans="24:24" s="81" customFormat="1" x14ac:dyDescent="0.25">
      <c r="X710" s="269"/>
    </row>
    <row r="711" spans="24:24" s="81" customFormat="1" x14ac:dyDescent="0.25">
      <c r="X711" s="269"/>
    </row>
    <row r="712" spans="24:24" s="81" customFormat="1" x14ac:dyDescent="0.25">
      <c r="X712" s="269"/>
    </row>
    <row r="713" spans="24:24" s="81" customFormat="1" x14ac:dyDescent="0.25">
      <c r="X713" s="269"/>
    </row>
    <row r="714" spans="24:24" s="81" customFormat="1" x14ac:dyDescent="0.25">
      <c r="X714" s="269"/>
    </row>
    <row r="715" spans="24:24" s="81" customFormat="1" x14ac:dyDescent="0.25">
      <c r="X715" s="269"/>
    </row>
    <row r="716" spans="24:24" s="81" customFormat="1" x14ac:dyDescent="0.25">
      <c r="X716" s="269"/>
    </row>
    <row r="717" spans="24:24" s="81" customFormat="1" x14ac:dyDescent="0.25">
      <c r="X717" s="269"/>
    </row>
    <row r="718" spans="24:24" s="81" customFormat="1" x14ac:dyDescent="0.25">
      <c r="X718" s="269"/>
    </row>
    <row r="719" spans="24:24" s="81" customFormat="1" x14ac:dyDescent="0.25">
      <c r="X719" s="269"/>
    </row>
    <row r="720" spans="24:24" s="81" customFormat="1" x14ac:dyDescent="0.25">
      <c r="X720" s="269"/>
    </row>
    <row r="721" spans="24:24" s="81" customFormat="1" x14ac:dyDescent="0.25">
      <c r="X721" s="269"/>
    </row>
    <row r="722" spans="24:24" s="81" customFormat="1" x14ac:dyDescent="0.25">
      <c r="X722" s="269"/>
    </row>
    <row r="723" spans="24:24" s="81" customFormat="1" x14ac:dyDescent="0.25">
      <c r="X723" s="269"/>
    </row>
    <row r="724" spans="24:24" s="81" customFormat="1" x14ac:dyDescent="0.25">
      <c r="X724" s="269"/>
    </row>
    <row r="725" spans="24:24" s="81" customFormat="1" x14ac:dyDescent="0.25">
      <c r="X725" s="269"/>
    </row>
    <row r="726" spans="24:24" s="81" customFormat="1" x14ac:dyDescent="0.25">
      <c r="X726" s="269"/>
    </row>
    <row r="727" spans="24:24" s="81" customFormat="1" x14ac:dyDescent="0.25">
      <c r="X727" s="269"/>
    </row>
    <row r="728" spans="24:24" s="81" customFormat="1" x14ac:dyDescent="0.25">
      <c r="X728" s="269"/>
    </row>
    <row r="729" spans="24:24" s="81" customFormat="1" x14ac:dyDescent="0.25">
      <c r="X729" s="269"/>
    </row>
    <row r="730" spans="24:24" s="81" customFormat="1" x14ac:dyDescent="0.25">
      <c r="X730" s="269"/>
    </row>
    <row r="731" spans="24:24" s="81" customFormat="1" x14ac:dyDescent="0.25">
      <c r="X731" s="269"/>
    </row>
    <row r="732" spans="24:24" s="81" customFormat="1" x14ac:dyDescent="0.25">
      <c r="X732" s="269"/>
    </row>
    <row r="733" spans="24:24" s="81" customFormat="1" x14ac:dyDescent="0.25">
      <c r="X733" s="269"/>
    </row>
    <row r="734" spans="24:24" s="81" customFormat="1" x14ac:dyDescent="0.25">
      <c r="X734" s="269"/>
    </row>
    <row r="735" spans="24:24" s="81" customFormat="1" x14ac:dyDescent="0.25">
      <c r="X735" s="269"/>
    </row>
    <row r="736" spans="24:24" s="81" customFormat="1" x14ac:dyDescent="0.25">
      <c r="X736" s="269"/>
    </row>
    <row r="737" spans="24:24" s="81" customFormat="1" x14ac:dyDescent="0.25">
      <c r="X737" s="269"/>
    </row>
    <row r="738" spans="24:24" s="81" customFormat="1" x14ac:dyDescent="0.25">
      <c r="X738" s="269"/>
    </row>
    <row r="739" spans="24:24" s="81" customFormat="1" x14ac:dyDescent="0.25">
      <c r="X739" s="269"/>
    </row>
    <row r="740" spans="24:24" s="81" customFormat="1" x14ac:dyDescent="0.25">
      <c r="X740" s="269"/>
    </row>
    <row r="741" spans="24:24" s="81" customFormat="1" x14ac:dyDescent="0.25">
      <c r="X741" s="269"/>
    </row>
    <row r="742" spans="24:24" s="81" customFormat="1" x14ac:dyDescent="0.25">
      <c r="X742" s="269"/>
    </row>
    <row r="743" spans="24:24" s="81" customFormat="1" x14ac:dyDescent="0.25">
      <c r="X743" s="269"/>
    </row>
    <row r="744" spans="24:24" s="81" customFormat="1" x14ac:dyDescent="0.25">
      <c r="X744" s="269"/>
    </row>
    <row r="745" spans="24:24" s="81" customFormat="1" x14ac:dyDescent="0.25">
      <c r="X745" s="269"/>
    </row>
    <row r="746" spans="24:24" s="81" customFormat="1" x14ac:dyDescent="0.25">
      <c r="X746" s="269"/>
    </row>
    <row r="747" spans="24:24" s="81" customFormat="1" x14ac:dyDescent="0.25">
      <c r="X747" s="269"/>
    </row>
    <row r="748" spans="24:24" s="81" customFormat="1" x14ac:dyDescent="0.25">
      <c r="X748" s="269"/>
    </row>
    <row r="749" spans="24:24" s="81" customFormat="1" x14ac:dyDescent="0.25">
      <c r="X749" s="269"/>
    </row>
    <row r="750" spans="24:24" s="81" customFormat="1" x14ac:dyDescent="0.25">
      <c r="X750" s="269"/>
    </row>
    <row r="751" spans="24:24" s="81" customFormat="1" x14ac:dyDescent="0.25">
      <c r="X751" s="269"/>
    </row>
    <row r="752" spans="24:24" s="81" customFormat="1" x14ac:dyDescent="0.25">
      <c r="X752" s="269"/>
    </row>
    <row r="753" spans="24:24" s="81" customFormat="1" x14ac:dyDescent="0.25">
      <c r="X753" s="269"/>
    </row>
    <row r="754" spans="24:24" s="81" customFormat="1" x14ac:dyDescent="0.25">
      <c r="X754" s="269"/>
    </row>
    <row r="755" spans="24:24" s="81" customFormat="1" x14ac:dyDescent="0.25">
      <c r="X755" s="269"/>
    </row>
    <row r="756" spans="24:24" s="81" customFormat="1" x14ac:dyDescent="0.25">
      <c r="X756" s="269"/>
    </row>
    <row r="757" spans="24:24" s="81" customFormat="1" x14ac:dyDescent="0.25">
      <c r="X757" s="269"/>
    </row>
    <row r="758" spans="24:24" s="81" customFormat="1" x14ac:dyDescent="0.25">
      <c r="X758" s="269"/>
    </row>
    <row r="759" spans="24:24" s="81" customFormat="1" x14ac:dyDescent="0.25">
      <c r="X759" s="269"/>
    </row>
    <row r="760" spans="24:24" s="81" customFormat="1" x14ac:dyDescent="0.25">
      <c r="X760" s="269"/>
    </row>
    <row r="761" spans="24:24" s="81" customFormat="1" x14ac:dyDescent="0.25">
      <c r="X761" s="269"/>
    </row>
    <row r="762" spans="24:24" s="81" customFormat="1" x14ac:dyDescent="0.25">
      <c r="X762" s="269"/>
    </row>
    <row r="763" spans="24:24" s="81" customFormat="1" x14ac:dyDescent="0.25">
      <c r="X763" s="269"/>
    </row>
    <row r="764" spans="24:24" s="81" customFormat="1" x14ac:dyDescent="0.25">
      <c r="X764" s="269"/>
    </row>
    <row r="765" spans="24:24" s="81" customFormat="1" x14ac:dyDescent="0.25">
      <c r="X765" s="269"/>
    </row>
    <row r="766" spans="24:24" s="81" customFormat="1" x14ac:dyDescent="0.25">
      <c r="X766" s="269"/>
    </row>
    <row r="767" spans="24:24" s="81" customFormat="1" x14ac:dyDescent="0.25">
      <c r="X767" s="269"/>
    </row>
    <row r="768" spans="24:24" s="81" customFormat="1" x14ac:dyDescent="0.25">
      <c r="X768" s="269"/>
    </row>
    <row r="769" spans="24:24" s="81" customFormat="1" x14ac:dyDescent="0.25">
      <c r="X769" s="269"/>
    </row>
    <row r="770" spans="24:24" s="81" customFormat="1" x14ac:dyDescent="0.25">
      <c r="X770" s="269"/>
    </row>
    <row r="771" spans="24:24" s="81" customFormat="1" x14ac:dyDescent="0.25">
      <c r="X771" s="269"/>
    </row>
    <row r="772" spans="24:24" s="81" customFormat="1" x14ac:dyDescent="0.25">
      <c r="X772" s="269"/>
    </row>
    <row r="773" spans="24:24" s="81" customFormat="1" x14ac:dyDescent="0.25">
      <c r="X773" s="269"/>
    </row>
    <row r="774" spans="24:24" s="81" customFormat="1" x14ac:dyDescent="0.25">
      <c r="X774" s="269"/>
    </row>
    <row r="775" spans="24:24" s="81" customFormat="1" x14ac:dyDescent="0.25">
      <c r="X775" s="269"/>
    </row>
    <row r="776" spans="24:24" s="81" customFormat="1" x14ac:dyDescent="0.25">
      <c r="X776" s="269"/>
    </row>
    <row r="777" spans="24:24" s="81" customFormat="1" x14ac:dyDescent="0.25">
      <c r="X777" s="269"/>
    </row>
    <row r="778" spans="24:24" s="81" customFormat="1" x14ac:dyDescent="0.25">
      <c r="X778" s="269"/>
    </row>
    <row r="779" spans="24:24" s="81" customFormat="1" x14ac:dyDescent="0.25">
      <c r="X779" s="269"/>
    </row>
    <row r="780" spans="24:24" s="81" customFormat="1" x14ac:dyDescent="0.25">
      <c r="X780" s="269"/>
    </row>
  </sheetData>
  <mergeCells count="17">
    <mergeCell ref="G6:H6"/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</mergeCells>
  <printOptions horizontalCentered="1"/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M711"/>
  <sheetViews>
    <sheetView zoomScale="80" zoomScaleNormal="80" workbookViewId="0">
      <selection activeCell="C6" sqref="C6:J31"/>
    </sheetView>
  </sheetViews>
  <sheetFormatPr defaultColWidth="11.42578125" defaultRowHeight="15" x14ac:dyDescent="0.25"/>
  <cols>
    <col min="1" max="1" width="2.7109375" style="81" customWidth="1"/>
    <col min="2" max="12" width="15.7109375" style="63" customWidth="1"/>
    <col min="13" max="13" width="11.42578125" style="269"/>
    <col min="14" max="16384" width="11.42578125" style="81"/>
  </cols>
  <sheetData>
    <row r="1" spans="2:13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3" ht="24.95" customHeight="1" thickTop="1" thickBot="1" x14ac:dyDescent="0.3">
      <c r="B2" s="284" t="s">
        <v>284</v>
      </c>
      <c r="C2" s="285"/>
      <c r="D2" s="285"/>
      <c r="E2" s="285"/>
      <c r="F2" s="285"/>
      <c r="G2" s="285"/>
      <c r="H2" s="285"/>
      <c r="I2" s="285"/>
      <c r="J2" s="296"/>
      <c r="K2" s="296"/>
      <c r="L2" s="297"/>
    </row>
    <row r="3" spans="2:13" ht="24.95" customHeight="1" thickTop="1" thickBot="1" x14ac:dyDescent="0.3">
      <c r="B3" s="287" t="s">
        <v>216</v>
      </c>
      <c r="C3" s="298" t="s">
        <v>81</v>
      </c>
      <c r="D3" s="298"/>
      <c r="E3" s="298"/>
      <c r="F3" s="298"/>
      <c r="G3" s="298"/>
      <c r="H3" s="298"/>
      <c r="I3" s="298"/>
      <c r="J3" s="298"/>
      <c r="K3" s="299" t="s">
        <v>31</v>
      </c>
      <c r="L3" s="300"/>
    </row>
    <row r="4" spans="2:13" ht="24.95" customHeight="1" thickTop="1" x14ac:dyDescent="0.25">
      <c r="B4" s="288"/>
      <c r="C4" s="303" t="s">
        <v>33</v>
      </c>
      <c r="D4" s="304"/>
      <c r="E4" s="305" t="s">
        <v>193</v>
      </c>
      <c r="F4" s="304"/>
      <c r="G4" s="305" t="s">
        <v>51</v>
      </c>
      <c r="H4" s="304"/>
      <c r="I4" s="306" t="s">
        <v>34</v>
      </c>
      <c r="J4" s="307"/>
      <c r="K4" s="301"/>
      <c r="L4" s="302"/>
    </row>
    <row r="5" spans="2:13" ht="24.95" customHeight="1" thickBot="1" x14ac:dyDescent="0.3">
      <c r="B5" s="289"/>
      <c r="C5" s="247" t="s">
        <v>4</v>
      </c>
      <c r="D5" s="248" t="s">
        <v>5</v>
      </c>
      <c r="E5" s="249" t="s">
        <v>4</v>
      </c>
      <c r="F5" s="248" t="s">
        <v>5</v>
      </c>
      <c r="G5" s="249" t="s">
        <v>4</v>
      </c>
      <c r="H5" s="248" t="s">
        <v>5</v>
      </c>
      <c r="I5" s="249" t="s">
        <v>4</v>
      </c>
      <c r="J5" s="250" t="s">
        <v>5</v>
      </c>
      <c r="K5" s="247" t="s">
        <v>4</v>
      </c>
      <c r="L5" s="251" t="s">
        <v>5</v>
      </c>
    </row>
    <row r="6" spans="2:13" ht="21.95" customHeight="1" thickTop="1" x14ac:dyDescent="0.25">
      <c r="B6" s="86" t="s">
        <v>6</v>
      </c>
      <c r="C6" s="87">
        <f>VLOOKUP(M6,[2]Sheet1!$A$33:$K$58,2,FALSE)</f>
        <v>75</v>
      </c>
      <c r="D6" s="88">
        <f>C6/$C$31</f>
        <v>8.1895610395282814E-3</v>
      </c>
      <c r="E6" s="89">
        <f>VLOOKUP(M6,[2]Sheet1!$A$33:$K$58,4,FALSE)</f>
        <v>163</v>
      </c>
      <c r="F6" s="88">
        <f>E6/$E$31</f>
        <v>9.6914204173850996E-3</v>
      </c>
      <c r="G6" s="89">
        <f>VLOOKUP(M6,[2]Sheet1!$A$33:$K$58,6,FALSE)</f>
        <v>8</v>
      </c>
      <c r="H6" s="88">
        <f>G6/$G$31</f>
        <v>8.0482897384305842E-3</v>
      </c>
      <c r="I6" s="89">
        <f>VLOOKUP(M6,[2]Sheet1!$A$33:$K$58,8,FALSE)</f>
        <v>0</v>
      </c>
      <c r="J6" s="90">
        <f>I6/$I$31</f>
        <v>0</v>
      </c>
      <c r="K6" s="108">
        <v>246</v>
      </c>
      <c r="L6" s="109">
        <v>9.1205694794601801E-3</v>
      </c>
      <c r="M6" s="270" t="s">
        <v>124</v>
      </c>
    </row>
    <row r="7" spans="2:13" ht="21.95" customHeight="1" x14ac:dyDescent="0.25">
      <c r="B7" s="86" t="s">
        <v>7</v>
      </c>
      <c r="C7" s="87">
        <f>VLOOKUP(M7,[2]Sheet1!$A$33:$K$58,2,FALSE)</f>
        <v>65</v>
      </c>
      <c r="D7" s="88">
        <f t="shared" ref="D7:D30" si="0">C7/$C$31</f>
        <v>7.0976195675911775E-3</v>
      </c>
      <c r="E7" s="89">
        <f>VLOOKUP(M7,[2]Sheet1!$A$33:$K$58,4,FALSE)</f>
        <v>144</v>
      </c>
      <c r="F7" s="88">
        <f t="shared" ref="F7:F30" si="1">E7/$E$31</f>
        <v>8.5617456448064694E-3</v>
      </c>
      <c r="G7" s="89">
        <f>VLOOKUP(M7,[2]Sheet1!$A$33:$K$58,6,FALSE)</f>
        <v>8</v>
      </c>
      <c r="H7" s="88">
        <f t="shared" ref="H7:H29" si="2">G7/$G$31</f>
        <v>8.0482897384305842E-3</v>
      </c>
      <c r="I7" s="89">
        <f>VLOOKUP(M7,[2]Sheet1!$A$33:$K$58,8,FALSE)</f>
        <v>0</v>
      </c>
      <c r="J7" s="90">
        <f t="shared" ref="J7:J30" si="3">I7/$I$31</f>
        <v>0</v>
      </c>
      <c r="K7" s="108">
        <v>217</v>
      </c>
      <c r="L7" s="109">
        <v>8.0453803944831679E-3</v>
      </c>
      <c r="M7" s="270" t="s">
        <v>125</v>
      </c>
    </row>
    <row r="8" spans="2:13" ht="21.95" customHeight="1" x14ac:dyDescent="0.25">
      <c r="B8" s="86" t="s">
        <v>8</v>
      </c>
      <c r="C8" s="87">
        <f>VLOOKUP(M8,[2]Sheet1!$A$33:$K$58,2,FALSE)</f>
        <v>57</v>
      </c>
      <c r="D8" s="88">
        <f t="shared" si="0"/>
        <v>6.2240663900414933E-3</v>
      </c>
      <c r="E8" s="89">
        <f>VLOOKUP(M8,[2]Sheet1!$A$33:$K$58,4,FALSE)</f>
        <v>92</v>
      </c>
      <c r="F8" s="88">
        <f t="shared" si="1"/>
        <v>5.4700041619596884E-3</v>
      </c>
      <c r="G8" s="89">
        <f>VLOOKUP(M8,[2]Sheet1!$A$33:$K$58,6,FALSE)</f>
        <v>5</v>
      </c>
      <c r="H8" s="88">
        <f t="shared" si="2"/>
        <v>5.0301810865191147E-3</v>
      </c>
      <c r="I8" s="89">
        <f>VLOOKUP(M8,[2]Sheet1!$A$33:$K$58,8,FALSE)</f>
        <v>0</v>
      </c>
      <c r="J8" s="90">
        <f t="shared" si="3"/>
        <v>0</v>
      </c>
      <c r="K8" s="108">
        <v>154</v>
      </c>
      <c r="L8" s="109">
        <v>5.7096247960848291E-3</v>
      </c>
      <c r="M8" s="270" t="s">
        <v>126</v>
      </c>
    </row>
    <row r="9" spans="2:13" ht="21.95" customHeight="1" x14ac:dyDescent="0.25">
      <c r="B9" s="86" t="s">
        <v>9</v>
      </c>
      <c r="C9" s="87">
        <f>VLOOKUP(M9,[2]Sheet1!$A$33:$K$58,2,FALSE)</f>
        <v>53</v>
      </c>
      <c r="D9" s="88">
        <f t="shared" si="0"/>
        <v>5.7872898012666521E-3</v>
      </c>
      <c r="E9" s="89">
        <f>VLOOKUP(M9,[2]Sheet1!$A$33:$K$58,4,FALSE)</f>
        <v>105</v>
      </c>
      <c r="F9" s="88">
        <f t="shared" si="1"/>
        <v>6.2429395326713839E-3</v>
      </c>
      <c r="G9" s="89">
        <f>VLOOKUP(M9,[2]Sheet1!$A$33:$K$58,6,FALSE)</f>
        <v>5</v>
      </c>
      <c r="H9" s="88">
        <f t="shared" si="2"/>
        <v>5.0301810865191147E-3</v>
      </c>
      <c r="I9" s="89">
        <f>VLOOKUP(M9,[2]Sheet1!$A$33:$K$58,8,FALSE)</f>
        <v>0</v>
      </c>
      <c r="J9" s="90">
        <f t="shared" si="3"/>
        <v>0</v>
      </c>
      <c r="K9" s="108">
        <v>163</v>
      </c>
      <c r="L9" s="109">
        <v>6.0433041672845918E-3</v>
      </c>
      <c r="M9" s="270" t="s">
        <v>127</v>
      </c>
    </row>
    <row r="10" spans="2:13" ht="21.95" customHeight="1" x14ac:dyDescent="0.25">
      <c r="B10" s="86" t="s">
        <v>10</v>
      </c>
      <c r="C10" s="87">
        <f>VLOOKUP(M10,[2]Sheet1!$A$33:$K$58,2,FALSE)</f>
        <v>51</v>
      </c>
      <c r="D10" s="88">
        <f t="shared" si="0"/>
        <v>5.5689015068792315E-3</v>
      </c>
      <c r="E10" s="89">
        <f>VLOOKUP(M10,[2]Sheet1!$A$33:$K$58,4,FALSE)</f>
        <v>75</v>
      </c>
      <c r="F10" s="88">
        <f t="shared" si="1"/>
        <v>4.4592425233367025E-3</v>
      </c>
      <c r="G10" s="89">
        <f>VLOOKUP(M10,[2]Sheet1!$A$33:$K$58,6,FALSE)</f>
        <v>1</v>
      </c>
      <c r="H10" s="88">
        <f t="shared" si="2"/>
        <v>1.006036217303823E-3</v>
      </c>
      <c r="I10" s="89">
        <f>VLOOKUP(M10,[2]Sheet1!$A$33:$K$58,8,FALSE)</f>
        <v>0</v>
      </c>
      <c r="J10" s="90">
        <f t="shared" si="3"/>
        <v>0</v>
      </c>
      <c r="K10" s="108">
        <v>127</v>
      </c>
      <c r="L10" s="109">
        <v>4.7085866824855402E-3</v>
      </c>
      <c r="M10" s="270" t="s">
        <v>128</v>
      </c>
    </row>
    <row r="11" spans="2:13" ht="21.95" customHeight="1" x14ac:dyDescent="0.25">
      <c r="B11" s="86" t="s">
        <v>11</v>
      </c>
      <c r="C11" s="87">
        <f>VLOOKUP(M11,[2]Sheet1!$A$33:$K$58,2,FALSE)</f>
        <v>77</v>
      </c>
      <c r="D11" s="88">
        <f t="shared" si="0"/>
        <v>8.407949333915702E-3</v>
      </c>
      <c r="E11" s="89">
        <f>VLOOKUP(M11,[2]Sheet1!$A$33:$K$58,4,FALSE)</f>
        <v>129</v>
      </c>
      <c r="F11" s="88">
        <f>E11/$E$31</f>
        <v>7.6698971401391288E-3</v>
      </c>
      <c r="G11" s="89">
        <f>VLOOKUP(M11,[2]Sheet1!$A$33:$K$58,6,FALSE)</f>
        <v>7</v>
      </c>
      <c r="H11" s="88">
        <f t="shared" si="2"/>
        <v>7.0422535211267607E-3</v>
      </c>
      <c r="I11" s="89">
        <f>VLOOKUP(M11,[2]Sheet1!$A$33:$K$58,8,FALSE)</f>
        <v>0</v>
      </c>
      <c r="J11" s="90">
        <f t="shared" si="3"/>
        <v>0</v>
      </c>
      <c r="K11" s="108">
        <v>213</v>
      </c>
      <c r="L11" s="109">
        <v>7.8970784517277178E-3</v>
      </c>
      <c r="M11" s="270" t="s">
        <v>129</v>
      </c>
    </row>
    <row r="12" spans="2:13" ht="21.95" customHeight="1" x14ac:dyDescent="0.25">
      <c r="B12" s="86" t="s">
        <v>12</v>
      </c>
      <c r="C12" s="87">
        <f>VLOOKUP(M12,[2]Sheet1!$A$33:$K$58,2,FALSE)</f>
        <v>103</v>
      </c>
      <c r="D12" s="88">
        <f t="shared" si="0"/>
        <v>1.1246997160952173E-2</v>
      </c>
      <c r="E12" s="89">
        <f>VLOOKUP(M12,[2]Sheet1!$A$33:$K$58,4,FALSE)</f>
        <v>299</v>
      </c>
      <c r="F12" s="88">
        <f t="shared" si="1"/>
        <v>1.7777513526368988E-2</v>
      </c>
      <c r="G12" s="89">
        <f>VLOOKUP(M12,[2]Sheet1!$A$33:$K$58,6,FALSE)</f>
        <v>19</v>
      </c>
      <c r="H12" s="88">
        <f t="shared" si="2"/>
        <v>1.9114688128772636E-2</v>
      </c>
      <c r="I12" s="89">
        <f>VLOOKUP(M12,[2]Sheet1!$A$33:$K$58,8,FALSE)</f>
        <v>0</v>
      </c>
      <c r="J12" s="90">
        <f t="shared" si="3"/>
        <v>0</v>
      </c>
      <c r="K12" s="108">
        <v>421</v>
      </c>
      <c r="L12" s="109">
        <v>1.5608779475011122E-2</v>
      </c>
      <c r="M12" s="270" t="s">
        <v>130</v>
      </c>
    </row>
    <row r="13" spans="2:13" ht="21.95" customHeight="1" x14ac:dyDescent="0.25">
      <c r="B13" s="86" t="s">
        <v>13</v>
      </c>
      <c r="C13" s="87">
        <f>VLOOKUP(M13,[2]Sheet1!$A$33:$K$58,2,FALSE)</f>
        <v>241</v>
      </c>
      <c r="D13" s="88">
        <f t="shared" si="0"/>
        <v>2.6315789473684209E-2</v>
      </c>
      <c r="E13" s="89">
        <f>VLOOKUP(M13,[2]Sheet1!$A$33:$K$58,4,FALSE)</f>
        <v>615</v>
      </c>
      <c r="F13" s="88">
        <f t="shared" si="1"/>
        <v>3.6565788691360963E-2</v>
      </c>
      <c r="G13" s="89">
        <f>VLOOKUP(M13,[2]Sheet1!$A$33:$K$58,6,FALSE)</f>
        <v>34</v>
      </c>
      <c r="H13" s="88">
        <f t="shared" si="2"/>
        <v>3.4205231388329982E-2</v>
      </c>
      <c r="I13" s="89">
        <f>VLOOKUP(M13,[2]Sheet1!$A$33:$K$58,8,FALSE)</f>
        <v>0</v>
      </c>
      <c r="J13" s="90">
        <f t="shared" si="3"/>
        <v>0</v>
      </c>
      <c r="K13" s="108">
        <v>890</v>
      </c>
      <c r="L13" s="109">
        <v>3.2997182263087649E-2</v>
      </c>
      <c r="M13" s="270" t="s">
        <v>131</v>
      </c>
    </row>
    <row r="14" spans="2:13" ht="21.95" customHeight="1" x14ac:dyDescent="0.25">
      <c r="B14" s="86" t="s">
        <v>14</v>
      </c>
      <c r="C14" s="87">
        <f>VLOOKUP(M14,[2]Sheet1!$A$33:$K$58,2,FALSE)</f>
        <v>692</v>
      </c>
      <c r="D14" s="88">
        <f t="shared" si="0"/>
        <v>7.5562349858047606E-2</v>
      </c>
      <c r="E14" s="89">
        <f>VLOOKUP(M14,[2]Sheet1!$A$33:$K$58,4,FALSE)</f>
        <v>1293</v>
      </c>
      <c r="F14" s="88">
        <f t="shared" si="1"/>
        <v>7.6877341102324748E-2</v>
      </c>
      <c r="G14" s="89">
        <f>VLOOKUP(M14,[2]Sheet1!$A$33:$K$58,6,FALSE)</f>
        <v>79</v>
      </c>
      <c r="H14" s="88">
        <f t="shared" si="2"/>
        <v>7.9476861167002005E-2</v>
      </c>
      <c r="I14" s="89">
        <f>VLOOKUP(M14,[2]Sheet1!$A$33:$K$58,8,FALSE)</f>
        <v>1</v>
      </c>
      <c r="J14" s="90">
        <f t="shared" si="3"/>
        <v>1</v>
      </c>
      <c r="K14" s="108">
        <v>2065</v>
      </c>
      <c r="L14" s="109">
        <v>7.6560877947501119E-2</v>
      </c>
      <c r="M14" s="270" t="s">
        <v>132</v>
      </c>
    </row>
    <row r="15" spans="2:13" ht="21.95" customHeight="1" x14ac:dyDescent="0.25">
      <c r="B15" s="86" t="s">
        <v>15</v>
      </c>
      <c r="C15" s="87">
        <f>VLOOKUP(M15,[2]Sheet1!$A$33:$K$58,2,FALSE)</f>
        <v>812</v>
      </c>
      <c r="D15" s="88">
        <f t="shared" si="0"/>
        <v>8.8665647521292856E-2</v>
      </c>
      <c r="E15" s="89">
        <f>VLOOKUP(M15,[2]Sheet1!$A$33:$K$58,4,FALSE)</f>
        <v>1706</v>
      </c>
      <c r="F15" s="88">
        <f t="shared" si="1"/>
        <v>0.10143290326416553</v>
      </c>
      <c r="G15" s="89">
        <f>VLOOKUP(M15,[2]Sheet1!$A$33:$K$58,6,FALSE)</f>
        <v>98</v>
      </c>
      <c r="H15" s="88">
        <f t="shared" si="2"/>
        <v>9.8591549295774641E-2</v>
      </c>
      <c r="I15" s="89">
        <f>VLOOKUP(M15,[2]Sheet1!$A$33:$K$58,8,FALSE)</f>
        <v>0</v>
      </c>
      <c r="J15" s="90">
        <f t="shared" si="3"/>
        <v>0</v>
      </c>
      <c r="K15" s="108">
        <v>2616</v>
      </c>
      <c r="L15" s="109">
        <v>9.6989470562064362E-2</v>
      </c>
      <c r="M15" s="270" t="s">
        <v>133</v>
      </c>
    </row>
    <row r="16" spans="2:13" ht="21.95" customHeight="1" x14ac:dyDescent="0.25">
      <c r="B16" s="86" t="s">
        <v>16</v>
      </c>
      <c r="C16" s="87">
        <f>VLOOKUP(M16,[2]Sheet1!$A$33:$K$58,2,FALSE)</f>
        <v>1228</v>
      </c>
      <c r="D16" s="88">
        <f t="shared" si="0"/>
        <v>0.1340904127538764</v>
      </c>
      <c r="E16" s="89">
        <f>VLOOKUP(M16,[2]Sheet1!$A$33:$K$58,4,FALSE)</f>
        <v>2250</v>
      </c>
      <c r="F16" s="88">
        <f t="shared" si="1"/>
        <v>0.13377727570010109</v>
      </c>
      <c r="G16" s="89">
        <f>VLOOKUP(M16,[2]Sheet1!$A$33:$K$58,6,FALSE)</f>
        <v>161</v>
      </c>
      <c r="H16" s="88">
        <f t="shared" si="2"/>
        <v>0.1619718309859155</v>
      </c>
      <c r="I16" s="89">
        <f>VLOOKUP(M16,[2]Sheet1!$A$33:$K$58,8,FALSE)</f>
        <v>0</v>
      </c>
      <c r="J16" s="90">
        <f t="shared" si="3"/>
        <v>0</v>
      </c>
      <c r="K16" s="108">
        <v>3639</v>
      </c>
      <c r="L16" s="109">
        <v>0.13491769242177074</v>
      </c>
      <c r="M16" s="270" t="s">
        <v>134</v>
      </c>
    </row>
    <row r="17" spans="2:13" ht="21.95" customHeight="1" x14ac:dyDescent="0.25">
      <c r="B17" s="86" t="s">
        <v>17</v>
      </c>
      <c r="C17" s="87">
        <f>VLOOKUP(M17,[2]Sheet1!$A$33:$K$58,2,FALSE)</f>
        <v>1050</v>
      </c>
      <c r="D17" s="88">
        <f t="shared" si="0"/>
        <v>0.11465385455339594</v>
      </c>
      <c r="E17" s="89">
        <f>VLOOKUP(M17,[2]Sheet1!$A$33:$K$58,4,FALSE)</f>
        <v>1948</v>
      </c>
      <c r="F17" s="88">
        <f t="shared" si="1"/>
        <v>0.11582139247279861</v>
      </c>
      <c r="G17" s="89">
        <f>VLOOKUP(M17,[2]Sheet1!$A$33:$K$58,6,FALSE)</f>
        <v>117</v>
      </c>
      <c r="H17" s="88">
        <f t="shared" si="2"/>
        <v>0.11770623742454728</v>
      </c>
      <c r="I17" s="89">
        <f>VLOOKUP(M17,[2]Sheet1!$A$33:$K$58,8,FALSE)</f>
        <v>0</v>
      </c>
      <c r="J17" s="90">
        <f t="shared" si="3"/>
        <v>0</v>
      </c>
      <c r="K17" s="108">
        <v>3115</v>
      </c>
      <c r="L17" s="109">
        <v>0.11549013792080676</v>
      </c>
      <c r="M17" s="270" t="s">
        <v>135</v>
      </c>
    </row>
    <row r="18" spans="2:13" ht="21.95" customHeight="1" x14ac:dyDescent="0.25">
      <c r="B18" s="86" t="s">
        <v>18</v>
      </c>
      <c r="C18" s="87">
        <f>VLOOKUP(M18,[2]Sheet1!$A$33:$K$58,2,FALSE)</f>
        <v>616</v>
      </c>
      <c r="D18" s="88">
        <f t="shared" si="0"/>
        <v>6.7263594671325616E-2</v>
      </c>
      <c r="E18" s="89">
        <f>VLOOKUP(M18,[2]Sheet1!$A$33:$K$58,4,FALSE)</f>
        <v>1029</v>
      </c>
      <c r="F18" s="88">
        <f t="shared" si="1"/>
        <v>6.1180807420179562E-2</v>
      </c>
      <c r="G18" s="89">
        <f>VLOOKUP(M18,[2]Sheet1!$A$33:$K$58,6,FALSE)</f>
        <v>63</v>
      </c>
      <c r="H18" s="88">
        <f t="shared" si="2"/>
        <v>6.3380281690140844E-2</v>
      </c>
      <c r="I18" s="89">
        <f>VLOOKUP(M18,[2]Sheet1!$A$33:$K$58,8,FALSE)</f>
        <v>0</v>
      </c>
      <c r="J18" s="90">
        <f t="shared" si="3"/>
        <v>0</v>
      </c>
      <c r="K18" s="108">
        <v>1708</v>
      </c>
      <c r="L18" s="109">
        <v>6.3324929556577189E-2</v>
      </c>
      <c r="M18" s="270" t="s">
        <v>136</v>
      </c>
    </row>
    <row r="19" spans="2:13" ht="21.95" customHeight="1" x14ac:dyDescent="0.25">
      <c r="B19" s="86" t="s">
        <v>19</v>
      </c>
      <c r="C19" s="87">
        <f>VLOOKUP(M19,[2]Sheet1!$A$33:$K$58,2,FALSE)</f>
        <v>685</v>
      </c>
      <c r="D19" s="88">
        <f t="shared" si="0"/>
        <v>7.4797990827691632E-2</v>
      </c>
      <c r="E19" s="89">
        <f>VLOOKUP(M19,[2]Sheet1!$A$33:$K$58,4,FALSE)</f>
        <v>1221</v>
      </c>
      <c r="F19" s="88">
        <f t="shared" si="1"/>
        <v>7.2596468279921514E-2</v>
      </c>
      <c r="G19" s="89">
        <f>VLOOKUP(M19,[2]Sheet1!$A$33:$K$58,6,FALSE)</f>
        <v>65</v>
      </c>
      <c r="H19" s="88">
        <f t="shared" si="2"/>
        <v>6.5392354124748489E-2</v>
      </c>
      <c r="I19" s="89">
        <f>VLOOKUP(M19,[2]Sheet1!$A$33:$K$58,8,FALSE)</f>
        <v>0</v>
      </c>
      <c r="J19" s="90">
        <f t="shared" si="3"/>
        <v>0</v>
      </c>
      <c r="K19" s="108">
        <v>1971</v>
      </c>
      <c r="L19" s="109">
        <v>7.307578229274804E-2</v>
      </c>
      <c r="M19" s="270" t="s">
        <v>137</v>
      </c>
    </row>
    <row r="20" spans="2:13" ht="21.95" customHeight="1" x14ac:dyDescent="0.25">
      <c r="B20" s="86" t="s">
        <v>20</v>
      </c>
      <c r="C20" s="87">
        <f>VLOOKUP(M20,[2]Sheet1!$A$33:$K$58,2,FALSE)</f>
        <v>858</v>
      </c>
      <c r="D20" s="88">
        <f t="shared" si="0"/>
        <v>9.3688578292203534E-2</v>
      </c>
      <c r="E20" s="89">
        <f>VLOOKUP(M20,[2]Sheet1!$A$33:$K$58,4,FALSE)</f>
        <v>1509</v>
      </c>
      <c r="F20" s="88">
        <f t="shared" si="1"/>
        <v>8.9719959569534449E-2</v>
      </c>
      <c r="G20" s="89">
        <f>VLOOKUP(M20,[2]Sheet1!$A$33:$K$58,6,FALSE)</f>
        <v>95</v>
      </c>
      <c r="H20" s="88">
        <f t="shared" si="2"/>
        <v>9.5573440643863181E-2</v>
      </c>
      <c r="I20" s="89">
        <f>VLOOKUP(M20,[2]Sheet1!$A$33:$K$58,8,FALSE)</f>
        <v>0</v>
      </c>
      <c r="J20" s="90">
        <f t="shared" si="3"/>
        <v>0</v>
      </c>
      <c r="K20" s="108">
        <v>2462</v>
      </c>
      <c r="L20" s="109">
        <v>9.1279845765979528E-2</v>
      </c>
      <c r="M20" s="270" t="s">
        <v>138</v>
      </c>
    </row>
    <row r="21" spans="2:13" ht="21.95" customHeight="1" x14ac:dyDescent="0.25">
      <c r="B21" s="86" t="s">
        <v>21</v>
      </c>
      <c r="C21" s="87">
        <f>VLOOKUP(M21,[2]Sheet1!$A$33:$K$58,2,FALSE)</f>
        <v>719</v>
      </c>
      <c r="D21" s="88">
        <f t="shared" si="0"/>
        <v>7.8510591832277793E-2</v>
      </c>
      <c r="E21" s="89">
        <f>VLOOKUP(M21,[2]Sheet1!$A$33:$K$58,4,FALSE)</f>
        <v>1270</v>
      </c>
      <c r="F21" s="88">
        <f t="shared" si="1"/>
        <v>7.5509840061834824E-2</v>
      </c>
      <c r="G21" s="89">
        <f>VLOOKUP(M21,[2]Sheet1!$A$33:$K$58,6,FALSE)</f>
        <v>54</v>
      </c>
      <c r="H21" s="88">
        <f t="shared" si="2"/>
        <v>5.4325955734406441E-2</v>
      </c>
      <c r="I21" s="89">
        <f>VLOOKUP(M21,[2]Sheet1!$A$33:$K$58,8,FALSE)</f>
        <v>0</v>
      </c>
      <c r="J21" s="90">
        <f t="shared" si="3"/>
        <v>0</v>
      </c>
      <c r="K21" s="108">
        <v>2043</v>
      </c>
      <c r="L21" s="109">
        <v>7.5745217262346135E-2</v>
      </c>
      <c r="M21" s="270" t="s">
        <v>139</v>
      </c>
    </row>
    <row r="22" spans="2:13" ht="21.95" customHeight="1" x14ac:dyDescent="0.25">
      <c r="B22" s="86" t="s">
        <v>22</v>
      </c>
      <c r="C22" s="87">
        <f>VLOOKUP(M22,[2]Sheet1!$A$33:$K$58,2,FALSE)</f>
        <v>436</v>
      </c>
      <c r="D22" s="88">
        <f t="shared" si="0"/>
        <v>4.7608648176457741E-2</v>
      </c>
      <c r="E22" s="89">
        <f>VLOOKUP(M22,[2]Sheet1!$A$33:$K$58,4,FALSE)</f>
        <v>672</v>
      </c>
      <c r="F22" s="88">
        <f t="shared" si="1"/>
        <v>3.9954813009096854E-2</v>
      </c>
      <c r="G22" s="89">
        <f>VLOOKUP(M22,[2]Sheet1!$A$33:$K$58,6,FALSE)</f>
        <v>41</v>
      </c>
      <c r="H22" s="88">
        <f t="shared" si="2"/>
        <v>4.124748490945674E-2</v>
      </c>
      <c r="I22" s="89">
        <f>VLOOKUP(M22,[2]Sheet1!$A$33:$K$58,8,FALSE)</f>
        <v>0</v>
      </c>
      <c r="J22" s="90">
        <f t="shared" si="3"/>
        <v>0</v>
      </c>
      <c r="K22" s="108">
        <v>1149</v>
      </c>
      <c r="L22" s="109">
        <v>4.2599733056503039E-2</v>
      </c>
      <c r="M22" s="270" t="s">
        <v>140</v>
      </c>
    </row>
    <row r="23" spans="2:13" ht="21.95" customHeight="1" x14ac:dyDescent="0.25">
      <c r="B23" s="86" t="s">
        <v>23</v>
      </c>
      <c r="C23" s="87">
        <f>VLOOKUP(M23,[2]Sheet1!$A$33:$K$58,2,FALSE)</f>
        <v>306</v>
      </c>
      <c r="D23" s="88">
        <f t="shared" si="0"/>
        <v>3.3413409041275391E-2</v>
      </c>
      <c r="E23" s="89">
        <f>VLOOKUP(M23,[2]Sheet1!$A$33:$K$58,4,FALSE)</f>
        <v>516</v>
      </c>
      <c r="F23" s="88">
        <f t="shared" si="1"/>
        <v>3.0679588560556515E-2</v>
      </c>
      <c r="G23" s="89">
        <f>VLOOKUP(M23,[2]Sheet1!$A$33:$K$58,6,FALSE)</f>
        <v>24</v>
      </c>
      <c r="H23" s="88">
        <f t="shared" si="2"/>
        <v>2.4144869215291749E-2</v>
      </c>
      <c r="I23" s="89">
        <f>VLOOKUP(M23,[2]Sheet1!$A$33:$K$58,8,FALSE)</f>
        <v>0</v>
      </c>
      <c r="J23" s="90">
        <f t="shared" si="3"/>
        <v>0</v>
      </c>
      <c r="K23" s="108">
        <v>846</v>
      </c>
      <c r="L23" s="109">
        <v>3.1365860892777694E-2</v>
      </c>
      <c r="M23" s="270" t="s">
        <v>141</v>
      </c>
    </row>
    <row r="24" spans="2:13" ht="21.95" customHeight="1" x14ac:dyDescent="0.25">
      <c r="B24" s="86" t="s">
        <v>24</v>
      </c>
      <c r="C24" s="87">
        <f>VLOOKUP(M24,[2]Sheet1!$A$33:$K$58,2,FALSE)</f>
        <v>211</v>
      </c>
      <c r="D24" s="88">
        <f t="shared" si="0"/>
        <v>2.3039965057872897E-2</v>
      </c>
      <c r="E24" s="89">
        <f>VLOOKUP(M24,[2]Sheet1!$A$33:$K$58,4,FALSE)</f>
        <v>442</v>
      </c>
      <c r="F24" s="88">
        <f t="shared" si="1"/>
        <v>2.6279802604197634E-2</v>
      </c>
      <c r="G24" s="89">
        <f>VLOOKUP(M24,[2]Sheet1!$A$33:$K$58,6,FALSE)</f>
        <v>19</v>
      </c>
      <c r="H24" s="88">
        <f t="shared" si="2"/>
        <v>1.9114688128772636E-2</v>
      </c>
      <c r="I24" s="89">
        <f>VLOOKUP(M24,[2]Sheet1!$A$33:$K$58,8,FALSE)</f>
        <v>0</v>
      </c>
      <c r="J24" s="90">
        <f t="shared" si="3"/>
        <v>0</v>
      </c>
      <c r="K24" s="108">
        <v>672</v>
      </c>
      <c r="L24" s="109">
        <v>2.4914726382915618E-2</v>
      </c>
      <c r="M24" s="270" t="s">
        <v>142</v>
      </c>
    </row>
    <row r="25" spans="2:13" ht="21.95" customHeight="1" x14ac:dyDescent="0.25">
      <c r="B25" s="86" t="s">
        <v>25</v>
      </c>
      <c r="C25" s="87">
        <f>VLOOKUP(M25,[2]Sheet1!$A$33:$K$58,2,FALSE)</f>
        <v>186</v>
      </c>
      <c r="D25" s="88">
        <f t="shared" si="0"/>
        <v>2.0310111378030137E-2</v>
      </c>
      <c r="E25" s="89">
        <f>VLOOKUP(M25,[2]Sheet1!$A$33:$K$58,4,FALSE)</f>
        <v>338</v>
      </c>
      <c r="F25" s="88">
        <f t="shared" si="1"/>
        <v>2.0096319638504074E-2</v>
      </c>
      <c r="G25" s="89">
        <f>VLOOKUP(M25,[2]Sheet1!$A$33:$K$58,6,FALSE)</f>
        <v>31</v>
      </c>
      <c r="H25" s="88">
        <f t="shared" si="2"/>
        <v>3.1187122736418511E-2</v>
      </c>
      <c r="I25" s="89">
        <f>VLOOKUP(M25,[2]Sheet1!$A$33:$K$58,8,FALSE)</f>
        <v>0</v>
      </c>
      <c r="J25" s="90">
        <f t="shared" si="3"/>
        <v>0</v>
      </c>
      <c r="K25" s="108">
        <v>555</v>
      </c>
      <c r="L25" s="109">
        <v>2.05768945573187E-2</v>
      </c>
      <c r="M25" s="270" t="s">
        <v>143</v>
      </c>
    </row>
    <row r="26" spans="2:13" ht="21.95" customHeight="1" x14ac:dyDescent="0.25">
      <c r="B26" s="86" t="s">
        <v>26</v>
      </c>
      <c r="C26" s="87">
        <f>VLOOKUP(M26,[2]Sheet1!$A$33:$K$58,2,FALSE)</f>
        <v>171</v>
      </c>
      <c r="D26" s="88">
        <f t="shared" si="0"/>
        <v>1.8672199170124481E-2</v>
      </c>
      <c r="E26" s="89">
        <f>VLOOKUP(M26,[2]Sheet1!$A$33:$K$58,4,FALSE)</f>
        <v>292</v>
      </c>
      <c r="F26" s="88">
        <f t="shared" si="1"/>
        <v>1.7361317557524229E-2</v>
      </c>
      <c r="G26" s="89">
        <f>VLOOKUP(M26,[2]Sheet1!$A$33:$K$58,6,FALSE)</f>
        <v>19</v>
      </c>
      <c r="H26" s="88">
        <f t="shared" si="2"/>
        <v>1.9114688128772636E-2</v>
      </c>
      <c r="I26" s="89">
        <f>VLOOKUP(M26,[2]Sheet1!$A$33:$K$58,8,FALSE)</f>
        <v>0</v>
      </c>
      <c r="J26" s="90">
        <f t="shared" si="3"/>
        <v>0</v>
      </c>
      <c r="K26" s="108">
        <v>482</v>
      </c>
      <c r="L26" s="109">
        <v>1.7870384102031737E-2</v>
      </c>
      <c r="M26" s="270" t="s">
        <v>144</v>
      </c>
    </row>
    <row r="27" spans="2:13" ht="21.95" customHeight="1" x14ac:dyDescent="0.25">
      <c r="B27" s="86" t="s">
        <v>27</v>
      </c>
      <c r="C27" s="87">
        <f>VLOOKUP(M27,[2]Sheet1!$A$33:$K$58,2,FALSE)</f>
        <v>157</v>
      </c>
      <c r="D27" s="88">
        <f t="shared" si="0"/>
        <v>1.7143481109412537E-2</v>
      </c>
      <c r="E27" s="89">
        <f>VLOOKUP(M27,[2]Sheet1!$A$33:$K$58,4,FALSE)</f>
        <v>213</v>
      </c>
      <c r="F27" s="88">
        <f t="shared" si="1"/>
        <v>1.2664248766276235E-2</v>
      </c>
      <c r="G27" s="89">
        <f>VLOOKUP(M27,[2]Sheet1!$A$33:$K$58,6,FALSE)</f>
        <v>12</v>
      </c>
      <c r="H27" s="88">
        <f t="shared" si="2"/>
        <v>1.2072434607645875E-2</v>
      </c>
      <c r="I27" s="89">
        <f>VLOOKUP(M27,[2]Sheet1!$A$33:$K$58,8,FALSE)</f>
        <v>0</v>
      </c>
      <c r="J27" s="90">
        <f t="shared" si="3"/>
        <v>0</v>
      </c>
      <c r="K27" s="108">
        <v>382</v>
      </c>
      <c r="L27" s="109">
        <v>1.4162835533145485E-2</v>
      </c>
      <c r="M27" s="270" t="s">
        <v>145</v>
      </c>
    </row>
    <row r="28" spans="2:13" ht="21.95" customHeight="1" x14ac:dyDescent="0.25">
      <c r="B28" s="86" t="s">
        <v>28</v>
      </c>
      <c r="C28" s="87">
        <f>VLOOKUP(M28,[2]Sheet1!$A$33:$K$58,2,FALSE)</f>
        <v>103</v>
      </c>
      <c r="D28" s="88">
        <f t="shared" si="0"/>
        <v>1.1246997160952173E-2</v>
      </c>
      <c r="E28" s="89">
        <f>VLOOKUP(M28,[2]Sheet1!$A$33:$K$58,4,FALSE)</f>
        <v>219</v>
      </c>
      <c r="F28" s="88">
        <f t="shared" si="1"/>
        <v>1.3020988168143172E-2</v>
      </c>
      <c r="G28" s="89">
        <f>VLOOKUP(M28,[2]Sheet1!$A$33:$K$58,6,FALSE)</f>
        <v>11</v>
      </c>
      <c r="H28" s="88">
        <f t="shared" si="2"/>
        <v>1.1066398390342052E-2</v>
      </c>
      <c r="I28" s="89">
        <f>VLOOKUP(M28,[2]Sheet1!$A$33:$K$58,8,FALSE)</f>
        <v>0</v>
      </c>
      <c r="J28" s="90">
        <f t="shared" si="3"/>
        <v>0</v>
      </c>
      <c r="K28" s="108">
        <v>333</v>
      </c>
      <c r="L28" s="109">
        <v>1.234613673439122E-2</v>
      </c>
      <c r="M28" s="270" t="s">
        <v>146</v>
      </c>
    </row>
    <row r="29" spans="2:13" ht="21.95" customHeight="1" x14ac:dyDescent="0.25">
      <c r="B29" s="86" t="s">
        <v>29</v>
      </c>
      <c r="C29" s="87">
        <f>VLOOKUP(M29,[2]Sheet1!$A$33:$K$58,2,FALSE)</f>
        <v>124</v>
      </c>
      <c r="D29" s="88">
        <f t="shared" si="0"/>
        <v>1.3540074252020091E-2</v>
      </c>
      <c r="E29" s="89">
        <f>VLOOKUP(M29,[2]Sheet1!$A$33:$K$58,4,FALSE)</f>
        <v>176</v>
      </c>
      <c r="F29" s="88">
        <f t="shared" si="1"/>
        <v>1.0464355788096796E-2</v>
      </c>
      <c r="G29" s="89">
        <f>VLOOKUP(M29,[2]Sheet1!$A$33:$K$58,6,FALSE)</f>
        <v>7</v>
      </c>
      <c r="H29" s="88">
        <f t="shared" si="2"/>
        <v>7.0422535211267607E-3</v>
      </c>
      <c r="I29" s="89">
        <f>VLOOKUP(M29,[2]Sheet1!$A$33:$K$58,8,FALSE)</f>
        <v>0</v>
      </c>
      <c r="J29" s="90">
        <f t="shared" si="3"/>
        <v>0</v>
      </c>
      <c r="K29" s="108">
        <v>307</v>
      </c>
      <c r="L29" s="109">
        <v>1.1382174106480795E-2</v>
      </c>
      <c r="M29" s="270" t="s">
        <v>147</v>
      </c>
    </row>
    <row r="30" spans="2:13" ht="21.95" customHeight="1" thickBot="1" x14ac:dyDescent="0.3">
      <c r="B30" s="86" t="s">
        <v>30</v>
      </c>
      <c r="C30" s="87">
        <f>VLOOKUP(M30,[2]Sheet1!$A$33:$K$58,2,FALSE)</f>
        <v>82</v>
      </c>
      <c r="D30" s="88">
        <f t="shared" si="0"/>
        <v>8.9539200698842535E-3</v>
      </c>
      <c r="E30" s="89">
        <f>VLOOKUP(M30,[2]Sheet1!$A$33:$K$58,4,FALSE)</f>
        <v>103</v>
      </c>
      <c r="F30" s="88">
        <f t="shared" si="1"/>
        <v>6.1240263987157378E-3</v>
      </c>
      <c r="G30" s="89">
        <f>VLOOKUP(M30,[2]Sheet1!$A$33:$K$58,6,FALSE)</f>
        <v>11</v>
      </c>
      <c r="H30" s="88">
        <f>G30/$G$31</f>
        <v>1.1066398390342052E-2</v>
      </c>
      <c r="I30" s="89">
        <f>VLOOKUP(M30,[2]Sheet1!$A$33:$K$58,8,FALSE)</f>
        <v>0</v>
      </c>
      <c r="J30" s="90">
        <f t="shared" si="3"/>
        <v>0</v>
      </c>
      <c r="K30" s="108">
        <v>196</v>
      </c>
      <c r="L30" s="109">
        <v>7.266795195017055E-3</v>
      </c>
      <c r="M30" s="270" t="s">
        <v>30</v>
      </c>
    </row>
    <row r="31" spans="2:13" ht="21.95" customHeight="1" thickTop="1" thickBot="1" x14ac:dyDescent="0.3">
      <c r="B31" s="97" t="s">
        <v>31</v>
      </c>
      <c r="C31" s="98">
        <f>SUM(C6:C30)</f>
        <v>9158</v>
      </c>
      <c r="D31" s="99">
        <f t="shared" ref="D31:J31" si="4">SUM(D6:D30)</f>
        <v>1</v>
      </c>
      <c r="E31" s="100">
        <f>SUM(E6:E30)</f>
        <v>16819</v>
      </c>
      <c r="F31" s="99">
        <f t="shared" si="4"/>
        <v>1</v>
      </c>
      <c r="G31" s="100">
        <f t="shared" si="4"/>
        <v>994</v>
      </c>
      <c r="H31" s="99">
        <f t="shared" si="4"/>
        <v>1</v>
      </c>
      <c r="I31" s="100">
        <f t="shared" si="4"/>
        <v>1</v>
      </c>
      <c r="J31" s="101">
        <f t="shared" si="4"/>
        <v>1</v>
      </c>
      <c r="K31" s="98">
        <v>26972</v>
      </c>
      <c r="L31" s="110">
        <v>1</v>
      </c>
      <c r="M31" s="271" t="s">
        <v>52</v>
      </c>
    </row>
    <row r="32" spans="2:13" ht="21.95" customHeight="1" thickTop="1" thickBot="1" x14ac:dyDescent="0.3">
      <c r="B32" s="111"/>
      <c r="C32" s="112"/>
      <c r="D32" s="113"/>
      <c r="E32" s="112"/>
      <c r="F32" s="113"/>
      <c r="G32" s="112"/>
      <c r="H32" s="113"/>
      <c r="I32" s="112"/>
      <c r="J32" s="113"/>
      <c r="K32" s="112"/>
      <c r="L32" s="113"/>
    </row>
    <row r="33" spans="2:12" ht="21.95" customHeight="1" thickTop="1" x14ac:dyDescent="0.25">
      <c r="B33" s="114" t="s">
        <v>217</v>
      </c>
      <c r="C33" s="115"/>
      <c r="D33" s="115"/>
      <c r="E33" s="116"/>
      <c r="F33" s="117"/>
      <c r="G33" s="117"/>
      <c r="H33" s="117"/>
      <c r="I33" s="117"/>
      <c r="J33" s="117"/>
      <c r="K33" s="118"/>
      <c r="L33" s="117"/>
    </row>
    <row r="34" spans="2:12" ht="21.95" customHeight="1" thickBot="1" x14ac:dyDescent="0.3">
      <c r="B34" s="119" t="s">
        <v>218</v>
      </c>
      <c r="C34" s="120"/>
      <c r="D34" s="120"/>
      <c r="E34" s="121"/>
      <c r="F34" s="117"/>
      <c r="G34" s="117"/>
      <c r="H34" s="117"/>
      <c r="I34" s="117"/>
      <c r="J34" s="117"/>
      <c r="K34" s="118"/>
      <c r="L34" s="117"/>
    </row>
    <row r="35" spans="2:12" ht="15.75" thickTop="1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</row>
    <row r="112" spans="2:12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</row>
    <row r="113" spans="2:12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2:12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</row>
    <row r="115" spans="2:12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2:12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</row>
    <row r="117" spans="2:12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</row>
    <row r="118" spans="2:12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</row>
    <row r="119" spans="2:12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</row>
    <row r="120" spans="2:12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</row>
    <row r="121" spans="2:12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2:12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</row>
    <row r="123" spans="2:12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</row>
    <row r="124" spans="2:12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</row>
    <row r="125" spans="2:12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</row>
    <row r="126" spans="2:12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</row>
    <row r="127" spans="2:12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</row>
    <row r="128" spans="2:12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</row>
    <row r="129" spans="2:12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</row>
    <row r="130" spans="2:12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</row>
    <row r="131" spans="2:12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</row>
    <row r="132" spans="2:12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</row>
    <row r="133" spans="2:12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</row>
    <row r="134" spans="2:12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</row>
    <row r="135" spans="2:12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2:12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2:12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</row>
    <row r="138" spans="2:12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</row>
    <row r="139" spans="2:12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</row>
    <row r="140" spans="2:12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</row>
    <row r="141" spans="2:12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2:12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2:12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</row>
    <row r="144" spans="2:12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</row>
    <row r="145" spans="2:12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</row>
    <row r="146" spans="2:12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2:12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2:12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2:12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</row>
    <row r="150" spans="2:12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</row>
    <row r="151" spans="2:12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</row>
    <row r="152" spans="2:12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</row>
    <row r="153" spans="2:12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</row>
    <row r="154" spans="2:12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</row>
    <row r="155" spans="2:12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</row>
    <row r="156" spans="2:12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</row>
    <row r="157" spans="2:12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</row>
    <row r="158" spans="2:12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</row>
    <row r="159" spans="2:12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</row>
    <row r="160" spans="2:12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</row>
    <row r="161" spans="2:12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</row>
    <row r="162" spans="2:12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</row>
    <row r="163" spans="2:12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</row>
    <row r="164" spans="2:12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</row>
    <row r="165" spans="2:12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</row>
    <row r="166" spans="2:12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</row>
    <row r="167" spans="2:12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</row>
    <row r="168" spans="2:12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</row>
    <row r="169" spans="2:12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</row>
    <row r="170" spans="2:12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</row>
    <row r="171" spans="2:12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</row>
    <row r="172" spans="2:12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</row>
    <row r="173" spans="2:12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</row>
    <row r="174" spans="2:12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</row>
    <row r="175" spans="2:12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</row>
    <row r="176" spans="2:12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</row>
    <row r="177" spans="2:12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</row>
    <row r="178" spans="2:12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</row>
    <row r="179" spans="2:12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</row>
    <row r="180" spans="2:12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</row>
    <row r="181" spans="2:12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</row>
    <row r="182" spans="2:12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</row>
    <row r="183" spans="2:12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</row>
    <row r="184" spans="2:12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</row>
    <row r="185" spans="2:12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</row>
    <row r="186" spans="2:12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</row>
    <row r="187" spans="2:12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</row>
    <row r="188" spans="2:12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</row>
    <row r="189" spans="2:12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</row>
    <row r="190" spans="2:12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</row>
    <row r="191" spans="2:12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</row>
    <row r="192" spans="2:12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</row>
    <row r="193" spans="2:12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</row>
    <row r="194" spans="2:12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</row>
    <row r="195" spans="2:12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</row>
    <row r="196" spans="2:12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</row>
    <row r="197" spans="2:12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</row>
    <row r="198" spans="2:12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</row>
    <row r="199" spans="2:12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</row>
    <row r="200" spans="2:12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</row>
    <row r="201" spans="2:12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</row>
    <row r="202" spans="2:12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</row>
    <row r="203" spans="2:12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</row>
    <row r="204" spans="2:12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</row>
    <row r="205" spans="2:12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</row>
    <row r="206" spans="2:12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</row>
    <row r="207" spans="2:12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</row>
    <row r="208" spans="2:12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</row>
    <row r="209" spans="2:12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</row>
    <row r="210" spans="2:12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</row>
    <row r="211" spans="2:12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</row>
    <row r="212" spans="2:12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</row>
    <row r="213" spans="2:12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</row>
    <row r="214" spans="2:12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</row>
    <row r="215" spans="2:12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</row>
    <row r="216" spans="2:12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</row>
    <row r="217" spans="2:12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</row>
    <row r="218" spans="2:12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</row>
    <row r="219" spans="2:12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</row>
    <row r="220" spans="2:12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</row>
    <row r="221" spans="2:12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</row>
    <row r="222" spans="2:12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</row>
    <row r="223" spans="2:12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</row>
    <row r="224" spans="2:12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</row>
    <row r="225" spans="2:12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</row>
    <row r="226" spans="2:12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</row>
    <row r="227" spans="2:12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</row>
    <row r="228" spans="2:12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</row>
    <row r="229" spans="2:12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</row>
    <row r="230" spans="2:12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</row>
    <row r="231" spans="2:12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</row>
    <row r="232" spans="2:12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</row>
    <row r="233" spans="2:12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</row>
    <row r="234" spans="2:12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</row>
    <row r="235" spans="2:12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</row>
    <row r="236" spans="2:12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</row>
    <row r="237" spans="2:12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</row>
    <row r="238" spans="2:12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</row>
    <row r="239" spans="2:12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</row>
    <row r="240" spans="2:12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</row>
    <row r="241" spans="2:12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</row>
    <row r="242" spans="2:12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</row>
    <row r="243" spans="2:12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</row>
    <row r="244" spans="2:12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</row>
    <row r="245" spans="2:12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</row>
    <row r="246" spans="2:12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</row>
    <row r="247" spans="2:12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</row>
    <row r="248" spans="2:12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</row>
    <row r="249" spans="2:12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</row>
    <row r="250" spans="2:12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</row>
    <row r="251" spans="2:12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</row>
    <row r="252" spans="2:12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</row>
    <row r="253" spans="2:12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</row>
    <row r="254" spans="2:12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</row>
    <row r="255" spans="2:12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</row>
    <row r="256" spans="2:12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</row>
    <row r="257" spans="2:12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</row>
    <row r="258" spans="2:12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</row>
    <row r="259" spans="2:12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</row>
    <row r="260" spans="2:12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</row>
    <row r="261" spans="2:12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</row>
    <row r="262" spans="2:12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</row>
    <row r="263" spans="2:12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</row>
    <row r="264" spans="2:12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</row>
    <row r="265" spans="2:12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</row>
    <row r="266" spans="2:12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</row>
    <row r="267" spans="2:12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</row>
    <row r="268" spans="2:12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</row>
    <row r="269" spans="2:12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</row>
    <row r="270" spans="2:12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</row>
    <row r="271" spans="2:12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</row>
    <row r="272" spans="2:12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</row>
    <row r="273" spans="2:12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</row>
    <row r="274" spans="2:12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</row>
    <row r="275" spans="2:12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</row>
    <row r="276" spans="2:12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</row>
    <row r="277" spans="2:12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</row>
    <row r="278" spans="2:12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</row>
    <row r="279" spans="2:12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</row>
    <row r="280" spans="2:12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</row>
    <row r="281" spans="2:12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</row>
    <row r="282" spans="2:12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</row>
    <row r="283" spans="2:12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</row>
    <row r="284" spans="2:12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</row>
    <row r="285" spans="2:12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</row>
    <row r="286" spans="2:12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</row>
    <row r="287" spans="2:12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</row>
    <row r="288" spans="2:12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</row>
    <row r="289" spans="2:12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</row>
    <row r="290" spans="2:12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</row>
    <row r="291" spans="2:12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</row>
    <row r="292" spans="2:12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</row>
    <row r="293" spans="2:12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</row>
    <row r="294" spans="2:12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</row>
    <row r="295" spans="2:12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</row>
    <row r="296" spans="2:12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</row>
    <row r="297" spans="2:12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</row>
    <row r="298" spans="2:12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</row>
    <row r="299" spans="2:12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</row>
    <row r="300" spans="2:12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</row>
    <row r="301" spans="2:12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</row>
    <row r="302" spans="2:12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</row>
    <row r="303" spans="2:12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</row>
    <row r="304" spans="2:12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</row>
    <row r="305" spans="2:12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</row>
    <row r="306" spans="2:12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</row>
    <row r="307" spans="2:12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</row>
    <row r="308" spans="2:12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</row>
    <row r="309" spans="2:12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</row>
    <row r="310" spans="2:12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</row>
    <row r="311" spans="2:12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</row>
    <row r="312" spans="2:12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</row>
    <row r="313" spans="2:12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</row>
    <row r="314" spans="2:12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</row>
    <row r="315" spans="2:12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</row>
    <row r="316" spans="2:12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</row>
    <row r="317" spans="2:12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</row>
    <row r="318" spans="2:12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</row>
    <row r="319" spans="2:12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</row>
    <row r="320" spans="2:12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</row>
    <row r="321" spans="2:12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</row>
    <row r="322" spans="2:12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</row>
    <row r="323" spans="2:12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</row>
    <row r="324" spans="2:12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</row>
    <row r="325" spans="2:12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</row>
    <row r="326" spans="2:12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</row>
    <row r="327" spans="2:12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</row>
    <row r="328" spans="2:12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</row>
    <row r="329" spans="2:12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</row>
    <row r="330" spans="2:12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</row>
    <row r="331" spans="2:12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</row>
    <row r="332" spans="2:12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</row>
    <row r="333" spans="2:12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</row>
    <row r="334" spans="2:12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</row>
    <row r="335" spans="2:12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</row>
    <row r="336" spans="2:12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</row>
    <row r="337" spans="2:12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</row>
    <row r="338" spans="2:12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</row>
    <row r="339" spans="2:12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</row>
    <row r="340" spans="2:12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</row>
    <row r="341" spans="2:12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</row>
    <row r="342" spans="2:12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</row>
    <row r="343" spans="2:12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</row>
    <row r="344" spans="2:12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</row>
    <row r="345" spans="2:12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</row>
    <row r="346" spans="2:12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</row>
    <row r="347" spans="2:12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</row>
    <row r="348" spans="2:12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</row>
    <row r="349" spans="2:12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</row>
    <row r="350" spans="2:12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</row>
    <row r="351" spans="2:12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</row>
    <row r="352" spans="2:12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</row>
    <row r="353" spans="2:12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</row>
    <row r="354" spans="2:12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</row>
    <row r="355" spans="2:12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</row>
    <row r="356" spans="2:12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</row>
    <row r="357" spans="2:12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</row>
    <row r="358" spans="2:12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</row>
    <row r="359" spans="2:12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</row>
    <row r="360" spans="2:12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</row>
    <row r="361" spans="2:12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</row>
    <row r="362" spans="2:12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</row>
    <row r="363" spans="2:12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</row>
    <row r="364" spans="2:12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</row>
    <row r="365" spans="2:12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</row>
    <row r="366" spans="2:12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</row>
    <row r="367" spans="2:12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</row>
    <row r="368" spans="2:12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</row>
    <row r="369" spans="2:12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</row>
    <row r="370" spans="2:12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</row>
    <row r="371" spans="2:12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</row>
    <row r="372" spans="2:12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</row>
    <row r="373" spans="2:12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</row>
    <row r="374" spans="2:12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</row>
    <row r="375" spans="2:12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</row>
    <row r="376" spans="2:12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</row>
    <row r="377" spans="2:12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</row>
    <row r="378" spans="2:12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</row>
    <row r="379" spans="2:12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</row>
    <row r="380" spans="2:12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</row>
    <row r="381" spans="2:12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</row>
    <row r="382" spans="2:12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</row>
    <row r="383" spans="2:12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</row>
    <row r="384" spans="2:12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</row>
    <row r="385" spans="2:12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</row>
    <row r="386" spans="2:12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</row>
    <row r="387" spans="2:12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</row>
    <row r="388" spans="2:12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</row>
    <row r="389" spans="2:12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</row>
    <row r="390" spans="2:12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</row>
    <row r="391" spans="2:12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</row>
    <row r="392" spans="2:12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</row>
    <row r="393" spans="2:12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</row>
    <row r="394" spans="2:12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</row>
    <row r="395" spans="2:12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</row>
    <row r="396" spans="2:12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</row>
    <row r="397" spans="2:12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</row>
    <row r="398" spans="2:12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</row>
    <row r="399" spans="2:12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</row>
    <row r="400" spans="2:12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</row>
    <row r="401" spans="2:12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</row>
    <row r="402" spans="2:12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</row>
    <row r="403" spans="2:12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</row>
    <row r="404" spans="2:12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</row>
    <row r="405" spans="2:12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</row>
    <row r="406" spans="2:12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</row>
    <row r="407" spans="2:12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</row>
    <row r="408" spans="2:12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</row>
    <row r="409" spans="2:12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</row>
    <row r="410" spans="2:12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</row>
    <row r="411" spans="2:12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</row>
    <row r="412" spans="2:12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</row>
    <row r="413" spans="2:12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</row>
    <row r="414" spans="2:12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</row>
    <row r="415" spans="2:12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</row>
    <row r="416" spans="2:12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</row>
    <row r="417" spans="2:12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</row>
    <row r="418" spans="2:12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</row>
    <row r="419" spans="2:12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</row>
    <row r="420" spans="2:12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</row>
    <row r="421" spans="2:12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</row>
    <row r="422" spans="2:12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</row>
    <row r="423" spans="2:12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</row>
    <row r="424" spans="2:12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</row>
    <row r="425" spans="2:12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</row>
    <row r="426" spans="2:12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</row>
    <row r="427" spans="2:12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</row>
    <row r="428" spans="2:12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</row>
    <row r="429" spans="2:12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</row>
    <row r="430" spans="2:12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</row>
    <row r="431" spans="2:12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</row>
    <row r="432" spans="2:12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</row>
    <row r="433" spans="2:12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</row>
    <row r="434" spans="2:12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</row>
    <row r="435" spans="2:12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</row>
    <row r="436" spans="2:12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</row>
    <row r="437" spans="2:12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</row>
    <row r="438" spans="2:12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</row>
    <row r="439" spans="2:12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</row>
    <row r="440" spans="2:12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</row>
    <row r="441" spans="2:12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</row>
    <row r="442" spans="2:12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</row>
    <row r="443" spans="2:12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</row>
    <row r="444" spans="2:12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</row>
    <row r="445" spans="2:12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</row>
    <row r="446" spans="2:12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</row>
    <row r="447" spans="2:12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</row>
    <row r="448" spans="2:12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</row>
    <row r="449" spans="2:12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</row>
    <row r="450" spans="2:12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</row>
    <row r="451" spans="2:12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</row>
    <row r="452" spans="2:12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</row>
    <row r="453" spans="2:12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</row>
    <row r="454" spans="2:12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</row>
    <row r="455" spans="2:12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</row>
    <row r="456" spans="2:12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</row>
    <row r="457" spans="2:12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</row>
    <row r="458" spans="2:12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</row>
    <row r="459" spans="2:12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</row>
    <row r="460" spans="2:12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</row>
    <row r="461" spans="2:12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</row>
    <row r="462" spans="2:12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</row>
    <row r="463" spans="2:12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</row>
    <row r="464" spans="2:12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</row>
    <row r="465" spans="2:12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</row>
    <row r="466" spans="2:12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</row>
    <row r="467" spans="2:12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</row>
    <row r="468" spans="2:12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</row>
    <row r="469" spans="2:12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</row>
    <row r="470" spans="2:12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</row>
    <row r="471" spans="2:12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</row>
    <row r="472" spans="2:12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</row>
    <row r="473" spans="2:12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</row>
    <row r="474" spans="2:12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</row>
    <row r="475" spans="2:12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</row>
    <row r="476" spans="2:12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</row>
    <row r="477" spans="2:12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</row>
    <row r="478" spans="2:12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</row>
    <row r="479" spans="2:12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</row>
    <row r="480" spans="2:12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</row>
    <row r="481" spans="2:12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</row>
    <row r="482" spans="2:12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</row>
    <row r="483" spans="2:12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</row>
    <row r="484" spans="2:12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</row>
    <row r="485" spans="2:12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</row>
    <row r="486" spans="2:12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</row>
    <row r="487" spans="2:12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</row>
    <row r="488" spans="2:12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</row>
    <row r="489" spans="2:12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</row>
    <row r="490" spans="2:12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</row>
    <row r="491" spans="2:12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</row>
    <row r="492" spans="2:12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</row>
    <row r="493" spans="2:12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</row>
    <row r="494" spans="2:12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</row>
    <row r="495" spans="2:12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</row>
    <row r="496" spans="2:12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</row>
    <row r="497" spans="2:12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</row>
    <row r="498" spans="2:12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</row>
    <row r="499" spans="2:12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</row>
    <row r="500" spans="2:12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</row>
    <row r="501" spans="2:12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</row>
    <row r="502" spans="2:12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</row>
    <row r="503" spans="2:12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</row>
    <row r="504" spans="2:12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</row>
    <row r="505" spans="2:12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</row>
    <row r="506" spans="2:12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</row>
    <row r="507" spans="2:12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</row>
    <row r="508" spans="2:12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</row>
    <row r="509" spans="2:12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</row>
    <row r="510" spans="2:12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</row>
    <row r="511" spans="2:12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</row>
    <row r="512" spans="2:12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</row>
    <row r="513" spans="2:12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</row>
    <row r="514" spans="2:12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</row>
    <row r="515" spans="2:12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</row>
    <row r="516" spans="2:12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</row>
    <row r="517" spans="2:12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</row>
    <row r="518" spans="2:12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</row>
    <row r="519" spans="2:12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</row>
    <row r="520" spans="2:12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</row>
    <row r="521" spans="2:12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</row>
    <row r="522" spans="2:12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</row>
    <row r="523" spans="2:12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</row>
    <row r="524" spans="2:12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</row>
    <row r="525" spans="2:12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</row>
    <row r="526" spans="2:12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</row>
    <row r="527" spans="2:12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</row>
    <row r="528" spans="2:12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</row>
    <row r="529" spans="2:12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</row>
    <row r="530" spans="2:12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</row>
    <row r="531" spans="2:12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</row>
    <row r="532" spans="2:12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</row>
    <row r="533" spans="2:12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</row>
    <row r="534" spans="2:12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</row>
    <row r="535" spans="2:12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</row>
    <row r="536" spans="2:12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</row>
    <row r="537" spans="2:12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</row>
    <row r="538" spans="2:12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</row>
    <row r="539" spans="2:12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</row>
    <row r="540" spans="2:12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</row>
    <row r="541" spans="2:12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</row>
    <row r="542" spans="2:12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</row>
    <row r="543" spans="2:12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</row>
    <row r="544" spans="2:12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</row>
    <row r="545" spans="2:12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</row>
    <row r="546" spans="2:12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</row>
    <row r="547" spans="2:12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</row>
    <row r="548" spans="2:12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</row>
    <row r="549" spans="2:12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</row>
    <row r="550" spans="2:12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</row>
    <row r="551" spans="2:12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</row>
    <row r="552" spans="2:12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</row>
    <row r="553" spans="2:12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</row>
    <row r="554" spans="2:12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</row>
    <row r="555" spans="2:12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</row>
    <row r="556" spans="2:12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</row>
    <row r="557" spans="2:12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</row>
    <row r="558" spans="2:12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</row>
    <row r="559" spans="2:12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</row>
    <row r="560" spans="2:12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</row>
    <row r="561" spans="2:12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</row>
    <row r="562" spans="2:12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</row>
    <row r="563" spans="2:12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</row>
    <row r="564" spans="2:12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</row>
    <row r="565" spans="2:12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</row>
    <row r="566" spans="2:12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</row>
    <row r="567" spans="2:12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</row>
    <row r="568" spans="2:12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</row>
    <row r="569" spans="2:12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</row>
    <row r="570" spans="2:12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</row>
    <row r="571" spans="2:12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</row>
    <row r="572" spans="2:12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</row>
    <row r="573" spans="2:12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</row>
    <row r="574" spans="2:12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</row>
    <row r="575" spans="2:12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</row>
    <row r="576" spans="2:12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</row>
    <row r="577" spans="2:12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</row>
    <row r="578" spans="2:12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</row>
    <row r="579" spans="2:12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</row>
    <row r="580" spans="2:12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</row>
    <row r="581" spans="2:12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</row>
    <row r="582" spans="2:12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</row>
    <row r="583" spans="2:12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</row>
    <row r="584" spans="2:12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</row>
    <row r="585" spans="2:12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</row>
    <row r="586" spans="2:12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</row>
    <row r="587" spans="2:12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</row>
    <row r="588" spans="2:12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</row>
    <row r="589" spans="2:12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</row>
    <row r="590" spans="2:12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</row>
    <row r="591" spans="2:12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</row>
    <row r="592" spans="2:12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</row>
    <row r="593" spans="2:12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</row>
    <row r="594" spans="2:12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</row>
    <row r="595" spans="2:12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</row>
    <row r="596" spans="2:12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</row>
    <row r="597" spans="2:12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</row>
    <row r="598" spans="2:12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</row>
    <row r="599" spans="2:12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</row>
    <row r="600" spans="2:12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</row>
    <row r="601" spans="2:12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</row>
    <row r="602" spans="2:12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</row>
    <row r="603" spans="2:12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</row>
    <row r="604" spans="2:12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</row>
    <row r="605" spans="2:12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</row>
    <row r="606" spans="2:12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</row>
    <row r="607" spans="2:12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</row>
    <row r="608" spans="2:12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</row>
    <row r="609" spans="2:12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</row>
    <row r="610" spans="2:12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</row>
    <row r="611" spans="2:12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</row>
    <row r="612" spans="2:12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</row>
    <row r="613" spans="2:12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</row>
    <row r="614" spans="2:12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</row>
    <row r="615" spans="2:12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</row>
    <row r="616" spans="2:12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</row>
    <row r="617" spans="2:12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</row>
    <row r="618" spans="2:12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</row>
    <row r="619" spans="2:12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</row>
    <row r="620" spans="2:12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</row>
    <row r="621" spans="2:12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</row>
    <row r="622" spans="2:12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</row>
    <row r="623" spans="2:12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</row>
    <row r="624" spans="2:12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</row>
    <row r="625" spans="2:12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</row>
    <row r="626" spans="2:12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</row>
    <row r="627" spans="2:12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</row>
    <row r="628" spans="2:12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</row>
    <row r="629" spans="2:12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</row>
    <row r="630" spans="2:12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</row>
    <row r="631" spans="2:12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</row>
    <row r="632" spans="2:12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</row>
    <row r="633" spans="2:12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</row>
    <row r="634" spans="2:12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</row>
    <row r="635" spans="2:12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</row>
    <row r="636" spans="2:12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</row>
    <row r="637" spans="2:12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</row>
    <row r="638" spans="2:12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</row>
    <row r="639" spans="2:12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</row>
    <row r="640" spans="2:12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</row>
    <row r="641" spans="2:12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</row>
    <row r="642" spans="2:12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</row>
    <row r="643" spans="2:12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</row>
    <row r="644" spans="2:12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</row>
    <row r="645" spans="2:12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</row>
    <row r="646" spans="2:12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</row>
    <row r="647" spans="2:12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</row>
    <row r="648" spans="2:12" x14ac:dyDescent="0.25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</row>
    <row r="649" spans="2:12" x14ac:dyDescent="0.25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</row>
    <row r="650" spans="2:12" x14ac:dyDescent="0.25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</row>
    <row r="651" spans="2:12" x14ac:dyDescent="0.25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</row>
    <row r="652" spans="2:12" x14ac:dyDescent="0.25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</row>
    <row r="653" spans="2:12" x14ac:dyDescent="0.25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</row>
    <row r="654" spans="2:12" x14ac:dyDescent="0.25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</row>
    <row r="655" spans="2:12" x14ac:dyDescent="0.25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</row>
    <row r="656" spans="2:12" x14ac:dyDescent="0.25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</row>
    <row r="657" spans="2:12" x14ac:dyDescent="0.25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</row>
    <row r="658" spans="2:12" x14ac:dyDescent="0.25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</row>
    <row r="659" spans="2:12" x14ac:dyDescent="0.25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</row>
    <row r="660" spans="2:12" x14ac:dyDescent="0.25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</row>
    <row r="661" spans="2:12" x14ac:dyDescent="0.25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</row>
    <row r="662" spans="2:12" x14ac:dyDescent="0.25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</row>
    <row r="663" spans="2:12" x14ac:dyDescent="0.25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</row>
    <row r="664" spans="2:12" x14ac:dyDescent="0.25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</row>
    <row r="665" spans="2:12" x14ac:dyDescent="0.25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</row>
    <row r="666" spans="2:12" x14ac:dyDescent="0.25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</row>
    <row r="667" spans="2:12" x14ac:dyDescent="0.25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</row>
    <row r="668" spans="2:12" x14ac:dyDescent="0.25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</row>
    <row r="669" spans="2:12" x14ac:dyDescent="0.25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</row>
    <row r="670" spans="2:12" x14ac:dyDescent="0.25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</row>
    <row r="671" spans="2:12" x14ac:dyDescent="0.25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</row>
    <row r="672" spans="2:12" x14ac:dyDescent="0.25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</row>
    <row r="673" spans="2:12" x14ac:dyDescent="0.25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</row>
    <row r="674" spans="2:12" x14ac:dyDescent="0.25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</row>
    <row r="675" spans="2:12" x14ac:dyDescent="0.25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</row>
    <row r="676" spans="2:12" x14ac:dyDescent="0.25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</row>
    <row r="677" spans="2:12" x14ac:dyDescent="0.25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</row>
    <row r="678" spans="2:12" x14ac:dyDescent="0.25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</row>
    <row r="679" spans="2:12" x14ac:dyDescent="0.25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</row>
    <row r="680" spans="2:12" x14ac:dyDescent="0.25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</row>
    <row r="681" spans="2:12" x14ac:dyDescent="0.25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</row>
    <row r="682" spans="2:12" x14ac:dyDescent="0.25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</row>
    <row r="683" spans="2:12" x14ac:dyDescent="0.25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</row>
    <row r="684" spans="2:12" x14ac:dyDescent="0.25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</row>
    <row r="685" spans="2:12" x14ac:dyDescent="0.25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</row>
    <row r="686" spans="2:12" x14ac:dyDescent="0.25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</row>
    <row r="687" spans="2:12" x14ac:dyDescent="0.25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</row>
    <row r="688" spans="2:12" x14ac:dyDescent="0.25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</row>
    <row r="689" spans="2:12" x14ac:dyDescent="0.25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</row>
    <row r="690" spans="2:12" x14ac:dyDescent="0.25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</row>
    <row r="691" spans="2:12" x14ac:dyDescent="0.25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</row>
    <row r="692" spans="2:12" x14ac:dyDescent="0.25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</row>
    <row r="693" spans="2:12" x14ac:dyDescent="0.25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</row>
    <row r="694" spans="2:12" x14ac:dyDescent="0.25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</row>
    <row r="695" spans="2:12" x14ac:dyDescent="0.25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</row>
    <row r="696" spans="2:12" x14ac:dyDescent="0.25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</row>
    <row r="697" spans="2:12" x14ac:dyDescent="0.25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</row>
    <row r="698" spans="2:12" x14ac:dyDescent="0.25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</row>
    <row r="699" spans="2:12" x14ac:dyDescent="0.25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</row>
    <row r="700" spans="2:12" x14ac:dyDescent="0.25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</row>
    <row r="701" spans="2:12" x14ac:dyDescent="0.25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</row>
    <row r="702" spans="2:12" x14ac:dyDescent="0.25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</row>
    <row r="703" spans="2:12" x14ac:dyDescent="0.25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</row>
    <row r="704" spans="2:12" x14ac:dyDescent="0.25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</row>
    <row r="705" spans="2:12" x14ac:dyDescent="0.25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</row>
    <row r="706" spans="2:12" x14ac:dyDescent="0.25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</row>
    <row r="707" spans="2:12" x14ac:dyDescent="0.25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</row>
    <row r="708" spans="2:12" x14ac:dyDescent="0.25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</row>
    <row r="709" spans="2:12" x14ac:dyDescent="0.25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</row>
    <row r="710" spans="2:12" x14ac:dyDescent="0.25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</row>
    <row r="711" spans="2:12" x14ac:dyDescent="0.25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CJ717"/>
  <sheetViews>
    <sheetView topLeftCell="A4" zoomScale="70" zoomScaleNormal="70" workbookViewId="0">
      <selection activeCell="C7" sqref="C7:P22"/>
    </sheetView>
  </sheetViews>
  <sheetFormatPr defaultColWidth="11.42578125" defaultRowHeight="15" x14ac:dyDescent="0.25"/>
  <cols>
    <col min="1" max="1" width="2.7109375" style="81" customWidth="1"/>
    <col min="2" max="2" width="30.7109375" style="63" customWidth="1"/>
    <col min="3" max="18" width="12.7109375" style="63" customWidth="1"/>
    <col min="19" max="19" width="11.42578125" style="269" customWidth="1"/>
    <col min="20" max="88" width="11.42578125" style="81" customWidth="1"/>
    <col min="89" max="16384" width="11.42578125" style="63"/>
  </cols>
  <sheetData>
    <row r="1" spans="2:19" s="81" customFormat="1" ht="15.75" thickBot="1" x14ac:dyDescent="0.3">
      <c r="S1" s="269"/>
    </row>
    <row r="2" spans="2:19" ht="21.95" customHeight="1" thickTop="1" thickBot="1" x14ac:dyDescent="0.3">
      <c r="B2" s="284" t="s">
        <v>306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6"/>
    </row>
    <row r="3" spans="2:19" ht="21.95" customHeight="1" thickTop="1" thickBot="1" x14ac:dyDescent="0.3">
      <c r="B3" s="287" t="s">
        <v>252</v>
      </c>
      <c r="C3" s="298" t="s">
        <v>39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78" t="s">
        <v>31</v>
      </c>
    </row>
    <row r="4" spans="2:19" ht="21.95" customHeight="1" thickTop="1" thickBot="1" x14ac:dyDescent="0.3">
      <c r="B4" s="325"/>
      <c r="C4" s="332" t="s">
        <v>40</v>
      </c>
      <c r="D4" s="298"/>
      <c r="E4" s="298"/>
      <c r="F4" s="298"/>
      <c r="G4" s="314"/>
      <c r="H4" s="332" t="s">
        <v>41</v>
      </c>
      <c r="I4" s="298"/>
      <c r="J4" s="298"/>
      <c r="K4" s="298"/>
      <c r="L4" s="314"/>
      <c r="M4" s="332" t="s">
        <v>42</v>
      </c>
      <c r="N4" s="298"/>
      <c r="O4" s="298"/>
      <c r="P4" s="298"/>
      <c r="Q4" s="314"/>
      <c r="R4" s="279"/>
    </row>
    <row r="5" spans="2:19" ht="21.95" customHeight="1" thickTop="1" x14ac:dyDescent="0.25">
      <c r="B5" s="325"/>
      <c r="C5" s="303" t="s">
        <v>81</v>
      </c>
      <c r="D5" s="306"/>
      <c r="E5" s="306"/>
      <c r="F5" s="307"/>
      <c r="G5" s="287" t="s">
        <v>31</v>
      </c>
      <c r="H5" s="303" t="s">
        <v>81</v>
      </c>
      <c r="I5" s="306"/>
      <c r="J5" s="306"/>
      <c r="K5" s="307"/>
      <c r="L5" s="287" t="s">
        <v>31</v>
      </c>
      <c r="M5" s="303" t="s">
        <v>81</v>
      </c>
      <c r="N5" s="306"/>
      <c r="O5" s="306"/>
      <c r="P5" s="307"/>
      <c r="Q5" s="288" t="s">
        <v>31</v>
      </c>
      <c r="R5" s="279"/>
    </row>
    <row r="6" spans="2:19" ht="40.5" customHeight="1" thickBot="1" x14ac:dyDescent="0.3">
      <c r="B6" s="326"/>
      <c r="C6" s="245" t="s">
        <v>33</v>
      </c>
      <c r="D6" s="246" t="s">
        <v>194</v>
      </c>
      <c r="E6" s="246" t="s">
        <v>195</v>
      </c>
      <c r="F6" s="242" t="s">
        <v>34</v>
      </c>
      <c r="G6" s="326"/>
      <c r="H6" s="245" t="s">
        <v>33</v>
      </c>
      <c r="I6" s="246" t="s">
        <v>194</v>
      </c>
      <c r="J6" s="246" t="s">
        <v>195</v>
      </c>
      <c r="K6" s="242" t="s">
        <v>34</v>
      </c>
      <c r="L6" s="326"/>
      <c r="M6" s="245" t="s">
        <v>33</v>
      </c>
      <c r="N6" s="246" t="s">
        <v>194</v>
      </c>
      <c r="O6" s="246" t="s">
        <v>195</v>
      </c>
      <c r="P6" s="242" t="s">
        <v>34</v>
      </c>
      <c r="Q6" s="326"/>
      <c r="R6" s="280"/>
    </row>
    <row r="7" spans="2:19" ht="21.95" customHeight="1" thickTop="1" thickBot="1" x14ac:dyDescent="0.3">
      <c r="B7" s="200" t="s">
        <v>102</v>
      </c>
      <c r="C7" s="201">
        <v>78</v>
      </c>
      <c r="D7" s="203">
        <v>224</v>
      </c>
      <c r="E7" s="203">
        <v>4</v>
      </c>
      <c r="F7" s="214">
        <v>0</v>
      </c>
      <c r="G7" s="215">
        <v>306</v>
      </c>
      <c r="H7" s="201">
        <v>609</v>
      </c>
      <c r="I7" s="203">
        <v>1596</v>
      </c>
      <c r="J7" s="203">
        <v>70</v>
      </c>
      <c r="K7" s="214">
        <v>0</v>
      </c>
      <c r="L7" s="215">
        <v>2275</v>
      </c>
      <c r="M7" s="201">
        <v>212</v>
      </c>
      <c r="N7" s="203">
        <v>540</v>
      </c>
      <c r="O7" s="203">
        <v>36</v>
      </c>
      <c r="P7" s="214">
        <v>0</v>
      </c>
      <c r="Q7" s="215">
        <v>788</v>
      </c>
      <c r="R7" s="215">
        <v>3369</v>
      </c>
      <c r="S7" s="270" t="s">
        <v>179</v>
      </c>
    </row>
    <row r="8" spans="2:19" ht="21.95" customHeight="1" thickTop="1" x14ac:dyDescent="0.25">
      <c r="B8" s="206" t="s">
        <v>103</v>
      </c>
      <c r="C8" s="87">
        <v>64</v>
      </c>
      <c r="D8" s="89">
        <v>167</v>
      </c>
      <c r="E8" s="89">
        <v>0</v>
      </c>
      <c r="F8" s="164">
        <v>0</v>
      </c>
      <c r="G8" s="168">
        <v>231</v>
      </c>
      <c r="H8" s="87">
        <v>443</v>
      </c>
      <c r="I8" s="89">
        <v>1147</v>
      </c>
      <c r="J8" s="89">
        <v>26</v>
      </c>
      <c r="K8" s="164">
        <v>0</v>
      </c>
      <c r="L8" s="168">
        <v>1616</v>
      </c>
      <c r="M8" s="87">
        <v>222</v>
      </c>
      <c r="N8" s="89">
        <v>521</v>
      </c>
      <c r="O8" s="89">
        <v>34</v>
      </c>
      <c r="P8" s="164">
        <v>0</v>
      </c>
      <c r="Q8" s="168">
        <v>777</v>
      </c>
      <c r="R8" s="168">
        <v>2624</v>
      </c>
      <c r="S8" s="270" t="s">
        <v>180</v>
      </c>
    </row>
    <row r="9" spans="2:19" ht="21.95" customHeight="1" x14ac:dyDescent="0.25">
      <c r="B9" s="206" t="s">
        <v>104</v>
      </c>
      <c r="C9" s="87">
        <v>42</v>
      </c>
      <c r="D9" s="89">
        <v>22</v>
      </c>
      <c r="E9" s="89">
        <v>0</v>
      </c>
      <c r="F9" s="164">
        <v>0</v>
      </c>
      <c r="G9" s="168">
        <v>64</v>
      </c>
      <c r="H9" s="87">
        <v>264</v>
      </c>
      <c r="I9" s="89">
        <v>415</v>
      </c>
      <c r="J9" s="89">
        <v>10</v>
      </c>
      <c r="K9" s="164">
        <v>0</v>
      </c>
      <c r="L9" s="168">
        <v>689</v>
      </c>
      <c r="M9" s="87">
        <v>130</v>
      </c>
      <c r="N9" s="89">
        <v>224</v>
      </c>
      <c r="O9" s="89">
        <v>10</v>
      </c>
      <c r="P9" s="164">
        <v>0</v>
      </c>
      <c r="Q9" s="168">
        <v>364</v>
      </c>
      <c r="R9" s="168">
        <v>1117</v>
      </c>
      <c r="S9" s="270" t="s">
        <v>181</v>
      </c>
    </row>
    <row r="10" spans="2:19" ht="21.95" customHeight="1" x14ac:dyDescent="0.25">
      <c r="B10" s="206" t="s">
        <v>105</v>
      </c>
      <c r="C10" s="87">
        <v>81</v>
      </c>
      <c r="D10" s="89">
        <v>100</v>
      </c>
      <c r="E10" s="89">
        <v>0</v>
      </c>
      <c r="F10" s="164">
        <v>0</v>
      </c>
      <c r="G10" s="168">
        <v>181</v>
      </c>
      <c r="H10" s="87">
        <v>503</v>
      </c>
      <c r="I10" s="89">
        <v>836</v>
      </c>
      <c r="J10" s="89">
        <v>27</v>
      </c>
      <c r="K10" s="164">
        <v>0</v>
      </c>
      <c r="L10" s="168">
        <v>1366</v>
      </c>
      <c r="M10" s="87">
        <v>213</v>
      </c>
      <c r="N10" s="89">
        <v>459</v>
      </c>
      <c r="O10" s="89">
        <v>23</v>
      </c>
      <c r="P10" s="164">
        <v>0</v>
      </c>
      <c r="Q10" s="168">
        <v>695</v>
      </c>
      <c r="R10" s="168">
        <v>2242</v>
      </c>
      <c r="S10" s="270" t="s">
        <v>182</v>
      </c>
    </row>
    <row r="11" spans="2:19" ht="21.95" customHeight="1" x14ac:dyDescent="0.25">
      <c r="B11" s="206" t="s">
        <v>106</v>
      </c>
      <c r="C11" s="87">
        <v>33</v>
      </c>
      <c r="D11" s="89">
        <v>62</v>
      </c>
      <c r="E11" s="89">
        <v>0</v>
      </c>
      <c r="F11" s="164">
        <v>0</v>
      </c>
      <c r="G11" s="168">
        <v>95</v>
      </c>
      <c r="H11" s="87">
        <v>184</v>
      </c>
      <c r="I11" s="89">
        <v>532</v>
      </c>
      <c r="J11" s="89">
        <v>13</v>
      </c>
      <c r="K11" s="164">
        <v>0</v>
      </c>
      <c r="L11" s="168">
        <v>729</v>
      </c>
      <c r="M11" s="87">
        <v>93</v>
      </c>
      <c r="N11" s="89">
        <v>287</v>
      </c>
      <c r="O11" s="89">
        <v>19</v>
      </c>
      <c r="P11" s="164">
        <v>0</v>
      </c>
      <c r="Q11" s="168">
        <v>399</v>
      </c>
      <c r="R11" s="168">
        <v>1223</v>
      </c>
      <c r="S11" s="270" t="s">
        <v>183</v>
      </c>
    </row>
    <row r="12" spans="2:19" ht="21.95" customHeight="1" thickBot="1" x14ac:dyDescent="0.3">
      <c r="B12" s="206" t="s">
        <v>107</v>
      </c>
      <c r="C12" s="87">
        <v>85</v>
      </c>
      <c r="D12" s="89">
        <v>84</v>
      </c>
      <c r="E12" s="89">
        <v>1</v>
      </c>
      <c r="F12" s="164">
        <v>0</v>
      </c>
      <c r="G12" s="168">
        <v>170</v>
      </c>
      <c r="H12" s="87">
        <v>448</v>
      </c>
      <c r="I12" s="89">
        <v>628</v>
      </c>
      <c r="J12" s="89">
        <v>14</v>
      </c>
      <c r="K12" s="164">
        <v>0</v>
      </c>
      <c r="L12" s="168">
        <v>1090</v>
      </c>
      <c r="M12" s="87">
        <v>202</v>
      </c>
      <c r="N12" s="89">
        <v>427</v>
      </c>
      <c r="O12" s="89">
        <v>14</v>
      </c>
      <c r="P12" s="164">
        <v>0</v>
      </c>
      <c r="Q12" s="168">
        <v>643</v>
      </c>
      <c r="R12" s="168">
        <v>1903</v>
      </c>
      <c r="S12" s="270" t="s">
        <v>184</v>
      </c>
    </row>
    <row r="13" spans="2:19" ht="21.95" customHeight="1" thickTop="1" thickBot="1" x14ac:dyDescent="0.3">
      <c r="B13" s="200" t="s">
        <v>108</v>
      </c>
      <c r="C13" s="201">
        <v>305</v>
      </c>
      <c r="D13" s="203">
        <v>435</v>
      </c>
      <c r="E13" s="203">
        <v>1</v>
      </c>
      <c r="F13" s="214">
        <v>0</v>
      </c>
      <c r="G13" s="215">
        <v>741</v>
      </c>
      <c r="H13" s="201">
        <v>1842</v>
      </c>
      <c r="I13" s="203">
        <v>3558</v>
      </c>
      <c r="J13" s="203">
        <v>90</v>
      </c>
      <c r="K13" s="214">
        <v>0</v>
      </c>
      <c r="L13" s="215">
        <v>5490</v>
      </c>
      <c r="M13" s="201">
        <v>860</v>
      </c>
      <c r="N13" s="203">
        <v>1918</v>
      </c>
      <c r="O13" s="203">
        <v>100</v>
      </c>
      <c r="P13" s="214">
        <v>0</v>
      </c>
      <c r="Q13" s="215">
        <v>2878</v>
      </c>
      <c r="R13" s="215">
        <v>9109</v>
      </c>
    </row>
    <row r="14" spans="2:19" ht="21.95" customHeight="1" thickTop="1" x14ac:dyDescent="0.25">
      <c r="B14" s="206" t="s">
        <v>109</v>
      </c>
      <c r="C14" s="87">
        <v>5</v>
      </c>
      <c r="D14" s="89">
        <v>25</v>
      </c>
      <c r="E14" s="89">
        <v>1</v>
      </c>
      <c r="F14" s="164">
        <v>0</v>
      </c>
      <c r="G14" s="168">
        <v>31</v>
      </c>
      <c r="H14" s="87">
        <v>87</v>
      </c>
      <c r="I14" s="89">
        <v>273</v>
      </c>
      <c r="J14" s="89">
        <v>12</v>
      </c>
      <c r="K14" s="164">
        <v>0</v>
      </c>
      <c r="L14" s="168">
        <v>372</v>
      </c>
      <c r="M14" s="87">
        <v>42</v>
      </c>
      <c r="N14" s="89">
        <v>136</v>
      </c>
      <c r="O14" s="89">
        <v>7</v>
      </c>
      <c r="P14" s="164">
        <v>0</v>
      </c>
      <c r="Q14" s="168">
        <v>185</v>
      </c>
      <c r="R14" s="168">
        <v>588</v>
      </c>
      <c r="S14" s="270" t="s">
        <v>185</v>
      </c>
    </row>
    <row r="15" spans="2:19" ht="21.95" customHeight="1" x14ac:dyDescent="0.25">
      <c r="B15" s="206" t="s">
        <v>110</v>
      </c>
      <c r="C15" s="87">
        <v>60</v>
      </c>
      <c r="D15" s="89">
        <v>140</v>
      </c>
      <c r="E15" s="89">
        <v>3</v>
      </c>
      <c r="F15" s="164">
        <v>0</v>
      </c>
      <c r="G15" s="168">
        <v>203</v>
      </c>
      <c r="H15" s="87">
        <v>462</v>
      </c>
      <c r="I15" s="89">
        <v>1416</v>
      </c>
      <c r="J15" s="89">
        <v>78</v>
      </c>
      <c r="K15" s="164">
        <v>1</v>
      </c>
      <c r="L15" s="168">
        <v>1957</v>
      </c>
      <c r="M15" s="87">
        <v>192</v>
      </c>
      <c r="N15" s="89">
        <v>567</v>
      </c>
      <c r="O15" s="89">
        <v>52</v>
      </c>
      <c r="P15" s="164">
        <v>0</v>
      </c>
      <c r="Q15" s="168">
        <v>811</v>
      </c>
      <c r="R15" s="168">
        <v>2971</v>
      </c>
      <c r="S15" s="270" t="s">
        <v>186</v>
      </c>
    </row>
    <row r="16" spans="2:19" ht="21.95" customHeight="1" x14ac:dyDescent="0.25">
      <c r="B16" s="206" t="s">
        <v>111</v>
      </c>
      <c r="C16" s="87">
        <v>70</v>
      </c>
      <c r="D16" s="89">
        <v>79</v>
      </c>
      <c r="E16" s="89">
        <v>3</v>
      </c>
      <c r="F16" s="164">
        <v>0</v>
      </c>
      <c r="G16" s="168">
        <v>152</v>
      </c>
      <c r="H16" s="87">
        <v>581</v>
      </c>
      <c r="I16" s="89">
        <v>1076</v>
      </c>
      <c r="J16" s="89">
        <v>62</v>
      </c>
      <c r="K16" s="164">
        <v>0</v>
      </c>
      <c r="L16" s="168">
        <v>1719</v>
      </c>
      <c r="M16" s="87">
        <v>264</v>
      </c>
      <c r="N16" s="89">
        <v>518</v>
      </c>
      <c r="O16" s="89">
        <v>42</v>
      </c>
      <c r="P16" s="164">
        <v>0</v>
      </c>
      <c r="Q16" s="168">
        <v>824</v>
      </c>
      <c r="R16" s="168">
        <v>2695</v>
      </c>
      <c r="S16" s="270" t="s">
        <v>187</v>
      </c>
    </row>
    <row r="17" spans="2:19" ht="21.95" customHeight="1" x14ac:dyDescent="0.25">
      <c r="B17" s="206" t="s">
        <v>112</v>
      </c>
      <c r="C17" s="87">
        <v>20</v>
      </c>
      <c r="D17" s="89">
        <v>25</v>
      </c>
      <c r="E17" s="89">
        <v>0</v>
      </c>
      <c r="F17" s="164">
        <v>0</v>
      </c>
      <c r="G17" s="168">
        <v>45</v>
      </c>
      <c r="H17" s="87">
        <v>134</v>
      </c>
      <c r="I17" s="89">
        <v>213</v>
      </c>
      <c r="J17" s="89">
        <v>19</v>
      </c>
      <c r="K17" s="164">
        <v>0</v>
      </c>
      <c r="L17" s="168">
        <v>366</v>
      </c>
      <c r="M17" s="87">
        <v>51</v>
      </c>
      <c r="N17" s="89">
        <v>109</v>
      </c>
      <c r="O17" s="89">
        <v>11</v>
      </c>
      <c r="P17" s="164">
        <v>0</v>
      </c>
      <c r="Q17" s="168">
        <v>171</v>
      </c>
      <c r="R17" s="168">
        <v>582</v>
      </c>
      <c r="S17" s="270" t="s">
        <v>188</v>
      </c>
    </row>
    <row r="18" spans="2:19" ht="21.95" customHeight="1" thickBot="1" x14ac:dyDescent="0.3">
      <c r="B18" s="206" t="s">
        <v>113</v>
      </c>
      <c r="C18" s="87">
        <v>23</v>
      </c>
      <c r="D18" s="89">
        <v>33</v>
      </c>
      <c r="E18" s="89">
        <v>0</v>
      </c>
      <c r="F18" s="164">
        <v>0</v>
      </c>
      <c r="G18" s="168">
        <v>56</v>
      </c>
      <c r="H18" s="87">
        <v>190</v>
      </c>
      <c r="I18" s="89">
        <v>436</v>
      </c>
      <c r="J18" s="89">
        <v>24</v>
      </c>
      <c r="K18" s="164">
        <v>0</v>
      </c>
      <c r="L18" s="168">
        <v>650</v>
      </c>
      <c r="M18" s="87">
        <v>87</v>
      </c>
      <c r="N18" s="89">
        <v>202</v>
      </c>
      <c r="O18" s="89">
        <v>22</v>
      </c>
      <c r="P18" s="164">
        <v>0</v>
      </c>
      <c r="Q18" s="168">
        <v>311</v>
      </c>
      <c r="R18" s="168">
        <v>1017</v>
      </c>
      <c r="S18" s="270" t="s">
        <v>189</v>
      </c>
    </row>
    <row r="19" spans="2:19" ht="21.95" customHeight="1" thickTop="1" thickBot="1" x14ac:dyDescent="0.3">
      <c r="B19" s="200" t="s">
        <v>114</v>
      </c>
      <c r="C19" s="201">
        <v>178</v>
      </c>
      <c r="D19" s="203">
        <v>302</v>
      </c>
      <c r="E19" s="203">
        <v>7</v>
      </c>
      <c r="F19" s="214">
        <v>0</v>
      </c>
      <c r="G19" s="215">
        <v>487</v>
      </c>
      <c r="H19" s="201">
        <v>1454</v>
      </c>
      <c r="I19" s="203">
        <v>3414</v>
      </c>
      <c r="J19" s="203">
        <v>195</v>
      </c>
      <c r="K19" s="214">
        <v>1</v>
      </c>
      <c r="L19" s="215">
        <v>5064</v>
      </c>
      <c r="M19" s="201">
        <v>636</v>
      </c>
      <c r="N19" s="203">
        <v>1532</v>
      </c>
      <c r="O19" s="203">
        <v>134</v>
      </c>
      <c r="P19" s="214">
        <v>0</v>
      </c>
      <c r="Q19" s="215">
        <v>2302</v>
      </c>
      <c r="R19" s="215">
        <v>7853</v>
      </c>
    </row>
    <row r="20" spans="2:19" ht="21.95" customHeight="1" thickTop="1" x14ac:dyDescent="0.25">
      <c r="B20" s="206" t="s">
        <v>115</v>
      </c>
      <c r="C20" s="87">
        <v>2</v>
      </c>
      <c r="D20" s="89">
        <v>2</v>
      </c>
      <c r="E20" s="89">
        <v>0</v>
      </c>
      <c r="F20" s="164">
        <v>0</v>
      </c>
      <c r="G20" s="168">
        <v>4</v>
      </c>
      <c r="H20" s="87">
        <v>4</v>
      </c>
      <c r="I20" s="89">
        <v>3</v>
      </c>
      <c r="J20" s="89">
        <v>1</v>
      </c>
      <c r="K20" s="164">
        <v>0</v>
      </c>
      <c r="L20" s="168">
        <v>8</v>
      </c>
      <c r="M20" s="87">
        <v>3</v>
      </c>
      <c r="N20" s="89">
        <v>2</v>
      </c>
      <c r="O20" s="89">
        <v>0</v>
      </c>
      <c r="P20" s="164">
        <v>0</v>
      </c>
      <c r="Q20" s="168">
        <v>5</v>
      </c>
      <c r="R20" s="168">
        <v>17</v>
      </c>
      <c r="S20" s="270" t="s">
        <v>190</v>
      </c>
    </row>
    <row r="21" spans="2:19" ht="21.95" customHeight="1" thickBot="1" x14ac:dyDescent="0.3">
      <c r="B21" s="206" t="s">
        <v>38</v>
      </c>
      <c r="C21" s="87">
        <v>146</v>
      </c>
      <c r="D21" s="89">
        <v>126</v>
      </c>
      <c r="E21" s="89">
        <v>0</v>
      </c>
      <c r="F21" s="164">
        <v>0</v>
      </c>
      <c r="G21" s="168">
        <v>272</v>
      </c>
      <c r="H21" s="87">
        <v>1806</v>
      </c>
      <c r="I21" s="89">
        <v>1953</v>
      </c>
      <c r="J21" s="89">
        <v>177</v>
      </c>
      <c r="K21" s="164">
        <v>0</v>
      </c>
      <c r="L21" s="168">
        <v>3936</v>
      </c>
      <c r="M21" s="87">
        <v>1023</v>
      </c>
      <c r="N21" s="89">
        <v>1214</v>
      </c>
      <c r="O21" s="89">
        <v>179</v>
      </c>
      <c r="P21" s="164">
        <v>0</v>
      </c>
      <c r="Q21" s="168">
        <v>2416</v>
      </c>
      <c r="R21" s="168">
        <v>6624</v>
      </c>
      <c r="S21" s="270" t="s">
        <v>192</v>
      </c>
    </row>
    <row r="22" spans="2:19" ht="21.95" customHeight="1" thickTop="1" thickBot="1" x14ac:dyDescent="0.3">
      <c r="B22" s="216" t="s">
        <v>117</v>
      </c>
      <c r="C22" s="98">
        <v>709</v>
      </c>
      <c r="D22" s="100">
        <v>1089</v>
      </c>
      <c r="E22" s="100">
        <v>12</v>
      </c>
      <c r="F22" s="166">
        <v>0</v>
      </c>
      <c r="G22" s="217">
        <v>1810</v>
      </c>
      <c r="H22" s="98">
        <v>5715</v>
      </c>
      <c r="I22" s="100">
        <v>10524</v>
      </c>
      <c r="J22" s="100">
        <v>533</v>
      </c>
      <c r="K22" s="166">
        <v>1</v>
      </c>
      <c r="L22" s="217">
        <v>16773</v>
      </c>
      <c r="M22" s="98">
        <v>2734</v>
      </c>
      <c r="N22" s="100">
        <v>5206</v>
      </c>
      <c r="O22" s="100">
        <v>449</v>
      </c>
      <c r="P22" s="166">
        <v>0</v>
      </c>
      <c r="Q22" s="217">
        <v>8389</v>
      </c>
      <c r="R22" s="217">
        <v>26972</v>
      </c>
      <c r="S22" s="271" t="s">
        <v>52</v>
      </c>
    </row>
    <row r="23" spans="2:19" s="81" customFormat="1" ht="21.95" customHeight="1" thickTop="1" thickBot="1" x14ac:dyDescent="0.3">
      <c r="B23" s="211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269"/>
    </row>
    <row r="24" spans="2:19" s="81" customFormat="1" ht="21.95" customHeight="1" thickTop="1" x14ac:dyDescent="0.25">
      <c r="B24" s="114" t="s">
        <v>217</v>
      </c>
      <c r="C24" s="115"/>
      <c r="D24" s="116"/>
      <c r="E24" s="133"/>
      <c r="F24" s="161"/>
      <c r="G24" s="117"/>
      <c r="H24" s="117"/>
      <c r="I24" s="117"/>
      <c r="J24" s="161"/>
      <c r="K24" s="117"/>
      <c r="L24" s="117"/>
      <c r="S24" s="269"/>
    </row>
    <row r="25" spans="2:19" s="81" customFormat="1" ht="21.95" customHeight="1" thickBot="1" x14ac:dyDescent="0.3">
      <c r="B25" s="119" t="s">
        <v>249</v>
      </c>
      <c r="C25" s="120"/>
      <c r="D25" s="121"/>
      <c r="E25" s="133"/>
      <c r="F25" s="117"/>
      <c r="G25" s="117"/>
      <c r="H25" s="117"/>
      <c r="I25" s="117"/>
      <c r="J25" s="117"/>
      <c r="K25" s="117"/>
      <c r="L25" s="117"/>
      <c r="S25" s="269"/>
    </row>
    <row r="26" spans="2:19" s="81" customFormat="1" ht="15.75" thickTop="1" x14ac:dyDescent="0.25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269"/>
    </row>
    <row r="27" spans="2:19" s="81" customFormat="1" x14ac:dyDescent="0.25">
      <c r="S27" s="269"/>
    </row>
    <row r="28" spans="2:19" s="81" customFormat="1" x14ac:dyDescent="0.25">
      <c r="S28" s="269"/>
    </row>
    <row r="29" spans="2:19" s="81" customFormat="1" x14ac:dyDescent="0.25">
      <c r="S29" s="269"/>
    </row>
    <row r="30" spans="2:19" s="81" customFormat="1" x14ac:dyDescent="0.25">
      <c r="S30" s="269"/>
    </row>
    <row r="31" spans="2:19" s="81" customFormat="1" x14ac:dyDescent="0.25">
      <c r="S31" s="269"/>
    </row>
    <row r="32" spans="2:19" s="81" customFormat="1" x14ac:dyDescent="0.25">
      <c r="S32" s="269"/>
    </row>
    <row r="33" spans="19:19" s="81" customFormat="1" x14ac:dyDescent="0.25">
      <c r="S33" s="269"/>
    </row>
    <row r="34" spans="19:19" s="81" customFormat="1" x14ac:dyDescent="0.25">
      <c r="S34" s="269"/>
    </row>
    <row r="35" spans="19:19" s="81" customFormat="1" x14ac:dyDescent="0.25">
      <c r="S35" s="269"/>
    </row>
    <row r="36" spans="19:19" s="81" customFormat="1" x14ac:dyDescent="0.25">
      <c r="S36" s="269"/>
    </row>
    <row r="37" spans="19:19" s="81" customFormat="1" x14ac:dyDescent="0.25">
      <c r="S37" s="269"/>
    </row>
    <row r="38" spans="19:19" s="81" customFormat="1" x14ac:dyDescent="0.25">
      <c r="S38" s="269"/>
    </row>
    <row r="39" spans="19:19" s="81" customFormat="1" x14ac:dyDescent="0.25">
      <c r="S39" s="269"/>
    </row>
    <row r="40" spans="19:19" s="81" customFormat="1" x14ac:dyDescent="0.25">
      <c r="S40" s="269"/>
    </row>
    <row r="41" spans="19:19" s="81" customFormat="1" x14ac:dyDescent="0.25">
      <c r="S41" s="269"/>
    </row>
    <row r="42" spans="19:19" s="81" customFormat="1" x14ac:dyDescent="0.25">
      <c r="S42" s="269"/>
    </row>
    <row r="43" spans="19:19" s="81" customFormat="1" x14ac:dyDescent="0.25">
      <c r="S43" s="269"/>
    </row>
    <row r="44" spans="19:19" s="81" customFormat="1" x14ac:dyDescent="0.25">
      <c r="S44" s="269"/>
    </row>
    <row r="45" spans="19:19" s="81" customFormat="1" x14ac:dyDescent="0.25">
      <c r="S45" s="269"/>
    </row>
    <row r="46" spans="19:19" s="81" customFormat="1" x14ac:dyDescent="0.25">
      <c r="S46" s="269"/>
    </row>
    <row r="47" spans="19:19" s="81" customFormat="1" x14ac:dyDescent="0.25">
      <c r="S47" s="269"/>
    </row>
    <row r="48" spans="19:19" s="81" customFormat="1" x14ac:dyDescent="0.25">
      <c r="S48" s="269"/>
    </row>
    <row r="49" spans="19:19" s="81" customFormat="1" x14ac:dyDescent="0.25">
      <c r="S49" s="269"/>
    </row>
    <row r="50" spans="19:19" s="81" customFormat="1" x14ac:dyDescent="0.25">
      <c r="S50" s="269"/>
    </row>
    <row r="51" spans="19:19" s="81" customFormat="1" x14ac:dyDescent="0.25">
      <c r="S51" s="269"/>
    </row>
    <row r="52" spans="19:19" s="81" customFormat="1" x14ac:dyDescent="0.25">
      <c r="S52" s="269"/>
    </row>
    <row r="53" spans="19:19" s="81" customFormat="1" x14ac:dyDescent="0.25">
      <c r="S53" s="269"/>
    </row>
    <row r="54" spans="19:19" s="81" customFormat="1" x14ac:dyDescent="0.25">
      <c r="S54" s="269"/>
    </row>
    <row r="55" spans="19:19" s="81" customFormat="1" x14ac:dyDescent="0.25">
      <c r="S55" s="269"/>
    </row>
    <row r="56" spans="19:19" s="81" customFormat="1" x14ac:dyDescent="0.25">
      <c r="S56" s="269"/>
    </row>
    <row r="57" spans="19:19" s="81" customFormat="1" x14ac:dyDescent="0.25">
      <c r="S57" s="269"/>
    </row>
    <row r="58" spans="19:19" s="81" customFormat="1" x14ac:dyDescent="0.25">
      <c r="S58" s="269"/>
    </row>
    <row r="59" spans="19:19" s="81" customFormat="1" x14ac:dyDescent="0.25">
      <c r="S59" s="269"/>
    </row>
    <row r="60" spans="19:19" s="81" customFormat="1" x14ac:dyDescent="0.25">
      <c r="S60" s="269"/>
    </row>
    <row r="61" spans="19:19" s="81" customFormat="1" x14ac:dyDescent="0.25">
      <c r="S61" s="269"/>
    </row>
    <row r="62" spans="19:19" s="81" customFormat="1" x14ac:dyDescent="0.25">
      <c r="S62" s="269"/>
    </row>
    <row r="63" spans="19:19" s="81" customFormat="1" x14ac:dyDescent="0.25">
      <c r="S63" s="269"/>
    </row>
    <row r="64" spans="19:19" s="81" customFormat="1" x14ac:dyDescent="0.25">
      <c r="S64" s="269"/>
    </row>
    <row r="65" spans="19:19" s="81" customFormat="1" x14ac:dyDescent="0.25">
      <c r="S65" s="269"/>
    </row>
    <row r="66" spans="19:19" s="81" customFormat="1" x14ac:dyDescent="0.25">
      <c r="S66" s="269"/>
    </row>
    <row r="67" spans="19:19" s="81" customFormat="1" x14ac:dyDescent="0.25">
      <c r="S67" s="269"/>
    </row>
    <row r="68" spans="19:19" s="81" customFormat="1" x14ac:dyDescent="0.25">
      <c r="S68" s="269"/>
    </row>
    <row r="69" spans="19:19" s="81" customFormat="1" x14ac:dyDescent="0.25">
      <c r="S69" s="269"/>
    </row>
    <row r="70" spans="19:19" s="81" customFormat="1" x14ac:dyDescent="0.25">
      <c r="S70" s="269"/>
    </row>
    <row r="71" spans="19:19" s="81" customFormat="1" x14ac:dyDescent="0.25">
      <c r="S71" s="269"/>
    </row>
    <row r="72" spans="19:19" s="81" customFormat="1" x14ac:dyDescent="0.25">
      <c r="S72" s="269"/>
    </row>
    <row r="73" spans="19:19" s="81" customFormat="1" x14ac:dyDescent="0.25">
      <c r="S73" s="269"/>
    </row>
    <row r="74" spans="19:19" s="81" customFormat="1" x14ac:dyDescent="0.25">
      <c r="S74" s="269"/>
    </row>
    <row r="75" spans="19:19" s="81" customFormat="1" x14ac:dyDescent="0.25">
      <c r="S75" s="269"/>
    </row>
    <row r="76" spans="19:19" s="81" customFormat="1" x14ac:dyDescent="0.25">
      <c r="S76" s="269"/>
    </row>
    <row r="77" spans="19:19" s="81" customFormat="1" x14ac:dyDescent="0.25">
      <c r="S77" s="269"/>
    </row>
    <row r="78" spans="19:19" s="81" customFormat="1" x14ac:dyDescent="0.25">
      <c r="S78" s="269"/>
    </row>
    <row r="79" spans="19:19" s="81" customFormat="1" x14ac:dyDescent="0.25">
      <c r="S79" s="269"/>
    </row>
    <row r="80" spans="19:19" s="81" customFormat="1" x14ac:dyDescent="0.25">
      <c r="S80" s="269"/>
    </row>
    <row r="81" spans="19:19" s="81" customFormat="1" x14ac:dyDescent="0.25">
      <c r="S81" s="269"/>
    </row>
    <row r="82" spans="19:19" s="81" customFormat="1" x14ac:dyDescent="0.25">
      <c r="S82" s="269"/>
    </row>
    <row r="83" spans="19:19" s="81" customFormat="1" x14ac:dyDescent="0.25">
      <c r="S83" s="269"/>
    </row>
    <row r="84" spans="19:19" s="81" customFormat="1" x14ac:dyDescent="0.25">
      <c r="S84" s="269"/>
    </row>
    <row r="85" spans="19:19" s="81" customFormat="1" x14ac:dyDescent="0.25">
      <c r="S85" s="269"/>
    </row>
    <row r="86" spans="19:19" s="81" customFormat="1" x14ac:dyDescent="0.25">
      <c r="S86" s="269"/>
    </row>
    <row r="87" spans="19:19" s="81" customFormat="1" x14ac:dyDescent="0.25">
      <c r="S87" s="269"/>
    </row>
    <row r="88" spans="19:19" s="81" customFormat="1" x14ac:dyDescent="0.25">
      <c r="S88" s="269"/>
    </row>
    <row r="89" spans="19:19" s="81" customFormat="1" x14ac:dyDescent="0.25">
      <c r="S89" s="269"/>
    </row>
    <row r="90" spans="19:19" s="81" customFormat="1" x14ac:dyDescent="0.25">
      <c r="S90" s="269"/>
    </row>
    <row r="91" spans="19:19" s="81" customFormat="1" x14ac:dyDescent="0.25">
      <c r="S91" s="269"/>
    </row>
    <row r="92" spans="19:19" s="81" customFormat="1" x14ac:dyDescent="0.25">
      <c r="S92" s="269"/>
    </row>
    <row r="93" spans="19:19" s="81" customFormat="1" x14ac:dyDescent="0.25">
      <c r="S93" s="269"/>
    </row>
    <row r="94" spans="19:19" s="81" customFormat="1" x14ac:dyDescent="0.25">
      <c r="S94" s="269"/>
    </row>
    <row r="95" spans="19:19" s="81" customFormat="1" x14ac:dyDescent="0.25">
      <c r="S95" s="269"/>
    </row>
    <row r="96" spans="19:19" s="81" customFormat="1" x14ac:dyDescent="0.25">
      <c r="S96" s="269"/>
    </row>
    <row r="97" spans="19:19" s="81" customFormat="1" x14ac:dyDescent="0.25">
      <c r="S97" s="269"/>
    </row>
    <row r="98" spans="19:19" s="81" customFormat="1" x14ac:dyDescent="0.25">
      <c r="S98" s="269"/>
    </row>
    <row r="99" spans="19:19" s="81" customFormat="1" x14ac:dyDescent="0.25">
      <c r="S99" s="269"/>
    </row>
    <row r="100" spans="19:19" s="81" customFormat="1" x14ac:dyDescent="0.25">
      <c r="S100" s="269"/>
    </row>
    <row r="101" spans="19:19" s="81" customFormat="1" x14ac:dyDescent="0.25">
      <c r="S101" s="269"/>
    </row>
    <row r="102" spans="19:19" s="81" customFormat="1" x14ac:dyDescent="0.25">
      <c r="S102" s="269"/>
    </row>
    <row r="103" spans="19:19" s="81" customFormat="1" x14ac:dyDescent="0.25">
      <c r="S103" s="269"/>
    </row>
    <row r="104" spans="19:19" s="81" customFormat="1" x14ac:dyDescent="0.25">
      <c r="S104" s="269"/>
    </row>
    <row r="105" spans="19:19" s="81" customFormat="1" x14ac:dyDescent="0.25">
      <c r="S105" s="269"/>
    </row>
    <row r="106" spans="19:19" s="81" customFormat="1" x14ac:dyDescent="0.25">
      <c r="S106" s="269"/>
    </row>
    <row r="107" spans="19:19" s="81" customFormat="1" x14ac:dyDescent="0.25">
      <c r="S107" s="269"/>
    </row>
    <row r="108" spans="19:19" s="81" customFormat="1" x14ac:dyDescent="0.25">
      <c r="S108" s="269"/>
    </row>
    <row r="109" spans="19:19" s="81" customFormat="1" x14ac:dyDescent="0.25">
      <c r="S109" s="269"/>
    </row>
    <row r="110" spans="19:19" s="81" customFormat="1" x14ac:dyDescent="0.25">
      <c r="S110" s="269"/>
    </row>
    <row r="111" spans="19:19" s="81" customFormat="1" x14ac:dyDescent="0.25">
      <c r="S111" s="269"/>
    </row>
    <row r="112" spans="19:19" s="81" customFormat="1" x14ac:dyDescent="0.25">
      <c r="S112" s="269"/>
    </row>
    <row r="113" spans="19:19" s="81" customFormat="1" x14ac:dyDescent="0.25">
      <c r="S113" s="269"/>
    </row>
    <row r="114" spans="19:19" s="81" customFormat="1" x14ac:dyDescent="0.25">
      <c r="S114" s="269"/>
    </row>
    <row r="115" spans="19:19" s="81" customFormat="1" x14ac:dyDescent="0.25">
      <c r="S115" s="269"/>
    </row>
    <row r="116" spans="19:19" s="81" customFormat="1" x14ac:dyDescent="0.25">
      <c r="S116" s="269"/>
    </row>
    <row r="117" spans="19:19" s="81" customFormat="1" x14ac:dyDescent="0.25">
      <c r="S117" s="269"/>
    </row>
    <row r="118" spans="19:19" s="81" customFormat="1" x14ac:dyDescent="0.25">
      <c r="S118" s="269"/>
    </row>
    <row r="119" spans="19:19" s="81" customFormat="1" x14ac:dyDescent="0.25">
      <c r="S119" s="269"/>
    </row>
    <row r="120" spans="19:19" s="81" customFormat="1" x14ac:dyDescent="0.25">
      <c r="S120" s="269"/>
    </row>
    <row r="121" spans="19:19" s="81" customFormat="1" x14ac:dyDescent="0.25">
      <c r="S121" s="269"/>
    </row>
    <row r="122" spans="19:19" s="81" customFormat="1" x14ac:dyDescent="0.25">
      <c r="S122" s="269"/>
    </row>
    <row r="123" spans="19:19" s="81" customFormat="1" x14ac:dyDescent="0.25">
      <c r="S123" s="269"/>
    </row>
    <row r="124" spans="19:19" s="81" customFormat="1" x14ac:dyDescent="0.25">
      <c r="S124" s="269"/>
    </row>
    <row r="125" spans="19:19" s="81" customFormat="1" x14ac:dyDescent="0.25">
      <c r="S125" s="269"/>
    </row>
    <row r="126" spans="19:19" s="81" customFormat="1" x14ac:dyDescent="0.25">
      <c r="S126" s="269"/>
    </row>
    <row r="127" spans="19:19" s="81" customFormat="1" x14ac:dyDescent="0.25">
      <c r="S127" s="269"/>
    </row>
    <row r="128" spans="19:19" s="81" customFormat="1" x14ac:dyDescent="0.25">
      <c r="S128" s="269"/>
    </row>
    <row r="129" spans="19:19" s="81" customFormat="1" x14ac:dyDescent="0.25">
      <c r="S129" s="269"/>
    </row>
    <row r="130" spans="19:19" s="81" customFormat="1" x14ac:dyDescent="0.25">
      <c r="S130" s="269"/>
    </row>
    <row r="131" spans="19:19" s="81" customFormat="1" x14ac:dyDescent="0.25">
      <c r="S131" s="269"/>
    </row>
    <row r="132" spans="19:19" s="81" customFormat="1" x14ac:dyDescent="0.25">
      <c r="S132" s="269"/>
    </row>
    <row r="133" spans="19:19" s="81" customFormat="1" x14ac:dyDescent="0.25">
      <c r="S133" s="269"/>
    </row>
    <row r="134" spans="19:19" s="81" customFormat="1" x14ac:dyDescent="0.25">
      <c r="S134" s="269"/>
    </row>
    <row r="135" spans="19:19" s="81" customFormat="1" x14ac:dyDescent="0.25">
      <c r="S135" s="269"/>
    </row>
    <row r="136" spans="19:19" s="81" customFormat="1" x14ac:dyDescent="0.25">
      <c r="S136" s="269"/>
    </row>
    <row r="137" spans="19:19" s="81" customFormat="1" x14ac:dyDescent="0.25">
      <c r="S137" s="269"/>
    </row>
    <row r="138" spans="19:19" s="81" customFormat="1" x14ac:dyDescent="0.25">
      <c r="S138" s="269"/>
    </row>
    <row r="139" spans="19:19" s="81" customFormat="1" x14ac:dyDescent="0.25">
      <c r="S139" s="269"/>
    </row>
    <row r="140" spans="19:19" s="81" customFormat="1" x14ac:dyDescent="0.25">
      <c r="S140" s="269"/>
    </row>
    <row r="141" spans="19:19" s="81" customFormat="1" x14ac:dyDescent="0.25">
      <c r="S141" s="269"/>
    </row>
    <row r="142" spans="19:19" s="81" customFormat="1" x14ac:dyDescent="0.25">
      <c r="S142" s="269"/>
    </row>
    <row r="143" spans="19:19" s="81" customFormat="1" x14ac:dyDescent="0.25">
      <c r="S143" s="269"/>
    </row>
    <row r="144" spans="19:19" s="81" customFormat="1" x14ac:dyDescent="0.25">
      <c r="S144" s="269"/>
    </row>
    <row r="145" spans="19:19" s="81" customFormat="1" x14ac:dyDescent="0.25">
      <c r="S145" s="269"/>
    </row>
    <row r="146" spans="19:19" s="81" customFormat="1" x14ac:dyDescent="0.25">
      <c r="S146" s="269"/>
    </row>
    <row r="147" spans="19:19" s="81" customFormat="1" x14ac:dyDescent="0.25">
      <c r="S147" s="269"/>
    </row>
    <row r="148" spans="19:19" s="81" customFormat="1" x14ac:dyDescent="0.25">
      <c r="S148" s="269"/>
    </row>
    <row r="149" spans="19:19" s="81" customFormat="1" x14ac:dyDescent="0.25">
      <c r="S149" s="269"/>
    </row>
    <row r="150" spans="19:19" s="81" customFormat="1" x14ac:dyDescent="0.25">
      <c r="S150" s="269"/>
    </row>
    <row r="151" spans="19:19" s="81" customFormat="1" x14ac:dyDescent="0.25">
      <c r="S151" s="269"/>
    </row>
    <row r="152" spans="19:19" s="81" customFormat="1" x14ac:dyDescent="0.25">
      <c r="S152" s="269"/>
    </row>
    <row r="153" spans="19:19" s="81" customFormat="1" x14ac:dyDescent="0.25">
      <c r="S153" s="269"/>
    </row>
    <row r="154" spans="19:19" s="81" customFormat="1" x14ac:dyDescent="0.25">
      <c r="S154" s="269"/>
    </row>
    <row r="155" spans="19:19" s="81" customFormat="1" x14ac:dyDescent="0.25">
      <c r="S155" s="269"/>
    </row>
    <row r="156" spans="19:19" s="81" customFormat="1" x14ac:dyDescent="0.25">
      <c r="S156" s="269"/>
    </row>
    <row r="157" spans="19:19" s="81" customFormat="1" x14ac:dyDescent="0.25">
      <c r="S157" s="269"/>
    </row>
    <row r="158" spans="19:19" s="81" customFormat="1" x14ac:dyDescent="0.25">
      <c r="S158" s="269"/>
    </row>
    <row r="159" spans="19:19" s="81" customFormat="1" x14ac:dyDescent="0.25">
      <c r="S159" s="269"/>
    </row>
    <row r="160" spans="19:19" s="81" customFormat="1" x14ac:dyDescent="0.25">
      <c r="S160" s="269"/>
    </row>
    <row r="161" spans="19:19" s="81" customFormat="1" x14ac:dyDescent="0.25">
      <c r="S161" s="269"/>
    </row>
    <row r="162" spans="19:19" s="81" customFormat="1" x14ac:dyDescent="0.25">
      <c r="S162" s="269"/>
    </row>
    <row r="163" spans="19:19" s="81" customFormat="1" x14ac:dyDescent="0.25">
      <c r="S163" s="269"/>
    </row>
    <row r="164" spans="19:19" s="81" customFormat="1" x14ac:dyDescent="0.25">
      <c r="S164" s="269"/>
    </row>
    <row r="165" spans="19:19" s="81" customFormat="1" x14ac:dyDescent="0.25">
      <c r="S165" s="269"/>
    </row>
    <row r="166" spans="19:19" s="81" customFormat="1" x14ac:dyDescent="0.25">
      <c r="S166" s="269"/>
    </row>
    <row r="167" spans="19:19" s="81" customFormat="1" x14ac:dyDescent="0.25">
      <c r="S167" s="269"/>
    </row>
    <row r="168" spans="19:19" s="81" customFormat="1" x14ac:dyDescent="0.25">
      <c r="S168" s="269"/>
    </row>
    <row r="169" spans="19:19" s="81" customFormat="1" x14ac:dyDescent="0.25">
      <c r="S169" s="269"/>
    </row>
    <row r="170" spans="19:19" s="81" customFormat="1" x14ac:dyDescent="0.25">
      <c r="S170" s="269"/>
    </row>
    <row r="171" spans="19:19" s="81" customFormat="1" x14ac:dyDescent="0.25">
      <c r="S171" s="269"/>
    </row>
    <row r="172" spans="19:19" s="81" customFormat="1" x14ac:dyDescent="0.25">
      <c r="S172" s="269"/>
    </row>
    <row r="173" spans="19:19" s="81" customFormat="1" x14ac:dyDescent="0.25">
      <c r="S173" s="269"/>
    </row>
    <row r="174" spans="19:19" s="81" customFormat="1" x14ac:dyDescent="0.25">
      <c r="S174" s="269"/>
    </row>
    <row r="175" spans="19:19" s="81" customFormat="1" x14ac:dyDescent="0.25">
      <c r="S175" s="269"/>
    </row>
    <row r="176" spans="19:19" s="81" customFormat="1" x14ac:dyDescent="0.25">
      <c r="S176" s="269"/>
    </row>
    <row r="177" spans="19:19" s="81" customFormat="1" x14ac:dyDescent="0.25">
      <c r="S177" s="269"/>
    </row>
    <row r="178" spans="19:19" s="81" customFormat="1" x14ac:dyDescent="0.25">
      <c r="S178" s="269"/>
    </row>
    <row r="179" spans="19:19" s="81" customFormat="1" x14ac:dyDescent="0.25">
      <c r="S179" s="269"/>
    </row>
    <row r="180" spans="19:19" s="81" customFormat="1" x14ac:dyDescent="0.25">
      <c r="S180" s="269"/>
    </row>
    <row r="181" spans="19:19" s="81" customFormat="1" x14ac:dyDescent="0.25">
      <c r="S181" s="269"/>
    </row>
    <row r="182" spans="19:19" s="81" customFormat="1" x14ac:dyDescent="0.25">
      <c r="S182" s="269"/>
    </row>
    <row r="183" spans="19:19" s="81" customFormat="1" x14ac:dyDescent="0.25">
      <c r="S183" s="269"/>
    </row>
    <row r="184" spans="19:19" s="81" customFormat="1" x14ac:dyDescent="0.25">
      <c r="S184" s="269"/>
    </row>
    <row r="185" spans="19:19" s="81" customFormat="1" x14ac:dyDescent="0.25">
      <c r="S185" s="269"/>
    </row>
    <row r="186" spans="19:19" s="81" customFormat="1" x14ac:dyDescent="0.25">
      <c r="S186" s="269"/>
    </row>
    <row r="187" spans="19:19" s="81" customFormat="1" x14ac:dyDescent="0.25">
      <c r="S187" s="269"/>
    </row>
    <row r="188" spans="19:19" s="81" customFormat="1" x14ac:dyDescent="0.25">
      <c r="S188" s="269"/>
    </row>
    <row r="189" spans="19:19" s="81" customFormat="1" x14ac:dyDescent="0.25">
      <c r="S189" s="269"/>
    </row>
    <row r="190" spans="19:19" s="81" customFormat="1" x14ac:dyDescent="0.25">
      <c r="S190" s="269"/>
    </row>
    <row r="191" spans="19:19" s="81" customFormat="1" x14ac:dyDescent="0.25">
      <c r="S191" s="269"/>
    </row>
    <row r="192" spans="19:19" s="81" customFormat="1" x14ac:dyDescent="0.25">
      <c r="S192" s="269"/>
    </row>
    <row r="193" spans="19:19" s="81" customFormat="1" x14ac:dyDescent="0.25">
      <c r="S193" s="269"/>
    </row>
    <row r="194" spans="19:19" s="81" customFormat="1" x14ac:dyDescent="0.25">
      <c r="S194" s="269"/>
    </row>
    <row r="195" spans="19:19" s="81" customFormat="1" x14ac:dyDescent="0.25">
      <c r="S195" s="269"/>
    </row>
    <row r="196" spans="19:19" s="81" customFormat="1" x14ac:dyDescent="0.25">
      <c r="S196" s="269"/>
    </row>
    <row r="197" spans="19:19" s="81" customFormat="1" x14ac:dyDescent="0.25">
      <c r="S197" s="269"/>
    </row>
    <row r="198" spans="19:19" s="81" customFormat="1" x14ac:dyDescent="0.25">
      <c r="S198" s="269"/>
    </row>
    <row r="199" spans="19:19" s="81" customFormat="1" x14ac:dyDescent="0.25">
      <c r="S199" s="269"/>
    </row>
    <row r="200" spans="19:19" s="81" customFormat="1" x14ac:dyDescent="0.25">
      <c r="S200" s="269"/>
    </row>
    <row r="201" spans="19:19" s="81" customFormat="1" x14ac:dyDescent="0.25">
      <c r="S201" s="269"/>
    </row>
    <row r="202" spans="19:19" s="81" customFormat="1" x14ac:dyDescent="0.25">
      <c r="S202" s="269"/>
    </row>
    <row r="203" spans="19:19" s="81" customFormat="1" x14ac:dyDescent="0.25">
      <c r="S203" s="269"/>
    </row>
    <row r="204" spans="19:19" s="81" customFormat="1" x14ac:dyDescent="0.25">
      <c r="S204" s="269"/>
    </row>
    <row r="205" spans="19:19" s="81" customFormat="1" x14ac:dyDescent="0.25">
      <c r="S205" s="269"/>
    </row>
    <row r="206" spans="19:19" s="81" customFormat="1" x14ac:dyDescent="0.25">
      <c r="S206" s="269"/>
    </row>
    <row r="207" spans="19:19" s="81" customFormat="1" x14ac:dyDescent="0.25">
      <c r="S207" s="269"/>
    </row>
    <row r="208" spans="19:19" s="81" customFormat="1" x14ac:dyDescent="0.25">
      <c r="S208" s="269"/>
    </row>
    <row r="209" spans="19:19" s="81" customFormat="1" x14ac:dyDescent="0.25">
      <c r="S209" s="269"/>
    </row>
    <row r="210" spans="19:19" s="81" customFormat="1" x14ac:dyDescent="0.25">
      <c r="S210" s="269"/>
    </row>
    <row r="211" spans="19:19" s="81" customFormat="1" x14ac:dyDescent="0.25">
      <c r="S211" s="269"/>
    </row>
    <row r="212" spans="19:19" s="81" customFormat="1" x14ac:dyDescent="0.25">
      <c r="S212" s="269"/>
    </row>
    <row r="213" spans="19:19" s="81" customFormat="1" x14ac:dyDescent="0.25">
      <c r="S213" s="269"/>
    </row>
    <row r="214" spans="19:19" s="81" customFormat="1" x14ac:dyDescent="0.25">
      <c r="S214" s="269"/>
    </row>
    <row r="215" spans="19:19" s="81" customFormat="1" x14ac:dyDescent="0.25">
      <c r="S215" s="269"/>
    </row>
    <row r="216" spans="19:19" s="81" customFormat="1" x14ac:dyDescent="0.25">
      <c r="S216" s="269"/>
    </row>
    <row r="217" spans="19:19" s="81" customFormat="1" x14ac:dyDescent="0.25">
      <c r="S217" s="269"/>
    </row>
    <row r="218" spans="19:19" s="81" customFormat="1" x14ac:dyDescent="0.25">
      <c r="S218" s="269"/>
    </row>
    <row r="219" spans="19:19" s="81" customFormat="1" x14ac:dyDescent="0.25">
      <c r="S219" s="269"/>
    </row>
    <row r="220" spans="19:19" s="81" customFormat="1" x14ac:dyDescent="0.25">
      <c r="S220" s="269"/>
    </row>
    <row r="221" spans="19:19" s="81" customFormat="1" x14ac:dyDescent="0.25">
      <c r="S221" s="269"/>
    </row>
    <row r="222" spans="19:19" s="81" customFormat="1" x14ac:dyDescent="0.25">
      <c r="S222" s="269"/>
    </row>
    <row r="223" spans="19:19" s="81" customFormat="1" x14ac:dyDescent="0.25">
      <c r="S223" s="269"/>
    </row>
    <row r="224" spans="19:19" s="81" customFormat="1" x14ac:dyDescent="0.25">
      <c r="S224" s="269"/>
    </row>
    <row r="225" spans="19:19" s="81" customFormat="1" x14ac:dyDescent="0.25">
      <c r="S225" s="269"/>
    </row>
    <row r="226" spans="19:19" s="81" customFormat="1" x14ac:dyDescent="0.25">
      <c r="S226" s="269"/>
    </row>
    <row r="227" spans="19:19" s="81" customFormat="1" x14ac:dyDescent="0.25">
      <c r="S227" s="269"/>
    </row>
    <row r="228" spans="19:19" s="81" customFormat="1" x14ac:dyDescent="0.25">
      <c r="S228" s="269"/>
    </row>
    <row r="229" spans="19:19" s="81" customFormat="1" x14ac:dyDescent="0.25">
      <c r="S229" s="269"/>
    </row>
    <row r="230" spans="19:19" s="81" customFormat="1" x14ac:dyDescent="0.25">
      <c r="S230" s="269"/>
    </row>
    <row r="231" spans="19:19" s="81" customFormat="1" x14ac:dyDescent="0.25">
      <c r="S231" s="269"/>
    </row>
    <row r="232" spans="19:19" s="81" customFormat="1" x14ac:dyDescent="0.25">
      <c r="S232" s="269"/>
    </row>
    <row r="233" spans="19:19" s="81" customFormat="1" x14ac:dyDescent="0.25">
      <c r="S233" s="269"/>
    </row>
    <row r="234" spans="19:19" s="81" customFormat="1" x14ac:dyDescent="0.25">
      <c r="S234" s="269"/>
    </row>
    <row r="235" spans="19:19" s="81" customFormat="1" x14ac:dyDescent="0.25">
      <c r="S235" s="269"/>
    </row>
    <row r="236" spans="19:19" s="81" customFormat="1" x14ac:dyDescent="0.25">
      <c r="S236" s="269"/>
    </row>
    <row r="237" spans="19:19" s="81" customFormat="1" x14ac:dyDescent="0.25">
      <c r="S237" s="269"/>
    </row>
    <row r="238" spans="19:19" s="81" customFormat="1" x14ac:dyDescent="0.25">
      <c r="S238" s="269"/>
    </row>
    <row r="239" spans="19:19" s="81" customFormat="1" x14ac:dyDescent="0.25">
      <c r="S239" s="269"/>
    </row>
    <row r="240" spans="19:19" s="81" customFormat="1" x14ac:dyDescent="0.25">
      <c r="S240" s="269"/>
    </row>
    <row r="241" spans="19:19" s="81" customFormat="1" x14ac:dyDescent="0.25">
      <c r="S241" s="269"/>
    </row>
    <row r="242" spans="19:19" s="81" customFormat="1" x14ac:dyDescent="0.25">
      <c r="S242" s="269"/>
    </row>
    <row r="243" spans="19:19" s="81" customFormat="1" x14ac:dyDescent="0.25">
      <c r="S243" s="269"/>
    </row>
    <row r="244" spans="19:19" s="81" customFormat="1" x14ac:dyDescent="0.25">
      <c r="S244" s="269"/>
    </row>
    <row r="245" spans="19:19" s="81" customFormat="1" x14ac:dyDescent="0.25">
      <c r="S245" s="269"/>
    </row>
    <row r="246" spans="19:19" s="81" customFormat="1" x14ac:dyDescent="0.25">
      <c r="S246" s="269"/>
    </row>
    <row r="247" spans="19:19" s="81" customFormat="1" x14ac:dyDescent="0.25">
      <c r="S247" s="269"/>
    </row>
    <row r="248" spans="19:19" s="81" customFormat="1" x14ac:dyDescent="0.25">
      <c r="S248" s="269"/>
    </row>
    <row r="249" spans="19:19" s="81" customFormat="1" x14ac:dyDescent="0.25">
      <c r="S249" s="269"/>
    </row>
    <row r="250" spans="19:19" s="81" customFormat="1" x14ac:dyDescent="0.25">
      <c r="S250" s="269"/>
    </row>
    <row r="251" spans="19:19" s="81" customFormat="1" x14ac:dyDescent="0.25">
      <c r="S251" s="269"/>
    </row>
    <row r="252" spans="19:19" s="81" customFormat="1" x14ac:dyDescent="0.25">
      <c r="S252" s="269"/>
    </row>
    <row r="253" spans="19:19" s="81" customFormat="1" x14ac:dyDescent="0.25">
      <c r="S253" s="269"/>
    </row>
    <row r="254" spans="19:19" s="81" customFormat="1" x14ac:dyDescent="0.25">
      <c r="S254" s="269"/>
    </row>
    <row r="255" spans="19:19" s="81" customFormat="1" x14ac:dyDescent="0.25">
      <c r="S255" s="269"/>
    </row>
    <row r="256" spans="19:19" s="81" customFormat="1" x14ac:dyDescent="0.25">
      <c r="S256" s="269"/>
    </row>
    <row r="257" spans="19:19" s="81" customFormat="1" x14ac:dyDescent="0.25">
      <c r="S257" s="269"/>
    </row>
    <row r="258" spans="19:19" s="81" customFormat="1" x14ac:dyDescent="0.25">
      <c r="S258" s="269"/>
    </row>
    <row r="259" spans="19:19" s="81" customFormat="1" x14ac:dyDescent="0.25">
      <c r="S259" s="269"/>
    </row>
    <row r="260" spans="19:19" s="81" customFormat="1" x14ac:dyDescent="0.25">
      <c r="S260" s="269"/>
    </row>
    <row r="261" spans="19:19" s="81" customFormat="1" x14ac:dyDescent="0.25">
      <c r="S261" s="269"/>
    </row>
    <row r="262" spans="19:19" s="81" customFormat="1" x14ac:dyDescent="0.25">
      <c r="S262" s="269"/>
    </row>
    <row r="263" spans="19:19" s="81" customFormat="1" x14ac:dyDescent="0.25">
      <c r="S263" s="269"/>
    </row>
    <row r="264" spans="19:19" s="81" customFormat="1" x14ac:dyDescent="0.25">
      <c r="S264" s="269"/>
    </row>
    <row r="265" spans="19:19" s="81" customFormat="1" x14ac:dyDescent="0.25">
      <c r="S265" s="269"/>
    </row>
    <row r="266" spans="19:19" s="81" customFormat="1" x14ac:dyDescent="0.25">
      <c r="S266" s="269"/>
    </row>
    <row r="267" spans="19:19" s="81" customFormat="1" x14ac:dyDescent="0.25">
      <c r="S267" s="269"/>
    </row>
    <row r="268" spans="19:19" s="81" customFormat="1" x14ac:dyDescent="0.25">
      <c r="S268" s="269"/>
    </row>
    <row r="269" spans="19:19" s="81" customFormat="1" x14ac:dyDescent="0.25">
      <c r="S269" s="269"/>
    </row>
    <row r="270" spans="19:19" s="81" customFormat="1" x14ac:dyDescent="0.25">
      <c r="S270" s="269"/>
    </row>
    <row r="271" spans="19:19" s="81" customFormat="1" x14ac:dyDescent="0.25">
      <c r="S271" s="269"/>
    </row>
    <row r="272" spans="19:19" s="81" customFormat="1" x14ac:dyDescent="0.25">
      <c r="S272" s="269"/>
    </row>
    <row r="273" spans="19:19" s="81" customFormat="1" x14ac:dyDescent="0.25">
      <c r="S273" s="269"/>
    </row>
    <row r="274" spans="19:19" s="81" customFormat="1" x14ac:dyDescent="0.25">
      <c r="S274" s="269"/>
    </row>
    <row r="275" spans="19:19" s="81" customFormat="1" x14ac:dyDescent="0.25">
      <c r="S275" s="269"/>
    </row>
    <row r="276" spans="19:19" s="81" customFormat="1" x14ac:dyDescent="0.25">
      <c r="S276" s="269"/>
    </row>
    <row r="277" spans="19:19" s="81" customFormat="1" x14ac:dyDescent="0.25">
      <c r="S277" s="269"/>
    </row>
    <row r="278" spans="19:19" s="81" customFormat="1" x14ac:dyDescent="0.25">
      <c r="S278" s="269"/>
    </row>
    <row r="279" spans="19:19" s="81" customFormat="1" x14ac:dyDescent="0.25">
      <c r="S279" s="269"/>
    </row>
    <row r="280" spans="19:19" s="81" customFormat="1" x14ac:dyDescent="0.25">
      <c r="S280" s="269"/>
    </row>
    <row r="281" spans="19:19" s="81" customFormat="1" x14ac:dyDescent="0.25">
      <c r="S281" s="269"/>
    </row>
    <row r="282" spans="19:19" s="81" customFormat="1" x14ac:dyDescent="0.25">
      <c r="S282" s="269"/>
    </row>
    <row r="283" spans="19:19" s="81" customFormat="1" x14ac:dyDescent="0.25">
      <c r="S283" s="269"/>
    </row>
    <row r="284" spans="19:19" s="81" customFormat="1" x14ac:dyDescent="0.25">
      <c r="S284" s="269"/>
    </row>
    <row r="285" spans="19:19" s="81" customFormat="1" x14ac:dyDescent="0.25">
      <c r="S285" s="269"/>
    </row>
    <row r="286" spans="19:19" s="81" customFormat="1" x14ac:dyDescent="0.25">
      <c r="S286" s="269"/>
    </row>
    <row r="287" spans="19:19" s="81" customFormat="1" x14ac:dyDescent="0.25">
      <c r="S287" s="269"/>
    </row>
    <row r="288" spans="19:19" s="81" customFormat="1" x14ac:dyDescent="0.25">
      <c r="S288" s="269"/>
    </row>
    <row r="289" spans="19:19" s="81" customFormat="1" x14ac:dyDescent="0.25">
      <c r="S289" s="269"/>
    </row>
    <row r="290" spans="19:19" s="81" customFormat="1" x14ac:dyDescent="0.25">
      <c r="S290" s="269"/>
    </row>
    <row r="291" spans="19:19" s="81" customFormat="1" x14ac:dyDescent="0.25">
      <c r="S291" s="269"/>
    </row>
    <row r="292" spans="19:19" s="81" customFormat="1" x14ac:dyDescent="0.25">
      <c r="S292" s="269"/>
    </row>
    <row r="293" spans="19:19" s="81" customFormat="1" x14ac:dyDescent="0.25">
      <c r="S293" s="269"/>
    </row>
    <row r="294" spans="19:19" s="81" customFormat="1" x14ac:dyDescent="0.25">
      <c r="S294" s="269"/>
    </row>
    <row r="295" spans="19:19" s="81" customFormat="1" x14ac:dyDescent="0.25">
      <c r="S295" s="269"/>
    </row>
    <row r="296" spans="19:19" s="81" customFormat="1" x14ac:dyDescent="0.25">
      <c r="S296" s="269"/>
    </row>
    <row r="297" spans="19:19" s="81" customFormat="1" x14ac:dyDescent="0.25">
      <c r="S297" s="269"/>
    </row>
    <row r="298" spans="19:19" s="81" customFormat="1" x14ac:dyDescent="0.25">
      <c r="S298" s="269"/>
    </row>
    <row r="299" spans="19:19" s="81" customFormat="1" x14ac:dyDescent="0.25">
      <c r="S299" s="269"/>
    </row>
    <row r="300" spans="19:19" s="81" customFormat="1" x14ac:dyDescent="0.25">
      <c r="S300" s="269"/>
    </row>
    <row r="301" spans="19:19" s="81" customFormat="1" x14ac:dyDescent="0.25">
      <c r="S301" s="269"/>
    </row>
    <row r="302" spans="19:19" s="81" customFormat="1" x14ac:dyDescent="0.25">
      <c r="S302" s="269"/>
    </row>
    <row r="303" spans="19:19" s="81" customFormat="1" x14ac:dyDescent="0.25">
      <c r="S303" s="269"/>
    </row>
    <row r="304" spans="19:19" s="81" customFormat="1" x14ac:dyDescent="0.25">
      <c r="S304" s="269"/>
    </row>
    <row r="305" spans="19:19" s="81" customFormat="1" x14ac:dyDescent="0.25">
      <c r="S305" s="269"/>
    </row>
    <row r="306" spans="19:19" s="81" customFormat="1" x14ac:dyDescent="0.25">
      <c r="S306" s="269"/>
    </row>
    <row r="307" spans="19:19" s="81" customFormat="1" x14ac:dyDescent="0.25">
      <c r="S307" s="269"/>
    </row>
    <row r="308" spans="19:19" s="81" customFormat="1" x14ac:dyDescent="0.25">
      <c r="S308" s="269"/>
    </row>
    <row r="309" spans="19:19" s="81" customFormat="1" x14ac:dyDescent="0.25">
      <c r="S309" s="269"/>
    </row>
    <row r="310" spans="19:19" s="81" customFormat="1" x14ac:dyDescent="0.25">
      <c r="S310" s="269"/>
    </row>
    <row r="311" spans="19:19" s="81" customFormat="1" x14ac:dyDescent="0.25">
      <c r="S311" s="269"/>
    </row>
    <row r="312" spans="19:19" s="81" customFormat="1" x14ac:dyDescent="0.25">
      <c r="S312" s="269"/>
    </row>
    <row r="313" spans="19:19" s="81" customFormat="1" x14ac:dyDescent="0.25">
      <c r="S313" s="269"/>
    </row>
    <row r="314" spans="19:19" s="81" customFormat="1" x14ac:dyDescent="0.25">
      <c r="S314" s="269"/>
    </row>
    <row r="315" spans="19:19" s="81" customFormat="1" x14ac:dyDescent="0.25">
      <c r="S315" s="269"/>
    </row>
    <row r="316" spans="19:19" s="81" customFormat="1" x14ac:dyDescent="0.25">
      <c r="S316" s="269"/>
    </row>
    <row r="317" spans="19:19" s="81" customFormat="1" x14ac:dyDescent="0.25">
      <c r="S317" s="269"/>
    </row>
    <row r="318" spans="19:19" s="81" customFormat="1" x14ac:dyDescent="0.25">
      <c r="S318" s="269"/>
    </row>
    <row r="319" spans="19:19" s="81" customFormat="1" x14ac:dyDescent="0.25">
      <c r="S319" s="269"/>
    </row>
    <row r="320" spans="19:19" s="81" customFormat="1" x14ac:dyDescent="0.25">
      <c r="S320" s="269"/>
    </row>
    <row r="321" spans="19:19" s="81" customFormat="1" x14ac:dyDescent="0.25">
      <c r="S321" s="269"/>
    </row>
    <row r="322" spans="19:19" s="81" customFormat="1" x14ac:dyDescent="0.25">
      <c r="S322" s="269"/>
    </row>
    <row r="323" spans="19:19" s="81" customFormat="1" x14ac:dyDescent="0.25">
      <c r="S323" s="269"/>
    </row>
    <row r="324" spans="19:19" s="81" customFormat="1" x14ac:dyDescent="0.25">
      <c r="S324" s="269"/>
    </row>
    <row r="325" spans="19:19" s="81" customFormat="1" x14ac:dyDescent="0.25">
      <c r="S325" s="269"/>
    </row>
    <row r="326" spans="19:19" s="81" customFormat="1" x14ac:dyDescent="0.25">
      <c r="S326" s="269"/>
    </row>
    <row r="327" spans="19:19" s="81" customFormat="1" x14ac:dyDescent="0.25">
      <c r="S327" s="269"/>
    </row>
    <row r="328" spans="19:19" s="81" customFormat="1" x14ac:dyDescent="0.25">
      <c r="S328" s="269"/>
    </row>
    <row r="329" spans="19:19" s="81" customFormat="1" x14ac:dyDescent="0.25">
      <c r="S329" s="269"/>
    </row>
    <row r="330" spans="19:19" s="81" customFormat="1" x14ac:dyDescent="0.25">
      <c r="S330" s="269"/>
    </row>
    <row r="331" spans="19:19" s="81" customFormat="1" x14ac:dyDescent="0.25">
      <c r="S331" s="269"/>
    </row>
    <row r="332" spans="19:19" s="81" customFormat="1" x14ac:dyDescent="0.25">
      <c r="S332" s="269"/>
    </row>
    <row r="333" spans="19:19" s="81" customFormat="1" x14ac:dyDescent="0.25">
      <c r="S333" s="269"/>
    </row>
    <row r="334" spans="19:19" s="81" customFormat="1" x14ac:dyDescent="0.25">
      <c r="S334" s="269"/>
    </row>
    <row r="335" spans="19:19" s="81" customFormat="1" x14ac:dyDescent="0.25">
      <c r="S335" s="269"/>
    </row>
    <row r="336" spans="19:19" s="81" customFormat="1" x14ac:dyDescent="0.25">
      <c r="S336" s="269"/>
    </row>
    <row r="337" spans="19:19" s="81" customFormat="1" x14ac:dyDescent="0.25">
      <c r="S337" s="269"/>
    </row>
    <row r="338" spans="19:19" s="81" customFormat="1" x14ac:dyDescent="0.25">
      <c r="S338" s="269"/>
    </row>
    <row r="339" spans="19:19" s="81" customFormat="1" x14ac:dyDescent="0.25">
      <c r="S339" s="269"/>
    </row>
    <row r="340" spans="19:19" s="81" customFormat="1" x14ac:dyDescent="0.25">
      <c r="S340" s="269"/>
    </row>
    <row r="341" spans="19:19" s="81" customFormat="1" x14ac:dyDescent="0.25">
      <c r="S341" s="269"/>
    </row>
    <row r="342" spans="19:19" s="81" customFormat="1" x14ac:dyDescent="0.25">
      <c r="S342" s="269"/>
    </row>
    <row r="343" spans="19:19" s="81" customFormat="1" x14ac:dyDescent="0.25">
      <c r="S343" s="269"/>
    </row>
    <row r="344" spans="19:19" s="81" customFormat="1" x14ac:dyDescent="0.25">
      <c r="S344" s="269"/>
    </row>
    <row r="345" spans="19:19" s="81" customFormat="1" x14ac:dyDescent="0.25">
      <c r="S345" s="269"/>
    </row>
    <row r="346" spans="19:19" s="81" customFormat="1" x14ac:dyDescent="0.25">
      <c r="S346" s="269"/>
    </row>
    <row r="347" spans="19:19" s="81" customFormat="1" x14ac:dyDescent="0.25">
      <c r="S347" s="269"/>
    </row>
    <row r="348" spans="19:19" s="81" customFormat="1" x14ac:dyDescent="0.25">
      <c r="S348" s="269"/>
    </row>
    <row r="349" spans="19:19" s="81" customFormat="1" x14ac:dyDescent="0.25">
      <c r="S349" s="269"/>
    </row>
    <row r="350" spans="19:19" s="81" customFormat="1" x14ac:dyDescent="0.25">
      <c r="S350" s="269"/>
    </row>
    <row r="351" spans="19:19" s="81" customFormat="1" x14ac:dyDescent="0.25">
      <c r="S351" s="269"/>
    </row>
    <row r="352" spans="19:19" s="81" customFormat="1" x14ac:dyDescent="0.25">
      <c r="S352" s="269"/>
    </row>
    <row r="353" spans="19:19" s="81" customFormat="1" x14ac:dyDescent="0.25">
      <c r="S353" s="269"/>
    </row>
    <row r="354" spans="19:19" s="81" customFormat="1" x14ac:dyDescent="0.25">
      <c r="S354" s="269"/>
    </row>
    <row r="355" spans="19:19" s="81" customFormat="1" x14ac:dyDescent="0.25">
      <c r="S355" s="269"/>
    </row>
    <row r="356" spans="19:19" s="81" customFormat="1" x14ac:dyDescent="0.25">
      <c r="S356" s="269"/>
    </row>
    <row r="357" spans="19:19" s="81" customFormat="1" x14ac:dyDescent="0.25">
      <c r="S357" s="269"/>
    </row>
    <row r="358" spans="19:19" s="81" customFormat="1" x14ac:dyDescent="0.25">
      <c r="S358" s="269"/>
    </row>
    <row r="359" spans="19:19" s="81" customFormat="1" x14ac:dyDescent="0.25">
      <c r="S359" s="269"/>
    </row>
    <row r="360" spans="19:19" s="81" customFormat="1" x14ac:dyDescent="0.25">
      <c r="S360" s="269"/>
    </row>
    <row r="361" spans="19:19" s="81" customFormat="1" x14ac:dyDescent="0.25">
      <c r="S361" s="269"/>
    </row>
    <row r="362" spans="19:19" s="81" customFormat="1" x14ac:dyDescent="0.25">
      <c r="S362" s="269"/>
    </row>
    <row r="363" spans="19:19" s="81" customFormat="1" x14ac:dyDescent="0.25">
      <c r="S363" s="269"/>
    </row>
    <row r="364" spans="19:19" s="81" customFormat="1" x14ac:dyDescent="0.25">
      <c r="S364" s="269"/>
    </row>
    <row r="365" spans="19:19" s="81" customFormat="1" x14ac:dyDescent="0.25">
      <c r="S365" s="269"/>
    </row>
    <row r="366" spans="19:19" s="81" customFormat="1" x14ac:dyDescent="0.25">
      <c r="S366" s="269"/>
    </row>
    <row r="367" spans="19:19" s="81" customFormat="1" x14ac:dyDescent="0.25">
      <c r="S367" s="269"/>
    </row>
    <row r="368" spans="19:19" s="81" customFormat="1" x14ac:dyDescent="0.25">
      <c r="S368" s="269"/>
    </row>
    <row r="369" spans="19:19" s="81" customFormat="1" x14ac:dyDescent="0.25">
      <c r="S369" s="269"/>
    </row>
    <row r="370" spans="19:19" s="81" customFormat="1" x14ac:dyDescent="0.25">
      <c r="S370" s="269"/>
    </row>
    <row r="371" spans="19:19" s="81" customFormat="1" x14ac:dyDescent="0.25">
      <c r="S371" s="269"/>
    </row>
    <row r="372" spans="19:19" s="81" customFormat="1" x14ac:dyDescent="0.25">
      <c r="S372" s="269"/>
    </row>
    <row r="373" spans="19:19" s="81" customFormat="1" x14ac:dyDescent="0.25">
      <c r="S373" s="269"/>
    </row>
    <row r="374" spans="19:19" s="81" customFormat="1" x14ac:dyDescent="0.25">
      <c r="S374" s="269"/>
    </row>
    <row r="375" spans="19:19" s="81" customFormat="1" x14ac:dyDescent="0.25">
      <c r="S375" s="269"/>
    </row>
    <row r="376" spans="19:19" s="81" customFormat="1" x14ac:dyDescent="0.25">
      <c r="S376" s="269"/>
    </row>
    <row r="377" spans="19:19" s="81" customFormat="1" x14ac:dyDescent="0.25">
      <c r="S377" s="269"/>
    </row>
    <row r="378" spans="19:19" s="81" customFormat="1" x14ac:dyDescent="0.25">
      <c r="S378" s="269"/>
    </row>
    <row r="379" spans="19:19" s="81" customFormat="1" x14ac:dyDescent="0.25">
      <c r="S379" s="269"/>
    </row>
    <row r="380" spans="19:19" s="81" customFormat="1" x14ac:dyDescent="0.25">
      <c r="S380" s="269"/>
    </row>
    <row r="381" spans="19:19" s="81" customFormat="1" x14ac:dyDescent="0.25">
      <c r="S381" s="269"/>
    </row>
    <row r="382" spans="19:19" s="81" customFormat="1" x14ac:dyDescent="0.25">
      <c r="S382" s="269"/>
    </row>
    <row r="383" spans="19:19" s="81" customFormat="1" x14ac:dyDescent="0.25">
      <c r="S383" s="269"/>
    </row>
    <row r="384" spans="19:19" s="81" customFormat="1" x14ac:dyDescent="0.25">
      <c r="S384" s="269"/>
    </row>
    <row r="385" spans="19:19" s="81" customFormat="1" x14ac:dyDescent="0.25">
      <c r="S385" s="269"/>
    </row>
    <row r="386" spans="19:19" s="81" customFormat="1" x14ac:dyDescent="0.25">
      <c r="S386" s="269"/>
    </row>
    <row r="387" spans="19:19" s="81" customFormat="1" x14ac:dyDescent="0.25">
      <c r="S387" s="269"/>
    </row>
    <row r="388" spans="19:19" s="81" customFormat="1" x14ac:dyDescent="0.25">
      <c r="S388" s="269"/>
    </row>
    <row r="389" spans="19:19" s="81" customFormat="1" x14ac:dyDescent="0.25">
      <c r="S389" s="269"/>
    </row>
    <row r="390" spans="19:19" s="81" customFormat="1" x14ac:dyDescent="0.25">
      <c r="S390" s="269"/>
    </row>
    <row r="391" spans="19:19" s="81" customFormat="1" x14ac:dyDescent="0.25">
      <c r="S391" s="269"/>
    </row>
    <row r="392" spans="19:19" s="81" customFormat="1" x14ac:dyDescent="0.25">
      <c r="S392" s="269"/>
    </row>
    <row r="393" spans="19:19" s="81" customFormat="1" x14ac:dyDescent="0.25">
      <c r="S393" s="269"/>
    </row>
    <row r="394" spans="19:19" s="81" customFormat="1" x14ac:dyDescent="0.25">
      <c r="S394" s="269"/>
    </row>
    <row r="395" spans="19:19" s="81" customFormat="1" x14ac:dyDescent="0.25">
      <c r="S395" s="269"/>
    </row>
    <row r="396" spans="19:19" s="81" customFormat="1" x14ac:dyDescent="0.25">
      <c r="S396" s="269"/>
    </row>
    <row r="397" spans="19:19" s="81" customFormat="1" x14ac:dyDescent="0.25">
      <c r="S397" s="269"/>
    </row>
    <row r="398" spans="19:19" s="81" customFormat="1" x14ac:dyDescent="0.25">
      <c r="S398" s="269"/>
    </row>
    <row r="399" spans="19:19" s="81" customFormat="1" x14ac:dyDescent="0.25">
      <c r="S399" s="269"/>
    </row>
    <row r="400" spans="19:19" s="81" customFormat="1" x14ac:dyDescent="0.25">
      <c r="S400" s="269"/>
    </row>
    <row r="401" spans="19:19" s="81" customFormat="1" x14ac:dyDescent="0.25">
      <c r="S401" s="269"/>
    </row>
    <row r="402" spans="19:19" s="81" customFormat="1" x14ac:dyDescent="0.25">
      <c r="S402" s="269"/>
    </row>
    <row r="403" spans="19:19" s="81" customFormat="1" x14ac:dyDescent="0.25">
      <c r="S403" s="269"/>
    </row>
    <row r="404" spans="19:19" s="81" customFormat="1" x14ac:dyDescent="0.25">
      <c r="S404" s="269"/>
    </row>
    <row r="405" spans="19:19" s="81" customFormat="1" x14ac:dyDescent="0.25">
      <c r="S405" s="269"/>
    </row>
    <row r="406" spans="19:19" s="81" customFormat="1" x14ac:dyDescent="0.25">
      <c r="S406" s="269"/>
    </row>
    <row r="407" spans="19:19" s="81" customFormat="1" x14ac:dyDescent="0.25">
      <c r="S407" s="269"/>
    </row>
    <row r="408" spans="19:19" s="81" customFormat="1" x14ac:dyDescent="0.25">
      <c r="S408" s="269"/>
    </row>
    <row r="409" spans="19:19" s="81" customFormat="1" x14ac:dyDescent="0.25">
      <c r="S409" s="269"/>
    </row>
    <row r="410" spans="19:19" s="81" customFormat="1" x14ac:dyDescent="0.25">
      <c r="S410" s="269"/>
    </row>
    <row r="411" spans="19:19" s="81" customFormat="1" x14ac:dyDescent="0.25">
      <c r="S411" s="269"/>
    </row>
    <row r="412" spans="19:19" s="81" customFormat="1" x14ac:dyDescent="0.25">
      <c r="S412" s="269"/>
    </row>
    <row r="413" spans="19:19" s="81" customFormat="1" x14ac:dyDescent="0.25">
      <c r="S413" s="269"/>
    </row>
    <row r="414" spans="19:19" s="81" customFormat="1" x14ac:dyDescent="0.25">
      <c r="S414" s="269"/>
    </row>
    <row r="415" spans="19:19" s="81" customFormat="1" x14ac:dyDescent="0.25">
      <c r="S415" s="269"/>
    </row>
    <row r="416" spans="19:19" s="81" customFormat="1" x14ac:dyDescent="0.25">
      <c r="S416" s="269"/>
    </row>
    <row r="417" spans="19:19" s="81" customFormat="1" x14ac:dyDescent="0.25">
      <c r="S417" s="269"/>
    </row>
    <row r="418" spans="19:19" s="81" customFormat="1" x14ac:dyDescent="0.25">
      <c r="S418" s="269"/>
    </row>
    <row r="419" spans="19:19" s="81" customFormat="1" x14ac:dyDescent="0.25">
      <c r="S419" s="269"/>
    </row>
    <row r="420" spans="19:19" s="81" customFormat="1" x14ac:dyDescent="0.25">
      <c r="S420" s="269"/>
    </row>
    <row r="421" spans="19:19" s="81" customFormat="1" x14ac:dyDescent="0.25">
      <c r="S421" s="269"/>
    </row>
    <row r="422" spans="19:19" s="81" customFormat="1" x14ac:dyDescent="0.25">
      <c r="S422" s="269"/>
    </row>
    <row r="423" spans="19:19" s="81" customFormat="1" x14ac:dyDescent="0.25">
      <c r="S423" s="269"/>
    </row>
    <row r="424" spans="19:19" s="81" customFormat="1" x14ac:dyDescent="0.25">
      <c r="S424" s="269"/>
    </row>
    <row r="425" spans="19:19" s="81" customFormat="1" x14ac:dyDescent="0.25">
      <c r="S425" s="269"/>
    </row>
    <row r="426" spans="19:19" s="81" customFormat="1" x14ac:dyDescent="0.25">
      <c r="S426" s="269"/>
    </row>
    <row r="427" spans="19:19" s="81" customFormat="1" x14ac:dyDescent="0.25">
      <c r="S427" s="269"/>
    </row>
    <row r="428" spans="19:19" s="81" customFormat="1" x14ac:dyDescent="0.25">
      <c r="S428" s="269"/>
    </row>
    <row r="429" spans="19:19" s="81" customFormat="1" x14ac:dyDescent="0.25">
      <c r="S429" s="269"/>
    </row>
    <row r="430" spans="19:19" s="81" customFormat="1" x14ac:dyDescent="0.25">
      <c r="S430" s="269"/>
    </row>
    <row r="431" spans="19:19" s="81" customFormat="1" x14ac:dyDescent="0.25">
      <c r="S431" s="269"/>
    </row>
    <row r="432" spans="19:19" s="81" customFormat="1" x14ac:dyDescent="0.25">
      <c r="S432" s="269"/>
    </row>
    <row r="433" spans="19:19" s="81" customFormat="1" x14ac:dyDescent="0.25">
      <c r="S433" s="269"/>
    </row>
    <row r="434" spans="19:19" s="81" customFormat="1" x14ac:dyDescent="0.25">
      <c r="S434" s="269"/>
    </row>
    <row r="435" spans="19:19" s="81" customFormat="1" x14ac:dyDescent="0.25">
      <c r="S435" s="269"/>
    </row>
    <row r="436" spans="19:19" s="81" customFormat="1" x14ac:dyDescent="0.25">
      <c r="S436" s="269"/>
    </row>
    <row r="437" spans="19:19" s="81" customFormat="1" x14ac:dyDescent="0.25">
      <c r="S437" s="269"/>
    </row>
    <row r="438" spans="19:19" s="81" customFormat="1" x14ac:dyDescent="0.25">
      <c r="S438" s="269"/>
    </row>
    <row r="439" spans="19:19" s="81" customFormat="1" x14ac:dyDescent="0.25">
      <c r="S439" s="269"/>
    </row>
    <row r="440" spans="19:19" s="81" customFormat="1" x14ac:dyDescent="0.25">
      <c r="S440" s="269"/>
    </row>
    <row r="441" spans="19:19" s="81" customFormat="1" x14ac:dyDescent="0.25">
      <c r="S441" s="269"/>
    </row>
    <row r="442" spans="19:19" s="81" customFormat="1" x14ac:dyDescent="0.25">
      <c r="S442" s="269"/>
    </row>
    <row r="443" spans="19:19" s="81" customFormat="1" x14ac:dyDescent="0.25">
      <c r="S443" s="269"/>
    </row>
    <row r="444" spans="19:19" s="81" customFormat="1" x14ac:dyDescent="0.25">
      <c r="S444" s="269"/>
    </row>
    <row r="445" spans="19:19" s="81" customFormat="1" x14ac:dyDescent="0.25">
      <c r="S445" s="269"/>
    </row>
    <row r="446" spans="19:19" s="81" customFormat="1" x14ac:dyDescent="0.25">
      <c r="S446" s="269"/>
    </row>
    <row r="447" spans="19:19" s="81" customFormat="1" x14ac:dyDescent="0.25">
      <c r="S447" s="269"/>
    </row>
    <row r="448" spans="19:19" s="81" customFormat="1" x14ac:dyDescent="0.25">
      <c r="S448" s="269"/>
    </row>
    <row r="449" spans="19:19" s="81" customFormat="1" x14ac:dyDescent="0.25">
      <c r="S449" s="269"/>
    </row>
    <row r="450" spans="19:19" s="81" customFormat="1" x14ac:dyDescent="0.25">
      <c r="S450" s="269"/>
    </row>
    <row r="451" spans="19:19" s="81" customFormat="1" x14ac:dyDescent="0.25">
      <c r="S451" s="269"/>
    </row>
    <row r="452" spans="19:19" s="81" customFormat="1" x14ac:dyDescent="0.25">
      <c r="S452" s="269"/>
    </row>
    <row r="453" spans="19:19" s="81" customFormat="1" x14ac:dyDescent="0.25">
      <c r="S453" s="269"/>
    </row>
    <row r="454" spans="19:19" s="81" customFormat="1" x14ac:dyDescent="0.25">
      <c r="S454" s="269"/>
    </row>
    <row r="455" spans="19:19" s="81" customFormat="1" x14ac:dyDescent="0.25">
      <c r="S455" s="269"/>
    </row>
    <row r="456" spans="19:19" s="81" customFormat="1" x14ac:dyDescent="0.25">
      <c r="S456" s="269"/>
    </row>
    <row r="457" spans="19:19" s="81" customFormat="1" x14ac:dyDescent="0.25">
      <c r="S457" s="269"/>
    </row>
    <row r="458" spans="19:19" s="81" customFormat="1" x14ac:dyDescent="0.25">
      <c r="S458" s="269"/>
    </row>
    <row r="459" spans="19:19" s="81" customFormat="1" x14ac:dyDescent="0.25">
      <c r="S459" s="269"/>
    </row>
    <row r="460" spans="19:19" s="81" customFormat="1" x14ac:dyDescent="0.25">
      <c r="S460" s="269"/>
    </row>
    <row r="461" spans="19:19" s="81" customFormat="1" x14ac:dyDescent="0.25">
      <c r="S461" s="269"/>
    </row>
    <row r="462" spans="19:19" s="81" customFormat="1" x14ac:dyDescent="0.25">
      <c r="S462" s="269"/>
    </row>
    <row r="463" spans="19:19" s="81" customFormat="1" x14ac:dyDescent="0.25">
      <c r="S463" s="269"/>
    </row>
    <row r="464" spans="19:19" s="81" customFormat="1" x14ac:dyDescent="0.25">
      <c r="S464" s="269"/>
    </row>
    <row r="465" spans="19:19" s="81" customFormat="1" x14ac:dyDescent="0.25">
      <c r="S465" s="269"/>
    </row>
    <row r="466" spans="19:19" s="81" customFormat="1" x14ac:dyDescent="0.25">
      <c r="S466" s="269"/>
    </row>
    <row r="467" spans="19:19" s="81" customFormat="1" x14ac:dyDescent="0.25">
      <c r="S467" s="269"/>
    </row>
    <row r="468" spans="19:19" s="81" customFormat="1" x14ac:dyDescent="0.25">
      <c r="S468" s="269"/>
    </row>
    <row r="469" spans="19:19" s="81" customFormat="1" x14ac:dyDescent="0.25">
      <c r="S469" s="269"/>
    </row>
    <row r="470" spans="19:19" s="81" customFormat="1" x14ac:dyDescent="0.25">
      <c r="S470" s="269"/>
    </row>
    <row r="471" spans="19:19" s="81" customFormat="1" x14ac:dyDescent="0.25">
      <c r="S471" s="269"/>
    </row>
    <row r="472" spans="19:19" s="81" customFormat="1" x14ac:dyDescent="0.25">
      <c r="S472" s="269"/>
    </row>
    <row r="473" spans="19:19" s="81" customFormat="1" x14ac:dyDescent="0.25">
      <c r="S473" s="269"/>
    </row>
    <row r="474" spans="19:19" s="81" customFormat="1" x14ac:dyDescent="0.25">
      <c r="S474" s="269"/>
    </row>
    <row r="475" spans="19:19" s="81" customFormat="1" x14ac:dyDescent="0.25">
      <c r="S475" s="269"/>
    </row>
    <row r="476" spans="19:19" s="81" customFormat="1" x14ac:dyDescent="0.25">
      <c r="S476" s="269"/>
    </row>
    <row r="477" spans="19:19" s="81" customFormat="1" x14ac:dyDescent="0.25">
      <c r="S477" s="269"/>
    </row>
    <row r="478" spans="19:19" s="81" customFormat="1" x14ac:dyDescent="0.25">
      <c r="S478" s="269"/>
    </row>
    <row r="479" spans="19:19" s="81" customFormat="1" x14ac:dyDescent="0.25">
      <c r="S479" s="269"/>
    </row>
    <row r="480" spans="19:19" s="81" customFormat="1" x14ac:dyDescent="0.25">
      <c r="S480" s="269"/>
    </row>
    <row r="481" spans="19:19" s="81" customFormat="1" x14ac:dyDescent="0.25">
      <c r="S481" s="269"/>
    </row>
    <row r="482" spans="19:19" s="81" customFormat="1" x14ac:dyDescent="0.25">
      <c r="S482" s="269"/>
    </row>
    <row r="483" spans="19:19" s="81" customFormat="1" x14ac:dyDescent="0.25">
      <c r="S483" s="269"/>
    </row>
    <row r="484" spans="19:19" s="81" customFormat="1" x14ac:dyDescent="0.25">
      <c r="S484" s="269"/>
    </row>
    <row r="485" spans="19:19" s="81" customFormat="1" x14ac:dyDescent="0.25">
      <c r="S485" s="269"/>
    </row>
    <row r="486" spans="19:19" s="81" customFormat="1" x14ac:dyDescent="0.25">
      <c r="S486" s="269"/>
    </row>
    <row r="487" spans="19:19" s="81" customFormat="1" x14ac:dyDescent="0.25">
      <c r="S487" s="269"/>
    </row>
    <row r="488" spans="19:19" s="81" customFormat="1" x14ac:dyDescent="0.25">
      <c r="S488" s="269"/>
    </row>
    <row r="489" spans="19:19" s="81" customFormat="1" x14ac:dyDescent="0.25">
      <c r="S489" s="269"/>
    </row>
    <row r="490" spans="19:19" s="81" customFormat="1" x14ac:dyDescent="0.25">
      <c r="S490" s="269"/>
    </row>
    <row r="491" spans="19:19" s="81" customFormat="1" x14ac:dyDescent="0.25">
      <c r="S491" s="269"/>
    </row>
    <row r="492" spans="19:19" s="81" customFormat="1" x14ac:dyDescent="0.25">
      <c r="S492" s="269"/>
    </row>
    <row r="493" spans="19:19" s="81" customFormat="1" x14ac:dyDescent="0.25">
      <c r="S493" s="269"/>
    </row>
    <row r="494" spans="19:19" s="81" customFormat="1" x14ac:dyDescent="0.25">
      <c r="S494" s="269"/>
    </row>
    <row r="495" spans="19:19" s="81" customFormat="1" x14ac:dyDescent="0.25">
      <c r="S495" s="269"/>
    </row>
    <row r="496" spans="19:19" s="81" customFormat="1" x14ac:dyDescent="0.25">
      <c r="S496" s="269"/>
    </row>
    <row r="497" spans="19:19" s="81" customFormat="1" x14ac:dyDescent="0.25">
      <c r="S497" s="269"/>
    </row>
    <row r="498" spans="19:19" s="81" customFormat="1" x14ac:dyDescent="0.25">
      <c r="S498" s="269"/>
    </row>
    <row r="499" spans="19:19" s="81" customFormat="1" x14ac:dyDescent="0.25">
      <c r="S499" s="269"/>
    </row>
    <row r="500" spans="19:19" s="81" customFormat="1" x14ac:dyDescent="0.25">
      <c r="S500" s="269"/>
    </row>
    <row r="501" spans="19:19" s="81" customFormat="1" x14ac:dyDescent="0.25">
      <c r="S501" s="269"/>
    </row>
    <row r="502" spans="19:19" s="81" customFormat="1" x14ac:dyDescent="0.25">
      <c r="S502" s="269"/>
    </row>
    <row r="503" spans="19:19" s="81" customFormat="1" x14ac:dyDescent="0.25">
      <c r="S503" s="269"/>
    </row>
    <row r="504" spans="19:19" s="81" customFormat="1" x14ac:dyDescent="0.25">
      <c r="S504" s="269"/>
    </row>
    <row r="505" spans="19:19" s="81" customFormat="1" x14ac:dyDescent="0.25">
      <c r="S505" s="269"/>
    </row>
    <row r="506" spans="19:19" s="81" customFormat="1" x14ac:dyDescent="0.25">
      <c r="S506" s="269"/>
    </row>
    <row r="507" spans="19:19" s="81" customFormat="1" x14ac:dyDescent="0.25">
      <c r="S507" s="269"/>
    </row>
    <row r="508" spans="19:19" s="81" customFormat="1" x14ac:dyDescent="0.25">
      <c r="S508" s="269"/>
    </row>
    <row r="509" spans="19:19" s="81" customFormat="1" x14ac:dyDescent="0.25">
      <c r="S509" s="269"/>
    </row>
    <row r="510" spans="19:19" s="81" customFormat="1" x14ac:dyDescent="0.25">
      <c r="S510" s="269"/>
    </row>
    <row r="511" spans="19:19" s="81" customFormat="1" x14ac:dyDescent="0.25">
      <c r="S511" s="269"/>
    </row>
    <row r="512" spans="19:19" s="81" customFormat="1" x14ac:dyDescent="0.25">
      <c r="S512" s="269"/>
    </row>
    <row r="513" spans="19:19" s="81" customFormat="1" x14ac:dyDescent="0.25">
      <c r="S513" s="269"/>
    </row>
    <row r="514" spans="19:19" s="81" customFormat="1" x14ac:dyDescent="0.25">
      <c r="S514" s="269"/>
    </row>
    <row r="515" spans="19:19" s="81" customFormat="1" x14ac:dyDescent="0.25">
      <c r="S515" s="269"/>
    </row>
    <row r="516" spans="19:19" s="81" customFormat="1" x14ac:dyDescent="0.25">
      <c r="S516" s="269"/>
    </row>
    <row r="517" spans="19:19" s="81" customFormat="1" x14ac:dyDescent="0.25">
      <c r="S517" s="269"/>
    </row>
    <row r="518" spans="19:19" s="81" customFormat="1" x14ac:dyDescent="0.25">
      <c r="S518" s="269"/>
    </row>
    <row r="519" spans="19:19" s="81" customFormat="1" x14ac:dyDescent="0.25">
      <c r="S519" s="269"/>
    </row>
    <row r="520" spans="19:19" s="81" customFormat="1" x14ac:dyDescent="0.25">
      <c r="S520" s="269"/>
    </row>
    <row r="521" spans="19:19" s="81" customFormat="1" x14ac:dyDescent="0.25">
      <c r="S521" s="269"/>
    </row>
    <row r="522" spans="19:19" s="81" customFormat="1" x14ac:dyDescent="0.25">
      <c r="S522" s="269"/>
    </row>
    <row r="523" spans="19:19" s="81" customFormat="1" x14ac:dyDescent="0.25">
      <c r="S523" s="269"/>
    </row>
    <row r="524" spans="19:19" s="81" customFormat="1" x14ac:dyDescent="0.25">
      <c r="S524" s="269"/>
    </row>
    <row r="525" spans="19:19" s="81" customFormat="1" x14ac:dyDescent="0.25">
      <c r="S525" s="269"/>
    </row>
    <row r="526" spans="19:19" s="81" customFormat="1" x14ac:dyDescent="0.25">
      <c r="S526" s="269"/>
    </row>
    <row r="527" spans="19:19" s="81" customFormat="1" x14ac:dyDescent="0.25">
      <c r="S527" s="269"/>
    </row>
    <row r="528" spans="19:19" s="81" customFormat="1" x14ac:dyDescent="0.25">
      <c r="S528" s="269"/>
    </row>
    <row r="529" spans="19:19" s="81" customFormat="1" x14ac:dyDescent="0.25">
      <c r="S529" s="269"/>
    </row>
    <row r="530" spans="19:19" s="81" customFormat="1" x14ac:dyDescent="0.25">
      <c r="S530" s="269"/>
    </row>
    <row r="531" spans="19:19" s="81" customFormat="1" x14ac:dyDescent="0.25">
      <c r="S531" s="269"/>
    </row>
    <row r="532" spans="19:19" s="81" customFormat="1" x14ac:dyDescent="0.25">
      <c r="S532" s="269"/>
    </row>
    <row r="533" spans="19:19" s="81" customFormat="1" x14ac:dyDescent="0.25">
      <c r="S533" s="269"/>
    </row>
    <row r="534" spans="19:19" s="81" customFormat="1" x14ac:dyDescent="0.25">
      <c r="S534" s="269"/>
    </row>
    <row r="535" spans="19:19" s="81" customFormat="1" x14ac:dyDescent="0.25">
      <c r="S535" s="269"/>
    </row>
    <row r="536" spans="19:19" s="81" customFormat="1" x14ac:dyDescent="0.25">
      <c r="S536" s="269"/>
    </row>
    <row r="537" spans="19:19" s="81" customFormat="1" x14ac:dyDescent="0.25">
      <c r="S537" s="269"/>
    </row>
    <row r="538" spans="19:19" s="81" customFormat="1" x14ac:dyDescent="0.25">
      <c r="S538" s="269"/>
    </row>
    <row r="539" spans="19:19" s="81" customFormat="1" x14ac:dyDescent="0.25">
      <c r="S539" s="269"/>
    </row>
    <row r="540" spans="19:19" s="81" customFormat="1" x14ac:dyDescent="0.25">
      <c r="S540" s="269"/>
    </row>
    <row r="541" spans="19:19" s="81" customFormat="1" x14ac:dyDescent="0.25">
      <c r="S541" s="269"/>
    </row>
    <row r="542" spans="19:19" s="81" customFormat="1" x14ac:dyDescent="0.25">
      <c r="S542" s="269"/>
    </row>
    <row r="543" spans="19:19" s="81" customFormat="1" x14ac:dyDescent="0.25">
      <c r="S543" s="269"/>
    </row>
    <row r="544" spans="19:19" s="81" customFormat="1" x14ac:dyDescent="0.25">
      <c r="S544" s="269"/>
    </row>
    <row r="545" spans="19:19" s="81" customFormat="1" x14ac:dyDescent="0.25">
      <c r="S545" s="269"/>
    </row>
    <row r="546" spans="19:19" s="81" customFormat="1" x14ac:dyDescent="0.25">
      <c r="S546" s="269"/>
    </row>
    <row r="547" spans="19:19" s="81" customFormat="1" x14ac:dyDescent="0.25">
      <c r="S547" s="269"/>
    </row>
    <row r="548" spans="19:19" s="81" customFormat="1" x14ac:dyDescent="0.25">
      <c r="S548" s="269"/>
    </row>
    <row r="549" spans="19:19" s="81" customFormat="1" x14ac:dyDescent="0.25">
      <c r="S549" s="269"/>
    </row>
    <row r="550" spans="19:19" s="81" customFormat="1" x14ac:dyDescent="0.25">
      <c r="S550" s="269"/>
    </row>
    <row r="551" spans="19:19" s="81" customFormat="1" x14ac:dyDescent="0.25">
      <c r="S551" s="269"/>
    </row>
    <row r="552" spans="19:19" s="81" customFormat="1" x14ac:dyDescent="0.25">
      <c r="S552" s="269"/>
    </row>
    <row r="553" spans="19:19" s="81" customFormat="1" x14ac:dyDescent="0.25">
      <c r="S553" s="269"/>
    </row>
    <row r="554" spans="19:19" s="81" customFormat="1" x14ac:dyDescent="0.25">
      <c r="S554" s="269"/>
    </row>
    <row r="555" spans="19:19" s="81" customFormat="1" x14ac:dyDescent="0.25">
      <c r="S555" s="269"/>
    </row>
    <row r="556" spans="19:19" s="81" customFormat="1" x14ac:dyDescent="0.25">
      <c r="S556" s="269"/>
    </row>
    <row r="557" spans="19:19" s="81" customFormat="1" x14ac:dyDescent="0.25">
      <c r="S557" s="269"/>
    </row>
    <row r="558" spans="19:19" s="81" customFormat="1" x14ac:dyDescent="0.25">
      <c r="S558" s="269"/>
    </row>
    <row r="559" spans="19:19" s="81" customFormat="1" x14ac:dyDescent="0.25">
      <c r="S559" s="269"/>
    </row>
    <row r="560" spans="19:19" s="81" customFormat="1" x14ac:dyDescent="0.25">
      <c r="S560" s="269"/>
    </row>
    <row r="561" spans="19:19" s="81" customFormat="1" x14ac:dyDescent="0.25">
      <c r="S561" s="269"/>
    </row>
    <row r="562" spans="19:19" s="81" customFormat="1" x14ac:dyDescent="0.25">
      <c r="S562" s="269"/>
    </row>
    <row r="563" spans="19:19" s="81" customFormat="1" x14ac:dyDescent="0.25">
      <c r="S563" s="269"/>
    </row>
    <row r="564" spans="19:19" s="81" customFormat="1" x14ac:dyDescent="0.25">
      <c r="S564" s="269"/>
    </row>
    <row r="565" spans="19:19" s="81" customFormat="1" x14ac:dyDescent="0.25">
      <c r="S565" s="269"/>
    </row>
    <row r="566" spans="19:19" s="81" customFormat="1" x14ac:dyDescent="0.25">
      <c r="S566" s="269"/>
    </row>
    <row r="567" spans="19:19" s="81" customFormat="1" x14ac:dyDescent="0.25">
      <c r="S567" s="269"/>
    </row>
    <row r="568" spans="19:19" s="81" customFormat="1" x14ac:dyDescent="0.25">
      <c r="S568" s="269"/>
    </row>
    <row r="569" spans="19:19" s="81" customFormat="1" x14ac:dyDescent="0.25">
      <c r="S569" s="269"/>
    </row>
    <row r="570" spans="19:19" s="81" customFormat="1" x14ac:dyDescent="0.25">
      <c r="S570" s="269"/>
    </row>
    <row r="571" spans="19:19" s="81" customFormat="1" x14ac:dyDescent="0.25">
      <c r="S571" s="269"/>
    </row>
    <row r="572" spans="19:19" s="81" customFormat="1" x14ac:dyDescent="0.25">
      <c r="S572" s="269"/>
    </row>
    <row r="573" spans="19:19" s="81" customFormat="1" x14ac:dyDescent="0.25">
      <c r="S573" s="269"/>
    </row>
    <row r="574" spans="19:19" s="81" customFormat="1" x14ac:dyDescent="0.25">
      <c r="S574" s="269"/>
    </row>
    <row r="575" spans="19:19" s="81" customFormat="1" x14ac:dyDescent="0.25">
      <c r="S575" s="269"/>
    </row>
    <row r="576" spans="19:19" s="81" customFormat="1" x14ac:dyDescent="0.25">
      <c r="S576" s="269"/>
    </row>
    <row r="577" spans="19:19" s="81" customFormat="1" x14ac:dyDescent="0.25">
      <c r="S577" s="269"/>
    </row>
    <row r="578" spans="19:19" s="81" customFormat="1" x14ac:dyDescent="0.25">
      <c r="S578" s="269"/>
    </row>
    <row r="579" spans="19:19" s="81" customFormat="1" x14ac:dyDescent="0.25">
      <c r="S579" s="269"/>
    </row>
    <row r="580" spans="19:19" s="81" customFormat="1" x14ac:dyDescent="0.25">
      <c r="S580" s="269"/>
    </row>
    <row r="581" spans="19:19" s="81" customFormat="1" x14ac:dyDescent="0.25">
      <c r="S581" s="269"/>
    </row>
    <row r="582" spans="19:19" s="81" customFormat="1" x14ac:dyDescent="0.25">
      <c r="S582" s="269"/>
    </row>
    <row r="583" spans="19:19" s="81" customFormat="1" x14ac:dyDescent="0.25">
      <c r="S583" s="269"/>
    </row>
    <row r="584" spans="19:19" s="81" customFormat="1" x14ac:dyDescent="0.25">
      <c r="S584" s="269"/>
    </row>
    <row r="585" spans="19:19" s="81" customFormat="1" x14ac:dyDescent="0.25">
      <c r="S585" s="269"/>
    </row>
    <row r="586" spans="19:19" s="81" customFormat="1" x14ac:dyDescent="0.25">
      <c r="S586" s="269"/>
    </row>
    <row r="587" spans="19:19" s="81" customFormat="1" x14ac:dyDescent="0.25">
      <c r="S587" s="269"/>
    </row>
    <row r="588" spans="19:19" s="81" customFormat="1" x14ac:dyDescent="0.25">
      <c r="S588" s="269"/>
    </row>
    <row r="589" spans="19:19" s="81" customFormat="1" x14ac:dyDescent="0.25">
      <c r="S589" s="269"/>
    </row>
    <row r="590" spans="19:19" s="81" customFormat="1" x14ac:dyDescent="0.25">
      <c r="S590" s="269"/>
    </row>
    <row r="591" spans="19:19" s="81" customFormat="1" x14ac:dyDescent="0.25">
      <c r="S591" s="269"/>
    </row>
    <row r="592" spans="19:19" s="81" customFormat="1" x14ac:dyDescent="0.25">
      <c r="S592" s="269"/>
    </row>
    <row r="593" spans="19:19" s="81" customFormat="1" x14ac:dyDescent="0.25">
      <c r="S593" s="269"/>
    </row>
    <row r="594" spans="19:19" s="81" customFormat="1" x14ac:dyDescent="0.25">
      <c r="S594" s="269"/>
    </row>
    <row r="595" spans="19:19" s="81" customFormat="1" x14ac:dyDescent="0.25">
      <c r="S595" s="269"/>
    </row>
    <row r="596" spans="19:19" s="81" customFormat="1" x14ac:dyDescent="0.25">
      <c r="S596" s="269"/>
    </row>
    <row r="597" spans="19:19" s="81" customFormat="1" x14ac:dyDescent="0.25">
      <c r="S597" s="269"/>
    </row>
    <row r="598" spans="19:19" s="81" customFormat="1" x14ac:dyDescent="0.25">
      <c r="S598" s="269"/>
    </row>
    <row r="599" spans="19:19" s="81" customFormat="1" x14ac:dyDescent="0.25">
      <c r="S599" s="269"/>
    </row>
    <row r="600" spans="19:19" s="81" customFormat="1" x14ac:dyDescent="0.25">
      <c r="S600" s="269"/>
    </row>
    <row r="601" spans="19:19" s="81" customFormat="1" x14ac:dyDescent="0.25">
      <c r="S601" s="269"/>
    </row>
    <row r="602" spans="19:19" s="81" customFormat="1" x14ac:dyDescent="0.25">
      <c r="S602" s="269"/>
    </row>
    <row r="603" spans="19:19" s="81" customFormat="1" x14ac:dyDescent="0.25">
      <c r="S603" s="269"/>
    </row>
    <row r="604" spans="19:19" s="81" customFormat="1" x14ac:dyDescent="0.25">
      <c r="S604" s="269"/>
    </row>
    <row r="605" spans="19:19" s="81" customFormat="1" x14ac:dyDescent="0.25">
      <c r="S605" s="269"/>
    </row>
    <row r="606" spans="19:19" s="81" customFormat="1" x14ac:dyDescent="0.25">
      <c r="S606" s="269"/>
    </row>
    <row r="607" spans="19:19" s="81" customFormat="1" x14ac:dyDescent="0.25">
      <c r="S607" s="269"/>
    </row>
    <row r="608" spans="19:19" s="81" customFormat="1" x14ac:dyDescent="0.25">
      <c r="S608" s="269"/>
    </row>
    <row r="609" spans="19:19" s="81" customFormat="1" x14ac:dyDescent="0.25">
      <c r="S609" s="269"/>
    </row>
    <row r="610" spans="19:19" s="81" customFormat="1" x14ac:dyDescent="0.25">
      <c r="S610" s="269"/>
    </row>
    <row r="611" spans="19:19" s="81" customFormat="1" x14ac:dyDescent="0.25">
      <c r="S611" s="269"/>
    </row>
    <row r="612" spans="19:19" s="81" customFormat="1" x14ac:dyDescent="0.25">
      <c r="S612" s="269"/>
    </row>
    <row r="613" spans="19:19" s="81" customFormat="1" x14ac:dyDescent="0.25">
      <c r="S613" s="269"/>
    </row>
    <row r="614" spans="19:19" s="81" customFormat="1" x14ac:dyDescent="0.25">
      <c r="S614" s="269"/>
    </row>
    <row r="615" spans="19:19" s="81" customFormat="1" x14ac:dyDescent="0.25">
      <c r="S615" s="269"/>
    </row>
    <row r="616" spans="19:19" s="81" customFormat="1" x14ac:dyDescent="0.25">
      <c r="S616" s="269"/>
    </row>
    <row r="617" spans="19:19" s="81" customFormat="1" x14ac:dyDescent="0.25">
      <c r="S617" s="269"/>
    </row>
    <row r="618" spans="19:19" s="81" customFormat="1" x14ac:dyDescent="0.25">
      <c r="S618" s="269"/>
    </row>
    <row r="619" spans="19:19" s="81" customFormat="1" x14ac:dyDescent="0.25">
      <c r="S619" s="269"/>
    </row>
    <row r="620" spans="19:19" s="81" customFormat="1" x14ac:dyDescent="0.25">
      <c r="S620" s="269"/>
    </row>
    <row r="621" spans="19:19" s="81" customFormat="1" x14ac:dyDescent="0.25">
      <c r="S621" s="269"/>
    </row>
    <row r="622" spans="19:19" s="81" customFormat="1" x14ac:dyDescent="0.25">
      <c r="S622" s="269"/>
    </row>
    <row r="623" spans="19:19" s="81" customFormat="1" x14ac:dyDescent="0.25">
      <c r="S623" s="269"/>
    </row>
    <row r="624" spans="19:19" s="81" customFormat="1" x14ac:dyDescent="0.25">
      <c r="S624" s="269"/>
    </row>
    <row r="625" spans="19:19" s="81" customFormat="1" x14ac:dyDescent="0.25">
      <c r="S625" s="269"/>
    </row>
    <row r="626" spans="19:19" s="81" customFormat="1" x14ac:dyDescent="0.25">
      <c r="S626" s="269"/>
    </row>
    <row r="627" spans="19:19" s="81" customFormat="1" x14ac:dyDescent="0.25">
      <c r="S627" s="269"/>
    </row>
    <row r="628" spans="19:19" s="81" customFormat="1" x14ac:dyDescent="0.25">
      <c r="S628" s="269"/>
    </row>
    <row r="629" spans="19:19" s="81" customFormat="1" x14ac:dyDescent="0.25">
      <c r="S629" s="269"/>
    </row>
    <row r="630" spans="19:19" s="81" customFormat="1" x14ac:dyDescent="0.25">
      <c r="S630" s="269"/>
    </row>
    <row r="631" spans="19:19" s="81" customFormat="1" x14ac:dyDescent="0.25">
      <c r="S631" s="269"/>
    </row>
    <row r="632" spans="19:19" s="81" customFormat="1" x14ac:dyDescent="0.25">
      <c r="S632" s="269"/>
    </row>
    <row r="633" spans="19:19" s="81" customFormat="1" x14ac:dyDescent="0.25">
      <c r="S633" s="269"/>
    </row>
    <row r="634" spans="19:19" s="81" customFormat="1" x14ac:dyDescent="0.25">
      <c r="S634" s="269"/>
    </row>
    <row r="635" spans="19:19" s="81" customFormat="1" x14ac:dyDescent="0.25">
      <c r="S635" s="269"/>
    </row>
    <row r="636" spans="19:19" s="81" customFormat="1" x14ac:dyDescent="0.25">
      <c r="S636" s="269"/>
    </row>
    <row r="637" spans="19:19" s="81" customFormat="1" x14ac:dyDescent="0.25">
      <c r="S637" s="269"/>
    </row>
    <row r="638" spans="19:19" s="81" customFormat="1" x14ac:dyDescent="0.25">
      <c r="S638" s="269"/>
    </row>
    <row r="639" spans="19:19" s="81" customFormat="1" x14ac:dyDescent="0.25">
      <c r="S639" s="269"/>
    </row>
    <row r="640" spans="19:19" s="81" customFormat="1" x14ac:dyDescent="0.25">
      <c r="S640" s="269"/>
    </row>
    <row r="641" spans="19:19" s="81" customFormat="1" x14ac:dyDescent="0.25">
      <c r="S641" s="269"/>
    </row>
    <row r="642" spans="19:19" s="81" customFormat="1" x14ac:dyDescent="0.25">
      <c r="S642" s="269"/>
    </row>
    <row r="643" spans="19:19" s="81" customFormat="1" x14ac:dyDescent="0.25">
      <c r="S643" s="269"/>
    </row>
    <row r="644" spans="19:19" s="81" customFormat="1" x14ac:dyDescent="0.25">
      <c r="S644" s="269"/>
    </row>
    <row r="645" spans="19:19" s="81" customFormat="1" x14ac:dyDescent="0.25">
      <c r="S645" s="269"/>
    </row>
    <row r="646" spans="19:19" s="81" customFormat="1" x14ac:dyDescent="0.25">
      <c r="S646" s="269"/>
    </row>
    <row r="647" spans="19:19" s="81" customFormat="1" x14ac:dyDescent="0.25">
      <c r="S647" s="269"/>
    </row>
    <row r="648" spans="19:19" s="81" customFormat="1" x14ac:dyDescent="0.25">
      <c r="S648" s="269"/>
    </row>
    <row r="649" spans="19:19" s="81" customFormat="1" x14ac:dyDescent="0.25">
      <c r="S649" s="269"/>
    </row>
    <row r="650" spans="19:19" s="81" customFormat="1" x14ac:dyDescent="0.25">
      <c r="S650" s="269"/>
    </row>
    <row r="651" spans="19:19" s="81" customFormat="1" x14ac:dyDescent="0.25">
      <c r="S651" s="269"/>
    </row>
    <row r="652" spans="19:19" s="81" customFormat="1" x14ac:dyDescent="0.25">
      <c r="S652" s="269"/>
    </row>
    <row r="653" spans="19:19" s="81" customFormat="1" x14ac:dyDescent="0.25">
      <c r="S653" s="269"/>
    </row>
    <row r="654" spans="19:19" s="81" customFormat="1" x14ac:dyDescent="0.25">
      <c r="S654" s="269"/>
    </row>
    <row r="655" spans="19:19" s="81" customFormat="1" x14ac:dyDescent="0.25">
      <c r="S655" s="269"/>
    </row>
    <row r="656" spans="19:19" s="81" customFormat="1" x14ac:dyDescent="0.25">
      <c r="S656" s="269"/>
    </row>
    <row r="657" spans="19:19" s="81" customFormat="1" x14ac:dyDescent="0.25">
      <c r="S657" s="269"/>
    </row>
    <row r="658" spans="19:19" s="81" customFormat="1" x14ac:dyDescent="0.25">
      <c r="S658" s="269"/>
    </row>
    <row r="659" spans="19:19" s="81" customFormat="1" x14ac:dyDescent="0.25">
      <c r="S659" s="269"/>
    </row>
    <row r="660" spans="19:19" s="81" customFormat="1" x14ac:dyDescent="0.25">
      <c r="S660" s="269"/>
    </row>
    <row r="661" spans="19:19" s="81" customFormat="1" x14ac:dyDescent="0.25">
      <c r="S661" s="269"/>
    </row>
    <row r="662" spans="19:19" s="81" customFormat="1" x14ac:dyDescent="0.25">
      <c r="S662" s="269"/>
    </row>
    <row r="663" spans="19:19" s="81" customFormat="1" x14ac:dyDescent="0.25">
      <c r="S663" s="269"/>
    </row>
    <row r="664" spans="19:19" s="81" customFormat="1" x14ac:dyDescent="0.25">
      <c r="S664" s="269"/>
    </row>
    <row r="665" spans="19:19" s="81" customFormat="1" x14ac:dyDescent="0.25">
      <c r="S665" s="269"/>
    </row>
    <row r="666" spans="19:19" s="81" customFormat="1" x14ac:dyDescent="0.25">
      <c r="S666" s="269"/>
    </row>
    <row r="667" spans="19:19" s="81" customFormat="1" x14ac:dyDescent="0.25">
      <c r="S667" s="269"/>
    </row>
    <row r="668" spans="19:19" s="81" customFormat="1" x14ac:dyDescent="0.25">
      <c r="S668" s="269"/>
    </row>
    <row r="669" spans="19:19" s="81" customFormat="1" x14ac:dyDescent="0.25">
      <c r="S669" s="269"/>
    </row>
    <row r="670" spans="19:19" s="81" customFormat="1" x14ac:dyDescent="0.25">
      <c r="S670" s="269"/>
    </row>
    <row r="671" spans="19:19" s="81" customFormat="1" x14ac:dyDescent="0.25">
      <c r="S671" s="269"/>
    </row>
    <row r="672" spans="19:19" s="81" customFormat="1" x14ac:dyDescent="0.25">
      <c r="S672" s="269"/>
    </row>
    <row r="673" spans="19:19" s="81" customFormat="1" x14ac:dyDescent="0.25">
      <c r="S673" s="269"/>
    </row>
    <row r="674" spans="19:19" s="81" customFormat="1" x14ac:dyDescent="0.25">
      <c r="S674" s="269"/>
    </row>
    <row r="675" spans="19:19" s="81" customFormat="1" x14ac:dyDescent="0.25">
      <c r="S675" s="269"/>
    </row>
    <row r="676" spans="19:19" s="81" customFormat="1" x14ac:dyDescent="0.25">
      <c r="S676" s="269"/>
    </row>
    <row r="677" spans="19:19" s="81" customFormat="1" x14ac:dyDescent="0.25">
      <c r="S677" s="269"/>
    </row>
    <row r="678" spans="19:19" s="81" customFormat="1" x14ac:dyDescent="0.25">
      <c r="S678" s="269"/>
    </row>
    <row r="679" spans="19:19" s="81" customFormat="1" x14ac:dyDescent="0.25">
      <c r="S679" s="269"/>
    </row>
    <row r="680" spans="19:19" s="81" customFormat="1" x14ac:dyDescent="0.25">
      <c r="S680" s="269"/>
    </row>
    <row r="681" spans="19:19" s="81" customFormat="1" x14ac:dyDescent="0.25">
      <c r="S681" s="269"/>
    </row>
    <row r="682" spans="19:19" s="81" customFormat="1" x14ac:dyDescent="0.25">
      <c r="S682" s="269"/>
    </row>
    <row r="683" spans="19:19" s="81" customFormat="1" x14ac:dyDescent="0.25">
      <c r="S683" s="269"/>
    </row>
    <row r="684" spans="19:19" s="81" customFormat="1" x14ac:dyDescent="0.25">
      <c r="S684" s="269"/>
    </row>
    <row r="685" spans="19:19" s="81" customFormat="1" x14ac:dyDescent="0.25">
      <c r="S685" s="269"/>
    </row>
    <row r="686" spans="19:19" s="81" customFormat="1" x14ac:dyDescent="0.25">
      <c r="S686" s="269"/>
    </row>
    <row r="687" spans="19:19" s="81" customFormat="1" x14ac:dyDescent="0.25">
      <c r="S687" s="269"/>
    </row>
    <row r="688" spans="19:19" s="81" customFormat="1" x14ac:dyDescent="0.25">
      <c r="S688" s="269"/>
    </row>
    <row r="689" spans="19:19" s="81" customFormat="1" x14ac:dyDescent="0.25">
      <c r="S689" s="269"/>
    </row>
    <row r="690" spans="19:19" s="81" customFormat="1" x14ac:dyDescent="0.25">
      <c r="S690" s="269"/>
    </row>
    <row r="691" spans="19:19" s="81" customFormat="1" x14ac:dyDescent="0.25">
      <c r="S691" s="269"/>
    </row>
    <row r="692" spans="19:19" s="81" customFormat="1" x14ac:dyDescent="0.25">
      <c r="S692" s="269"/>
    </row>
    <row r="693" spans="19:19" s="81" customFormat="1" x14ac:dyDescent="0.25">
      <c r="S693" s="269"/>
    </row>
    <row r="694" spans="19:19" s="81" customFormat="1" x14ac:dyDescent="0.25">
      <c r="S694" s="269"/>
    </row>
    <row r="695" spans="19:19" s="81" customFormat="1" x14ac:dyDescent="0.25">
      <c r="S695" s="269"/>
    </row>
    <row r="696" spans="19:19" s="81" customFormat="1" x14ac:dyDescent="0.25">
      <c r="S696" s="269"/>
    </row>
    <row r="697" spans="19:19" s="81" customFormat="1" x14ac:dyDescent="0.25">
      <c r="S697" s="269"/>
    </row>
    <row r="698" spans="19:19" s="81" customFormat="1" x14ac:dyDescent="0.25">
      <c r="S698" s="269"/>
    </row>
    <row r="699" spans="19:19" s="81" customFormat="1" x14ac:dyDescent="0.25">
      <c r="S699" s="269"/>
    </row>
    <row r="700" spans="19:19" s="81" customFormat="1" x14ac:dyDescent="0.25">
      <c r="S700" s="269"/>
    </row>
    <row r="701" spans="19:19" s="81" customFormat="1" x14ac:dyDescent="0.25">
      <c r="S701" s="269"/>
    </row>
    <row r="702" spans="19:19" s="81" customFormat="1" x14ac:dyDescent="0.25">
      <c r="S702" s="269"/>
    </row>
    <row r="703" spans="19:19" s="81" customFormat="1" x14ac:dyDescent="0.25">
      <c r="S703" s="269"/>
    </row>
    <row r="704" spans="19:19" s="81" customFormat="1" x14ac:dyDescent="0.25">
      <c r="S704" s="269"/>
    </row>
    <row r="705" spans="19:19" s="81" customFormat="1" x14ac:dyDescent="0.25">
      <c r="S705" s="269"/>
    </row>
    <row r="706" spans="19:19" s="81" customFormat="1" x14ac:dyDescent="0.25">
      <c r="S706" s="269"/>
    </row>
    <row r="707" spans="19:19" s="81" customFormat="1" x14ac:dyDescent="0.25">
      <c r="S707" s="269"/>
    </row>
    <row r="708" spans="19:19" s="81" customFormat="1" x14ac:dyDescent="0.25">
      <c r="S708" s="269"/>
    </row>
    <row r="709" spans="19:19" s="81" customFormat="1" x14ac:dyDescent="0.25">
      <c r="S709" s="269"/>
    </row>
    <row r="710" spans="19:19" s="81" customFormat="1" x14ac:dyDescent="0.25">
      <c r="S710" s="269"/>
    </row>
    <row r="711" spans="19:19" s="81" customFormat="1" x14ac:dyDescent="0.25">
      <c r="S711" s="269"/>
    </row>
    <row r="712" spans="19:19" s="81" customFormat="1" x14ac:dyDescent="0.25">
      <c r="S712" s="269"/>
    </row>
    <row r="713" spans="19:19" s="81" customFormat="1" x14ac:dyDescent="0.25">
      <c r="S713" s="269"/>
    </row>
    <row r="714" spans="19:19" s="81" customFormat="1" x14ac:dyDescent="0.25">
      <c r="S714" s="269"/>
    </row>
    <row r="715" spans="19:19" s="81" customFormat="1" x14ac:dyDescent="0.25">
      <c r="S715" s="269"/>
    </row>
    <row r="716" spans="19:19" s="81" customFormat="1" x14ac:dyDescent="0.25">
      <c r="S716" s="269"/>
    </row>
    <row r="717" spans="19:19" s="81" customFormat="1" x14ac:dyDescent="0.25">
      <c r="S717" s="269"/>
    </row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paperSize="9" scale="5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DB610"/>
  <sheetViews>
    <sheetView topLeftCell="A3" zoomScale="70" zoomScaleNormal="70" workbookViewId="0">
      <selection activeCell="C7" sqref="C7:P22"/>
    </sheetView>
  </sheetViews>
  <sheetFormatPr defaultColWidth="11.42578125" defaultRowHeight="15" x14ac:dyDescent="0.25"/>
  <cols>
    <col min="1" max="1" width="2.7109375" style="81" customWidth="1"/>
    <col min="2" max="2" width="30.7109375" style="63" customWidth="1"/>
    <col min="3" max="18" width="12.7109375" style="63" customWidth="1"/>
    <col min="19" max="106" width="11.42578125" style="81" customWidth="1"/>
    <col min="107" max="16384" width="11.42578125" style="63"/>
  </cols>
  <sheetData>
    <row r="1" spans="1:106" s="81" customFormat="1" ht="15.75" thickBot="1" x14ac:dyDescent="0.3"/>
    <row r="2" spans="1:106" ht="21.95" customHeight="1" thickTop="1" thickBot="1" x14ac:dyDescent="0.3">
      <c r="B2" s="284" t="s">
        <v>307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6"/>
    </row>
    <row r="3" spans="1:106" ht="21.95" customHeight="1" thickTop="1" thickBot="1" x14ac:dyDescent="0.3">
      <c r="B3" s="287" t="s">
        <v>252</v>
      </c>
      <c r="C3" s="298" t="s">
        <v>39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78" t="s">
        <v>31</v>
      </c>
    </row>
    <row r="4" spans="1:106" ht="21.95" customHeight="1" thickTop="1" thickBot="1" x14ac:dyDescent="0.3">
      <c r="B4" s="325"/>
      <c r="C4" s="332" t="s">
        <v>40</v>
      </c>
      <c r="D4" s="298"/>
      <c r="E4" s="298"/>
      <c r="F4" s="298"/>
      <c r="G4" s="314"/>
      <c r="H4" s="332" t="s">
        <v>41</v>
      </c>
      <c r="I4" s="298"/>
      <c r="J4" s="298"/>
      <c r="K4" s="298"/>
      <c r="L4" s="314"/>
      <c r="M4" s="332" t="s">
        <v>42</v>
      </c>
      <c r="N4" s="298"/>
      <c r="O4" s="298"/>
      <c r="P4" s="298"/>
      <c r="Q4" s="314"/>
      <c r="R4" s="279"/>
    </row>
    <row r="5" spans="1:106" ht="21.95" customHeight="1" thickTop="1" x14ac:dyDescent="0.25">
      <c r="B5" s="325"/>
      <c r="C5" s="303" t="s">
        <v>81</v>
      </c>
      <c r="D5" s="306"/>
      <c r="E5" s="306"/>
      <c r="F5" s="307"/>
      <c r="G5" s="287" t="s">
        <v>31</v>
      </c>
      <c r="H5" s="303" t="s">
        <v>81</v>
      </c>
      <c r="I5" s="306"/>
      <c r="J5" s="306"/>
      <c r="K5" s="307"/>
      <c r="L5" s="287" t="s">
        <v>31</v>
      </c>
      <c r="M5" s="303" t="s">
        <v>81</v>
      </c>
      <c r="N5" s="306"/>
      <c r="O5" s="306"/>
      <c r="P5" s="307"/>
      <c r="Q5" s="288" t="s">
        <v>31</v>
      </c>
      <c r="R5" s="279"/>
    </row>
    <row r="6" spans="1:106" ht="39" customHeight="1" thickBot="1" x14ac:dyDescent="0.3">
      <c r="B6" s="326"/>
      <c r="C6" s="245" t="s">
        <v>33</v>
      </c>
      <c r="D6" s="246" t="s">
        <v>194</v>
      </c>
      <c r="E6" s="246" t="s">
        <v>195</v>
      </c>
      <c r="F6" s="242" t="s">
        <v>34</v>
      </c>
      <c r="G6" s="326"/>
      <c r="H6" s="245" t="s">
        <v>33</v>
      </c>
      <c r="I6" s="246" t="s">
        <v>194</v>
      </c>
      <c r="J6" s="246" t="s">
        <v>195</v>
      </c>
      <c r="K6" s="242" t="s">
        <v>34</v>
      </c>
      <c r="L6" s="326"/>
      <c r="M6" s="245" t="s">
        <v>33</v>
      </c>
      <c r="N6" s="246" t="s">
        <v>194</v>
      </c>
      <c r="O6" s="246" t="s">
        <v>195</v>
      </c>
      <c r="P6" s="242" t="s">
        <v>34</v>
      </c>
      <c r="Q6" s="326"/>
      <c r="R6" s="280"/>
    </row>
    <row r="7" spans="1:106" ht="21.95" customHeight="1" thickTop="1" thickBot="1" x14ac:dyDescent="0.3">
      <c r="B7" s="200" t="s">
        <v>102</v>
      </c>
      <c r="C7" s="218">
        <v>0.11001410437235543</v>
      </c>
      <c r="D7" s="219">
        <v>0.2056932966023875</v>
      </c>
      <c r="E7" s="219">
        <v>0.33333333333333331</v>
      </c>
      <c r="F7" s="204">
        <v>0</v>
      </c>
      <c r="G7" s="220">
        <v>0.16906077348066298</v>
      </c>
      <c r="H7" s="218">
        <v>0.10656167979002625</v>
      </c>
      <c r="I7" s="219">
        <v>0.15165336374002281</v>
      </c>
      <c r="J7" s="219">
        <v>0.13133208255159476</v>
      </c>
      <c r="K7" s="204">
        <v>0</v>
      </c>
      <c r="L7" s="220">
        <v>0.13563465092708521</v>
      </c>
      <c r="M7" s="218">
        <v>7.7542062911485007E-2</v>
      </c>
      <c r="N7" s="219">
        <v>0.10372646945831733</v>
      </c>
      <c r="O7" s="219">
        <v>8.0178173719376397E-2</v>
      </c>
      <c r="P7" s="204">
        <v>0</v>
      </c>
      <c r="Q7" s="220">
        <v>9.3932530694957689E-2</v>
      </c>
      <c r="R7" s="220">
        <v>0.12490731128577784</v>
      </c>
    </row>
    <row r="8" spans="1:106" ht="21.95" customHeight="1" thickTop="1" x14ac:dyDescent="0.25">
      <c r="B8" s="206" t="s">
        <v>103</v>
      </c>
      <c r="C8" s="221">
        <v>9.0267983074753172E-2</v>
      </c>
      <c r="D8" s="222">
        <v>0.15335169880624427</v>
      </c>
      <c r="E8" s="222">
        <v>0</v>
      </c>
      <c r="F8" s="223">
        <v>0</v>
      </c>
      <c r="G8" s="91">
        <v>0.12762430939226518</v>
      </c>
      <c r="H8" s="221">
        <v>7.7515310586176722E-2</v>
      </c>
      <c r="I8" s="222">
        <v>0.10898897757506651</v>
      </c>
      <c r="J8" s="222">
        <v>4.878048780487805E-2</v>
      </c>
      <c r="K8" s="223">
        <v>0</v>
      </c>
      <c r="L8" s="91">
        <v>9.6345316878316337E-2</v>
      </c>
      <c r="M8" s="221">
        <v>8.1199707388441844E-2</v>
      </c>
      <c r="N8" s="222">
        <v>0.10007683442182097</v>
      </c>
      <c r="O8" s="222">
        <v>7.5723830734966593E-2</v>
      </c>
      <c r="P8" s="223">
        <v>0</v>
      </c>
      <c r="Q8" s="224">
        <v>9.2621289784241265E-2</v>
      </c>
      <c r="R8" s="91">
        <v>9.7286074447575269E-2</v>
      </c>
    </row>
    <row r="9" spans="1:106" ht="21.95" customHeight="1" x14ac:dyDescent="0.25">
      <c r="B9" s="206" t="s">
        <v>104</v>
      </c>
      <c r="C9" s="221">
        <v>5.9238363892806768E-2</v>
      </c>
      <c r="D9" s="222">
        <v>2.0202020202020204E-2</v>
      </c>
      <c r="E9" s="222">
        <v>0</v>
      </c>
      <c r="F9" s="223">
        <v>0</v>
      </c>
      <c r="G9" s="91">
        <v>3.535911602209945E-2</v>
      </c>
      <c r="H9" s="221">
        <v>4.6194225721784776E-2</v>
      </c>
      <c r="I9" s="222">
        <v>3.9433675408589892E-2</v>
      </c>
      <c r="J9" s="222">
        <v>1.8761726078799251E-2</v>
      </c>
      <c r="K9" s="223">
        <v>0</v>
      </c>
      <c r="L9" s="91">
        <v>4.1077922852202943E-2</v>
      </c>
      <c r="M9" s="221">
        <v>4.7549378200438919E-2</v>
      </c>
      <c r="N9" s="222">
        <v>4.3027276219746446E-2</v>
      </c>
      <c r="O9" s="222">
        <v>2.2271714922048998E-2</v>
      </c>
      <c r="P9" s="223">
        <v>0</v>
      </c>
      <c r="Q9" s="224">
        <v>4.3390153772797709E-2</v>
      </c>
      <c r="R9" s="91">
        <v>4.1413317514459438E-2</v>
      </c>
    </row>
    <row r="10" spans="1:106" ht="21.95" customHeight="1" x14ac:dyDescent="0.25">
      <c r="B10" s="206" t="s">
        <v>105</v>
      </c>
      <c r="C10" s="221">
        <v>0.11424541607898449</v>
      </c>
      <c r="D10" s="222">
        <v>9.1827364554637275E-2</v>
      </c>
      <c r="E10" s="222">
        <v>0</v>
      </c>
      <c r="F10" s="223">
        <v>0</v>
      </c>
      <c r="G10" s="91">
        <v>0.1</v>
      </c>
      <c r="H10" s="221">
        <v>8.8013998250218717E-2</v>
      </c>
      <c r="I10" s="222">
        <v>7.9437476244773847E-2</v>
      </c>
      <c r="J10" s="222">
        <v>5.0656660412757973E-2</v>
      </c>
      <c r="K10" s="223">
        <v>0</v>
      </c>
      <c r="L10" s="91">
        <v>8.1440410183032261E-2</v>
      </c>
      <c r="M10" s="221">
        <v>7.7907827359180684E-2</v>
      </c>
      <c r="N10" s="222">
        <v>8.8167499039569733E-2</v>
      </c>
      <c r="O10" s="222">
        <v>5.1224944320712694E-2</v>
      </c>
      <c r="P10" s="223">
        <v>0</v>
      </c>
      <c r="Q10" s="224">
        <v>8.2846584813446186E-2</v>
      </c>
      <c r="R10" s="91">
        <v>8.3123238914429784E-2</v>
      </c>
    </row>
    <row r="11" spans="1:106" ht="21.95" customHeight="1" x14ac:dyDescent="0.25">
      <c r="B11" s="206" t="s">
        <v>106</v>
      </c>
      <c r="C11" s="221">
        <v>4.6544428772919602E-2</v>
      </c>
      <c r="D11" s="222">
        <v>5.6932966023875112E-2</v>
      </c>
      <c r="E11" s="222">
        <v>0</v>
      </c>
      <c r="F11" s="223">
        <v>0</v>
      </c>
      <c r="G11" s="91">
        <v>5.2486187845303865E-2</v>
      </c>
      <c r="H11" s="221">
        <v>3.2195975503062114E-2</v>
      </c>
      <c r="I11" s="222">
        <v>5.0551121246674269E-2</v>
      </c>
      <c r="J11" s="222">
        <v>2.4390243902439025E-2</v>
      </c>
      <c r="K11" s="223">
        <v>0</v>
      </c>
      <c r="L11" s="91">
        <v>4.3462707923448397E-2</v>
      </c>
      <c r="M11" s="221">
        <v>3.4016093635698609E-2</v>
      </c>
      <c r="N11" s="222">
        <v>5.5128697656550131E-2</v>
      </c>
      <c r="O11" s="222">
        <v>4.2316258351893093E-2</v>
      </c>
      <c r="P11" s="223">
        <v>0</v>
      </c>
      <c r="Q11" s="224">
        <v>4.756228394325903E-2</v>
      </c>
      <c r="R11" s="91">
        <v>4.5343318997478864E-2</v>
      </c>
    </row>
    <row r="12" spans="1:106" ht="21.95" customHeight="1" thickBot="1" x14ac:dyDescent="0.3">
      <c r="B12" s="206" t="s">
        <v>107</v>
      </c>
      <c r="C12" s="221">
        <v>0.11988716502115655</v>
      </c>
      <c r="D12" s="222">
        <v>7.7134986225895319E-2</v>
      </c>
      <c r="E12" s="222">
        <v>8.3333333333333329E-2</v>
      </c>
      <c r="F12" s="223">
        <v>0</v>
      </c>
      <c r="G12" s="91">
        <v>9.3922651933701654E-2</v>
      </c>
      <c r="H12" s="221">
        <v>7.8390201224846898E-2</v>
      </c>
      <c r="I12" s="222">
        <v>5.96731280881794E-2</v>
      </c>
      <c r="J12" s="222">
        <v>2.6266416510318951E-2</v>
      </c>
      <c r="K12" s="223">
        <v>0</v>
      </c>
      <c r="L12" s="91">
        <v>6.4985393191438617E-2</v>
      </c>
      <c r="M12" s="221">
        <v>7.3884418434528171E-2</v>
      </c>
      <c r="N12" s="222">
        <v>8.2020745293891667E-2</v>
      </c>
      <c r="O12" s="222">
        <v>3.1180400890868598E-2</v>
      </c>
      <c r="P12" s="223">
        <v>0</v>
      </c>
      <c r="Q12" s="224">
        <v>7.6647991417332223E-2</v>
      </c>
      <c r="R12" s="91">
        <v>7.0554649265905378E-2</v>
      </c>
    </row>
    <row r="13" spans="1:106" s="70" customFormat="1" ht="21.95" customHeight="1" thickTop="1" thickBot="1" x14ac:dyDescent="0.3">
      <c r="A13" s="225"/>
      <c r="B13" s="200" t="s">
        <v>108</v>
      </c>
      <c r="C13" s="218">
        <v>0.43018335684062059</v>
      </c>
      <c r="D13" s="219">
        <v>0.39944903581267216</v>
      </c>
      <c r="E13" s="219">
        <v>8.3333333333333329E-2</v>
      </c>
      <c r="F13" s="204">
        <v>0</v>
      </c>
      <c r="G13" s="220">
        <v>0.40939226519337019</v>
      </c>
      <c r="H13" s="218">
        <v>0.32230971128608926</v>
      </c>
      <c r="I13" s="219">
        <v>0.33808437856328394</v>
      </c>
      <c r="J13" s="219">
        <v>0.16885553470919323</v>
      </c>
      <c r="K13" s="204">
        <v>0</v>
      </c>
      <c r="L13" s="220">
        <v>0.32731175102843857</v>
      </c>
      <c r="M13" s="218">
        <v>0.31455742501828821</v>
      </c>
      <c r="N13" s="219">
        <v>0.36842105263157893</v>
      </c>
      <c r="O13" s="219">
        <v>0.22271714922048999</v>
      </c>
      <c r="P13" s="204">
        <v>0</v>
      </c>
      <c r="Q13" s="220">
        <v>0.34306830373107638</v>
      </c>
      <c r="R13" s="220">
        <v>0.33772059913984875</v>
      </c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</row>
    <row r="14" spans="1:106" ht="21.95" customHeight="1" thickTop="1" x14ac:dyDescent="0.25">
      <c r="B14" s="206" t="s">
        <v>109</v>
      </c>
      <c r="C14" s="221">
        <v>7.052186177715092E-3</v>
      </c>
      <c r="D14" s="222">
        <v>2.2956841138659319E-2</v>
      </c>
      <c r="E14" s="222">
        <v>8.3333333333333329E-2</v>
      </c>
      <c r="F14" s="223">
        <v>0</v>
      </c>
      <c r="G14" s="91">
        <v>1.7127071823204418E-2</v>
      </c>
      <c r="H14" s="221">
        <v>1.5223097112860892E-2</v>
      </c>
      <c r="I14" s="222">
        <v>2.5940706955530218E-2</v>
      </c>
      <c r="J14" s="222">
        <v>2.2514071294559099E-2</v>
      </c>
      <c r="K14" s="223">
        <v>0</v>
      </c>
      <c r="L14" s="91">
        <v>2.2178501162582721E-2</v>
      </c>
      <c r="M14" s="221">
        <v>1.5362106803218726E-2</v>
      </c>
      <c r="N14" s="222">
        <v>2.6123703419131773E-2</v>
      </c>
      <c r="O14" s="222">
        <v>1.5590200445434299E-2</v>
      </c>
      <c r="P14" s="223">
        <v>0</v>
      </c>
      <c r="Q14" s="224">
        <v>2.205268804386697E-2</v>
      </c>
      <c r="R14" s="91">
        <v>2.1800385585051166E-2</v>
      </c>
    </row>
    <row r="15" spans="1:106" ht="21.95" customHeight="1" x14ac:dyDescent="0.25">
      <c r="B15" s="206" t="s">
        <v>110</v>
      </c>
      <c r="C15" s="221">
        <v>8.4626234132581094E-2</v>
      </c>
      <c r="D15" s="222">
        <v>0.12855831037649221</v>
      </c>
      <c r="E15" s="222">
        <v>0.25</v>
      </c>
      <c r="F15" s="223">
        <v>0</v>
      </c>
      <c r="G15" s="91">
        <v>0.11215469613259668</v>
      </c>
      <c r="H15" s="221">
        <v>8.0839895013123358E-2</v>
      </c>
      <c r="I15" s="222">
        <v>0.1345496009122007</v>
      </c>
      <c r="J15" s="222">
        <v>0.14634146341463414</v>
      </c>
      <c r="K15" s="223">
        <v>1</v>
      </c>
      <c r="L15" s="91">
        <v>0.11667560961068384</v>
      </c>
      <c r="M15" s="221">
        <v>7.022677395757132E-2</v>
      </c>
      <c r="N15" s="222">
        <v>0.1089127929312332</v>
      </c>
      <c r="O15" s="222">
        <v>0.11581291759465479</v>
      </c>
      <c r="P15" s="223">
        <v>0</v>
      </c>
      <c r="Q15" s="224">
        <v>9.6674216235546548E-2</v>
      </c>
      <c r="R15" s="91">
        <v>0.11015126798161055</v>
      </c>
    </row>
    <row r="16" spans="1:106" ht="21.95" customHeight="1" x14ac:dyDescent="0.25">
      <c r="B16" s="206" t="s">
        <v>111</v>
      </c>
      <c r="C16" s="221">
        <v>9.8730606488011283E-2</v>
      </c>
      <c r="D16" s="222">
        <v>7.2543617998163459E-2</v>
      </c>
      <c r="E16" s="222">
        <v>0.25</v>
      </c>
      <c r="F16" s="223">
        <v>0</v>
      </c>
      <c r="G16" s="91">
        <v>8.397790055248619E-2</v>
      </c>
      <c r="H16" s="221">
        <v>0.10166229221347331</v>
      </c>
      <c r="I16" s="222">
        <v>0.10224249334853668</v>
      </c>
      <c r="J16" s="222">
        <v>0.11632270168855535</v>
      </c>
      <c r="K16" s="223">
        <v>0</v>
      </c>
      <c r="L16" s="91">
        <v>0.10248613843677339</v>
      </c>
      <c r="M16" s="221">
        <v>9.6561814191660572E-2</v>
      </c>
      <c r="N16" s="222">
        <v>9.950057625816365E-2</v>
      </c>
      <c r="O16" s="222">
        <v>9.3541202672605794E-2</v>
      </c>
      <c r="P16" s="223">
        <v>0</v>
      </c>
      <c r="Q16" s="224">
        <v>9.8223864584575035E-2</v>
      </c>
      <c r="R16" s="91">
        <v>9.9918433931484502E-2</v>
      </c>
    </row>
    <row r="17" spans="1:106" ht="21.95" customHeight="1" x14ac:dyDescent="0.25">
      <c r="B17" s="206" t="s">
        <v>112</v>
      </c>
      <c r="C17" s="221">
        <v>2.8208744710860368E-2</v>
      </c>
      <c r="D17" s="222">
        <v>2.2956841138659319E-2</v>
      </c>
      <c r="E17" s="222">
        <v>0</v>
      </c>
      <c r="F17" s="223">
        <v>0</v>
      </c>
      <c r="G17" s="91">
        <v>2.4861878453038673E-2</v>
      </c>
      <c r="H17" s="221">
        <v>2.3447069116360453E-2</v>
      </c>
      <c r="I17" s="222">
        <v>2.0239452679589511E-2</v>
      </c>
      <c r="J17" s="222">
        <v>3.5647279549718573E-2</v>
      </c>
      <c r="K17" s="223">
        <v>0</v>
      </c>
      <c r="L17" s="91">
        <v>2.1820783401895905E-2</v>
      </c>
      <c r="M17" s="221">
        <v>1.8653986832479885E-2</v>
      </c>
      <c r="N17" s="222">
        <v>2.0937379946215903E-2</v>
      </c>
      <c r="O17" s="222">
        <v>2.4498886414253896E-2</v>
      </c>
      <c r="P17" s="223">
        <v>0</v>
      </c>
      <c r="Q17" s="224">
        <v>2.0383835975682441E-2</v>
      </c>
      <c r="R17" s="91">
        <v>2.1577932670917989E-2</v>
      </c>
    </row>
    <row r="18" spans="1:106" ht="21.95" customHeight="1" thickBot="1" x14ac:dyDescent="0.3">
      <c r="B18" s="206" t="s">
        <v>113</v>
      </c>
      <c r="C18" s="221">
        <v>3.244005641748942E-2</v>
      </c>
      <c r="D18" s="222">
        <v>3.0303030303030304E-2</v>
      </c>
      <c r="E18" s="222">
        <v>0</v>
      </c>
      <c r="F18" s="223">
        <v>0</v>
      </c>
      <c r="G18" s="91">
        <v>3.0939226519337018E-2</v>
      </c>
      <c r="H18" s="221">
        <v>3.3245844269466314E-2</v>
      </c>
      <c r="I18" s="222">
        <v>4.1429114405169137E-2</v>
      </c>
      <c r="J18" s="222">
        <v>4.5028142589118199E-2</v>
      </c>
      <c r="K18" s="223">
        <v>0</v>
      </c>
      <c r="L18" s="91">
        <v>3.8752757407738626E-2</v>
      </c>
      <c r="M18" s="221">
        <v>3.1821506949524507E-2</v>
      </c>
      <c r="N18" s="222">
        <v>3.8801383019592781E-2</v>
      </c>
      <c r="O18" s="222">
        <v>4.8997772828507792E-2</v>
      </c>
      <c r="P18" s="223">
        <v>0</v>
      </c>
      <c r="Q18" s="224">
        <v>3.7072356657527714E-2</v>
      </c>
      <c r="R18" s="91">
        <v>3.770576894557319E-2</v>
      </c>
    </row>
    <row r="19" spans="1:106" s="70" customFormat="1" ht="21.95" customHeight="1" thickTop="1" thickBot="1" x14ac:dyDescent="0.3">
      <c r="A19" s="225"/>
      <c r="B19" s="200" t="s">
        <v>114</v>
      </c>
      <c r="C19" s="218">
        <v>0.25105782792665726</v>
      </c>
      <c r="D19" s="219">
        <v>0.27731864095500458</v>
      </c>
      <c r="E19" s="219">
        <v>0.58333333333333337</v>
      </c>
      <c r="F19" s="204">
        <v>0</v>
      </c>
      <c r="G19" s="220">
        <v>0.26906077348066298</v>
      </c>
      <c r="H19" s="218">
        <v>0.25441819772528435</v>
      </c>
      <c r="I19" s="219">
        <v>0.32440136830102623</v>
      </c>
      <c r="J19" s="219">
        <v>0.36585365853658536</v>
      </c>
      <c r="K19" s="204">
        <v>1</v>
      </c>
      <c r="L19" s="220">
        <v>0.3019137900196745</v>
      </c>
      <c r="M19" s="218">
        <v>0.23262618873445501</v>
      </c>
      <c r="N19" s="219">
        <v>0.29427583557433729</v>
      </c>
      <c r="O19" s="219">
        <v>0.2984409799554566</v>
      </c>
      <c r="P19" s="204">
        <v>0</v>
      </c>
      <c r="Q19" s="220">
        <v>0.27440696149719873</v>
      </c>
      <c r="R19" s="220">
        <v>0.29115378911463741</v>
      </c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</row>
    <row r="20" spans="1:106" ht="21.95" customHeight="1" thickTop="1" x14ac:dyDescent="0.25">
      <c r="B20" s="206" t="s">
        <v>115</v>
      </c>
      <c r="C20" s="221">
        <v>2.8208744710860366E-3</v>
      </c>
      <c r="D20" s="222">
        <v>1.8365472910927456E-3</v>
      </c>
      <c r="E20" s="222">
        <v>0</v>
      </c>
      <c r="F20" s="223">
        <v>0</v>
      </c>
      <c r="G20" s="91">
        <v>2.2099447513812156E-3</v>
      </c>
      <c r="H20" s="221">
        <v>6.9991251093613294E-4</v>
      </c>
      <c r="I20" s="222">
        <v>2.8506271379703536E-4</v>
      </c>
      <c r="J20" s="222">
        <v>1.876172607879925E-3</v>
      </c>
      <c r="K20" s="223">
        <v>0</v>
      </c>
      <c r="L20" s="91">
        <v>4.7695701424909081E-4</v>
      </c>
      <c r="M20" s="221">
        <v>1.0972933430870519E-3</v>
      </c>
      <c r="N20" s="222">
        <v>3.84172109104879E-4</v>
      </c>
      <c r="O20" s="222">
        <v>0</v>
      </c>
      <c r="P20" s="223">
        <v>0</v>
      </c>
      <c r="Q20" s="224">
        <v>5.9601859578018834E-4</v>
      </c>
      <c r="R20" s="91">
        <v>6.3028325671066296E-4</v>
      </c>
    </row>
    <row r="21" spans="1:106" ht="21.95" customHeight="1" thickBot="1" x14ac:dyDescent="0.3">
      <c r="B21" s="206" t="s">
        <v>38</v>
      </c>
      <c r="C21" s="221">
        <v>0.20592383638928069</v>
      </c>
      <c r="D21" s="222">
        <v>0.11570247933884298</v>
      </c>
      <c r="E21" s="222">
        <v>0</v>
      </c>
      <c r="F21" s="223">
        <v>0</v>
      </c>
      <c r="G21" s="91">
        <v>0.15027624309392265</v>
      </c>
      <c r="H21" s="221">
        <v>0.31601049868766407</v>
      </c>
      <c r="I21" s="222">
        <v>0.18557582668187</v>
      </c>
      <c r="J21" s="222">
        <v>0.3320825515947467</v>
      </c>
      <c r="K21" s="223">
        <v>0</v>
      </c>
      <c r="L21" s="91">
        <v>0.23466285101055268</v>
      </c>
      <c r="M21" s="221">
        <v>0.37417702999268471</v>
      </c>
      <c r="N21" s="222">
        <v>0.23319247022666154</v>
      </c>
      <c r="O21" s="222">
        <v>0.39866369710467708</v>
      </c>
      <c r="P21" s="223">
        <v>0</v>
      </c>
      <c r="Q21" s="224">
        <v>0.28799618548098699</v>
      </c>
      <c r="R21" s="91">
        <v>0.24558801720302537</v>
      </c>
    </row>
    <row r="22" spans="1:106" ht="21.95" customHeight="1" thickTop="1" thickBot="1" x14ac:dyDescent="0.3">
      <c r="B22" s="216" t="s">
        <v>31</v>
      </c>
      <c r="C22" s="152">
        <v>1</v>
      </c>
      <c r="D22" s="153">
        <v>1</v>
      </c>
      <c r="E22" s="153">
        <v>1</v>
      </c>
      <c r="F22" s="101">
        <v>0</v>
      </c>
      <c r="G22" s="154">
        <v>1</v>
      </c>
      <c r="H22" s="152">
        <v>1</v>
      </c>
      <c r="I22" s="153">
        <v>1</v>
      </c>
      <c r="J22" s="153">
        <v>1</v>
      </c>
      <c r="K22" s="101">
        <v>1</v>
      </c>
      <c r="L22" s="154">
        <v>1</v>
      </c>
      <c r="M22" s="152">
        <v>1</v>
      </c>
      <c r="N22" s="153">
        <v>1</v>
      </c>
      <c r="O22" s="153">
        <v>1</v>
      </c>
      <c r="P22" s="101">
        <v>0</v>
      </c>
      <c r="Q22" s="154">
        <v>1</v>
      </c>
      <c r="R22" s="154">
        <v>1</v>
      </c>
    </row>
    <row r="23" spans="1:106" s="81" customFormat="1" ht="21.95" customHeight="1" thickTop="1" thickBot="1" x14ac:dyDescent="0.3">
      <c r="B23" s="211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  <row r="24" spans="1:106" s="81" customFormat="1" ht="21.95" customHeight="1" thickTop="1" x14ac:dyDescent="0.25">
      <c r="B24" s="114" t="s">
        <v>217</v>
      </c>
      <c r="C24" s="115"/>
      <c r="D24" s="116"/>
      <c r="E24" s="133"/>
      <c r="F24" s="161"/>
      <c r="G24" s="117"/>
      <c r="H24" s="117"/>
      <c r="I24" s="117"/>
      <c r="J24" s="161"/>
      <c r="K24" s="117"/>
      <c r="L24" s="117"/>
    </row>
    <row r="25" spans="1:106" s="81" customFormat="1" ht="21.95" customHeight="1" thickBot="1" x14ac:dyDescent="0.3">
      <c r="B25" s="119" t="s">
        <v>249</v>
      </c>
      <c r="C25" s="120"/>
      <c r="D25" s="121"/>
      <c r="E25" s="133"/>
      <c r="F25" s="117"/>
      <c r="G25" s="117"/>
      <c r="H25" s="117"/>
      <c r="I25" s="117"/>
      <c r="J25" s="117"/>
      <c r="K25" s="117"/>
      <c r="L25" s="117"/>
    </row>
    <row r="26" spans="1:106" s="81" customFormat="1" ht="15.75" thickTop="1" x14ac:dyDescent="0.25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06" s="81" customFormat="1" x14ac:dyDescent="0.25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106" s="81" customFormat="1" x14ac:dyDescent="0.25"/>
    <row r="29" spans="1:106" s="81" customFormat="1" x14ac:dyDescent="0.25"/>
    <row r="30" spans="1:106" s="81" customFormat="1" x14ac:dyDescent="0.25"/>
    <row r="31" spans="1:106" s="81" customFormat="1" x14ac:dyDescent="0.25"/>
    <row r="32" spans="1:106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  <row r="573" s="81" customFormat="1" x14ac:dyDescent="0.25"/>
    <row r="574" s="81" customFormat="1" x14ac:dyDescent="0.25"/>
    <row r="575" s="81" customFormat="1" x14ac:dyDescent="0.25"/>
    <row r="576" s="81" customFormat="1" x14ac:dyDescent="0.25"/>
    <row r="577" s="81" customFormat="1" x14ac:dyDescent="0.25"/>
    <row r="578" s="81" customFormat="1" x14ac:dyDescent="0.25"/>
    <row r="579" s="81" customFormat="1" x14ac:dyDescent="0.25"/>
    <row r="580" s="81" customFormat="1" x14ac:dyDescent="0.25"/>
    <row r="581" s="81" customFormat="1" x14ac:dyDescent="0.25"/>
    <row r="582" s="81" customFormat="1" x14ac:dyDescent="0.25"/>
    <row r="583" s="81" customFormat="1" x14ac:dyDescent="0.25"/>
    <row r="584" s="81" customFormat="1" x14ac:dyDescent="0.25"/>
    <row r="585" s="81" customFormat="1" x14ac:dyDescent="0.25"/>
    <row r="586" s="81" customFormat="1" x14ac:dyDescent="0.25"/>
    <row r="587" s="81" customFormat="1" x14ac:dyDescent="0.25"/>
    <row r="588" s="81" customFormat="1" x14ac:dyDescent="0.25"/>
    <row r="589" s="81" customFormat="1" x14ac:dyDescent="0.25"/>
    <row r="590" s="81" customFormat="1" x14ac:dyDescent="0.25"/>
    <row r="591" s="81" customFormat="1" x14ac:dyDescent="0.25"/>
    <row r="592" s="81" customFormat="1" x14ac:dyDescent="0.25"/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EJ617"/>
  <sheetViews>
    <sheetView topLeftCell="A10" zoomScale="70" zoomScaleNormal="70" workbookViewId="0">
      <selection activeCell="C6" sqref="C6:N21"/>
    </sheetView>
  </sheetViews>
  <sheetFormatPr defaultColWidth="11.42578125" defaultRowHeight="15" x14ac:dyDescent="0.25"/>
  <cols>
    <col min="1" max="1" width="2.7109375" style="81" customWidth="1"/>
    <col min="2" max="2" width="30.42578125" style="63" customWidth="1"/>
    <col min="3" max="16" width="12.7109375" style="63" customWidth="1"/>
    <col min="17" max="17" width="15.28515625" style="269" customWidth="1"/>
    <col min="18" max="19" width="15.28515625" style="81" customWidth="1"/>
    <col min="20" max="140" width="11.42578125" style="81" customWidth="1"/>
    <col min="141" max="16384" width="11.42578125" style="63"/>
  </cols>
  <sheetData>
    <row r="1" spans="2:17" s="81" customFormat="1" ht="15.75" thickBot="1" x14ac:dyDescent="0.3">
      <c r="Q1" s="269"/>
    </row>
    <row r="2" spans="2:17" ht="21.95" customHeight="1" thickTop="1" thickBot="1" x14ac:dyDescent="0.3">
      <c r="B2" s="284" t="s">
        <v>308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6"/>
    </row>
    <row r="3" spans="2:17" ht="21.95" customHeight="1" thickTop="1" thickBot="1" x14ac:dyDescent="0.3">
      <c r="B3" s="287" t="s">
        <v>252</v>
      </c>
      <c r="C3" s="298" t="s">
        <v>197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314"/>
    </row>
    <row r="4" spans="2:17" ht="21.95" customHeight="1" thickTop="1" x14ac:dyDescent="0.25">
      <c r="B4" s="325"/>
      <c r="C4" s="290" t="s">
        <v>198</v>
      </c>
      <c r="D4" s="291"/>
      <c r="E4" s="274" t="s">
        <v>199</v>
      </c>
      <c r="F4" s="291"/>
      <c r="G4" s="274" t="s">
        <v>200</v>
      </c>
      <c r="H4" s="291"/>
      <c r="I4" s="274" t="s">
        <v>201</v>
      </c>
      <c r="J4" s="291"/>
      <c r="K4" s="274" t="s">
        <v>202</v>
      </c>
      <c r="L4" s="291"/>
      <c r="M4" s="294" t="s">
        <v>203</v>
      </c>
      <c r="N4" s="294"/>
      <c r="O4" s="299" t="s">
        <v>31</v>
      </c>
      <c r="P4" s="300"/>
    </row>
    <row r="5" spans="2:17" ht="21.95" customHeight="1" thickBot="1" x14ac:dyDescent="0.3">
      <c r="B5" s="326"/>
      <c r="C5" s="256" t="s">
        <v>4</v>
      </c>
      <c r="D5" s="257" t="s">
        <v>5</v>
      </c>
      <c r="E5" s="258" t="s">
        <v>4</v>
      </c>
      <c r="F5" s="257" t="s">
        <v>5</v>
      </c>
      <c r="G5" s="258" t="s">
        <v>4</v>
      </c>
      <c r="H5" s="257" t="s">
        <v>5</v>
      </c>
      <c r="I5" s="258" t="s">
        <v>4</v>
      </c>
      <c r="J5" s="257" t="s">
        <v>5</v>
      </c>
      <c r="K5" s="258" t="s">
        <v>4</v>
      </c>
      <c r="L5" s="257" t="s">
        <v>5</v>
      </c>
      <c r="M5" s="258" t="s">
        <v>4</v>
      </c>
      <c r="N5" s="259" t="s">
        <v>5</v>
      </c>
      <c r="O5" s="256" t="s">
        <v>4</v>
      </c>
      <c r="P5" s="260" t="s">
        <v>5</v>
      </c>
    </row>
    <row r="6" spans="2:17" ht="21.95" customHeight="1" thickTop="1" thickBot="1" x14ac:dyDescent="0.3">
      <c r="B6" s="200" t="s">
        <v>102</v>
      </c>
      <c r="C6" s="201">
        <v>203</v>
      </c>
      <c r="D6" s="202">
        <v>0.1543726235741445</v>
      </c>
      <c r="E6" s="203">
        <v>1443</v>
      </c>
      <c r="F6" s="202">
        <v>0.11230445949101098</v>
      </c>
      <c r="G6" s="203">
        <v>783</v>
      </c>
      <c r="H6" s="202">
        <v>0.15904936014625229</v>
      </c>
      <c r="I6" s="203">
        <v>742</v>
      </c>
      <c r="J6" s="202">
        <v>0.15047657675927803</v>
      </c>
      <c r="K6" s="203">
        <v>18</v>
      </c>
      <c r="L6" s="202">
        <v>0.17821782178217821</v>
      </c>
      <c r="M6" s="203">
        <v>180</v>
      </c>
      <c r="N6" s="204">
        <v>6.3091482649842268E-2</v>
      </c>
      <c r="O6" s="201">
        <v>3369</v>
      </c>
      <c r="P6" s="209">
        <v>0.12490731128577784</v>
      </c>
      <c r="Q6" s="270" t="s">
        <v>179</v>
      </c>
    </row>
    <row r="7" spans="2:17" ht="21.95" customHeight="1" thickTop="1" x14ac:dyDescent="0.25">
      <c r="B7" s="206" t="s">
        <v>103</v>
      </c>
      <c r="C7" s="87">
        <v>173</v>
      </c>
      <c r="D7" s="125">
        <v>0.13155893536121674</v>
      </c>
      <c r="E7" s="89">
        <v>1026</v>
      </c>
      <c r="F7" s="125">
        <v>7.9850572028951669E-2</v>
      </c>
      <c r="G7" s="89">
        <v>793</v>
      </c>
      <c r="H7" s="125">
        <v>0.16108064188502946</v>
      </c>
      <c r="I7" s="89">
        <v>441</v>
      </c>
      <c r="J7" s="125">
        <v>8.9434191847495431E-2</v>
      </c>
      <c r="K7" s="196">
        <v>12</v>
      </c>
      <c r="L7" s="125">
        <v>0.11881188118811881</v>
      </c>
      <c r="M7" s="89">
        <v>179</v>
      </c>
      <c r="N7" s="123">
        <v>6.2740974412898706E-2</v>
      </c>
      <c r="O7" s="87">
        <v>2624</v>
      </c>
      <c r="P7" s="126">
        <v>9.7286074447575269E-2</v>
      </c>
      <c r="Q7" s="270" t="s">
        <v>180</v>
      </c>
    </row>
    <row r="8" spans="2:17" ht="21.95" customHeight="1" x14ac:dyDescent="0.25">
      <c r="B8" s="206" t="s">
        <v>104</v>
      </c>
      <c r="C8" s="87">
        <v>46</v>
      </c>
      <c r="D8" s="125">
        <v>3.4980988593155897E-2</v>
      </c>
      <c r="E8" s="89">
        <v>412</v>
      </c>
      <c r="F8" s="125">
        <v>3.2064752120787611E-2</v>
      </c>
      <c r="G8" s="89">
        <v>270</v>
      </c>
      <c r="H8" s="125">
        <v>5.4844606946983544E-2</v>
      </c>
      <c r="I8" s="89">
        <v>341</v>
      </c>
      <c r="J8" s="125">
        <v>6.91543297505577E-2</v>
      </c>
      <c r="K8" s="196">
        <v>0</v>
      </c>
      <c r="L8" s="125">
        <v>0</v>
      </c>
      <c r="M8" s="89">
        <v>48</v>
      </c>
      <c r="N8" s="123">
        <v>1.6824395373291272E-2</v>
      </c>
      <c r="O8" s="87">
        <v>1117</v>
      </c>
      <c r="P8" s="126">
        <v>4.1413317514459438E-2</v>
      </c>
      <c r="Q8" s="270" t="s">
        <v>181</v>
      </c>
    </row>
    <row r="9" spans="2:17" ht="21.95" customHeight="1" x14ac:dyDescent="0.25">
      <c r="B9" s="206" t="s">
        <v>105</v>
      </c>
      <c r="C9" s="87">
        <v>175</v>
      </c>
      <c r="D9" s="125">
        <v>0.13307984790874525</v>
      </c>
      <c r="E9" s="89">
        <v>1011</v>
      </c>
      <c r="F9" s="125">
        <v>7.8683166005136584E-2</v>
      </c>
      <c r="G9" s="89">
        <v>546</v>
      </c>
      <c r="H9" s="125">
        <v>0.11090798293723339</v>
      </c>
      <c r="I9" s="89">
        <v>405</v>
      </c>
      <c r="J9" s="125">
        <v>8.2133441492597853E-2</v>
      </c>
      <c r="K9" s="196">
        <v>4</v>
      </c>
      <c r="L9" s="125">
        <v>3.9603960396039604E-2</v>
      </c>
      <c r="M9" s="89">
        <v>101</v>
      </c>
      <c r="N9" s="123">
        <v>3.5401331931300385E-2</v>
      </c>
      <c r="O9" s="87">
        <v>2242</v>
      </c>
      <c r="P9" s="126">
        <v>8.3123238914429784E-2</v>
      </c>
      <c r="Q9" s="270" t="s">
        <v>182</v>
      </c>
    </row>
    <row r="10" spans="2:17" ht="21.95" customHeight="1" x14ac:dyDescent="0.25">
      <c r="B10" s="206" t="s">
        <v>106</v>
      </c>
      <c r="C10" s="87">
        <v>117</v>
      </c>
      <c r="D10" s="125">
        <v>8.8973384030418254E-2</v>
      </c>
      <c r="E10" s="89">
        <v>490</v>
      </c>
      <c r="F10" s="125">
        <v>3.813526344462604E-2</v>
      </c>
      <c r="G10" s="89">
        <v>370</v>
      </c>
      <c r="H10" s="125">
        <v>7.5157424334755224E-2</v>
      </c>
      <c r="I10" s="89">
        <v>199</v>
      </c>
      <c r="J10" s="125">
        <v>4.0356925572906106E-2</v>
      </c>
      <c r="K10" s="196">
        <v>1</v>
      </c>
      <c r="L10" s="125">
        <v>9.9009900990099011E-3</v>
      </c>
      <c r="M10" s="89">
        <v>46</v>
      </c>
      <c r="N10" s="123">
        <v>1.6123378899404135E-2</v>
      </c>
      <c r="O10" s="87">
        <v>1223</v>
      </c>
      <c r="P10" s="126">
        <v>4.5343318997478864E-2</v>
      </c>
      <c r="Q10" s="270" t="s">
        <v>183</v>
      </c>
    </row>
    <row r="11" spans="2:17" ht="21.95" customHeight="1" thickBot="1" x14ac:dyDescent="0.3">
      <c r="B11" s="206" t="s">
        <v>107</v>
      </c>
      <c r="C11" s="87">
        <v>96</v>
      </c>
      <c r="D11" s="125">
        <v>7.3003802281368824E-2</v>
      </c>
      <c r="E11" s="89">
        <v>646</v>
      </c>
      <c r="F11" s="125">
        <v>5.0276286092302905E-2</v>
      </c>
      <c r="G11" s="89">
        <v>624</v>
      </c>
      <c r="H11" s="125">
        <v>0.1267519804996953</v>
      </c>
      <c r="I11" s="89">
        <v>391</v>
      </c>
      <c r="J11" s="125">
        <v>7.9294260799026572E-2</v>
      </c>
      <c r="K11" s="196">
        <v>1</v>
      </c>
      <c r="L11" s="125">
        <v>9.9009900990099011E-3</v>
      </c>
      <c r="M11" s="89">
        <v>145</v>
      </c>
      <c r="N11" s="123">
        <v>5.0823694356817384E-2</v>
      </c>
      <c r="O11" s="87">
        <v>1903</v>
      </c>
      <c r="P11" s="126">
        <v>7.0554649265905378E-2</v>
      </c>
      <c r="Q11" s="270" t="s">
        <v>184</v>
      </c>
    </row>
    <row r="12" spans="2:17" ht="21.95" customHeight="1" thickTop="1" thickBot="1" x14ac:dyDescent="0.3">
      <c r="B12" s="200" t="s">
        <v>108</v>
      </c>
      <c r="C12" s="201">
        <v>607</v>
      </c>
      <c r="D12" s="202">
        <v>0.46159695817490498</v>
      </c>
      <c r="E12" s="203">
        <v>3585</v>
      </c>
      <c r="F12" s="202">
        <v>0.27901003969180482</v>
      </c>
      <c r="G12" s="203">
        <v>2603</v>
      </c>
      <c r="H12" s="202">
        <v>0.52874263660369691</v>
      </c>
      <c r="I12" s="203">
        <v>1777</v>
      </c>
      <c r="J12" s="202">
        <v>0.3603731494625837</v>
      </c>
      <c r="K12" s="203">
        <v>18</v>
      </c>
      <c r="L12" s="202">
        <v>0.17821782178217824</v>
      </c>
      <c r="M12" s="203">
        <v>519</v>
      </c>
      <c r="N12" s="204">
        <v>0.18191377497371186</v>
      </c>
      <c r="O12" s="201">
        <v>9109</v>
      </c>
      <c r="P12" s="209">
        <v>0.3377205991398487</v>
      </c>
    </row>
    <row r="13" spans="2:17" ht="21.95" customHeight="1" thickTop="1" x14ac:dyDescent="0.25">
      <c r="B13" s="206" t="s">
        <v>109</v>
      </c>
      <c r="C13" s="87">
        <v>43</v>
      </c>
      <c r="D13" s="125">
        <v>3.2699619771863121E-2</v>
      </c>
      <c r="E13" s="89">
        <v>170</v>
      </c>
      <c r="F13" s="125">
        <v>1.3230601603237606E-2</v>
      </c>
      <c r="G13" s="89">
        <v>194</v>
      </c>
      <c r="H13" s="125">
        <v>3.9406865732277065E-2</v>
      </c>
      <c r="I13" s="89">
        <v>134</v>
      </c>
      <c r="J13" s="125">
        <v>2.7175015209896573E-2</v>
      </c>
      <c r="K13" s="196">
        <v>0</v>
      </c>
      <c r="L13" s="125">
        <v>0</v>
      </c>
      <c r="M13" s="89">
        <v>47</v>
      </c>
      <c r="N13" s="123">
        <v>1.6473887136347704E-2</v>
      </c>
      <c r="O13" s="87">
        <v>588</v>
      </c>
      <c r="P13" s="126">
        <v>2.1800385585051166E-2</v>
      </c>
      <c r="Q13" s="270" t="s">
        <v>185</v>
      </c>
    </row>
    <row r="14" spans="2:17" ht="21.95" customHeight="1" x14ac:dyDescent="0.25">
      <c r="B14" s="206" t="s">
        <v>110</v>
      </c>
      <c r="C14" s="87">
        <v>225</v>
      </c>
      <c r="D14" s="125">
        <v>0.17110266159695817</v>
      </c>
      <c r="E14" s="89">
        <v>1054</v>
      </c>
      <c r="F14" s="125">
        <v>8.2029729940073154E-2</v>
      </c>
      <c r="G14" s="89">
        <v>491</v>
      </c>
      <c r="H14" s="125">
        <v>9.9735933373958974E-2</v>
      </c>
      <c r="I14" s="89">
        <v>530</v>
      </c>
      <c r="J14" s="125">
        <v>0.10748326911377003</v>
      </c>
      <c r="K14" s="196">
        <v>22</v>
      </c>
      <c r="L14" s="125">
        <v>0.21782178217821782</v>
      </c>
      <c r="M14" s="89">
        <v>649</v>
      </c>
      <c r="N14" s="123">
        <v>0.22747984577637576</v>
      </c>
      <c r="O14" s="87">
        <v>2971</v>
      </c>
      <c r="P14" s="126">
        <v>0.11015126798161055</v>
      </c>
      <c r="Q14" s="270" t="s">
        <v>186</v>
      </c>
    </row>
    <row r="15" spans="2:17" ht="21.95" customHeight="1" x14ac:dyDescent="0.25">
      <c r="B15" s="206" t="s">
        <v>111</v>
      </c>
      <c r="C15" s="87">
        <v>114</v>
      </c>
      <c r="D15" s="125">
        <v>8.6692015209125478E-2</v>
      </c>
      <c r="E15" s="89">
        <v>927</v>
      </c>
      <c r="F15" s="125">
        <v>7.2145692271772116E-2</v>
      </c>
      <c r="G15" s="89">
        <v>454</v>
      </c>
      <c r="H15" s="125">
        <v>9.2220190940483449E-2</v>
      </c>
      <c r="I15" s="89">
        <v>689</v>
      </c>
      <c r="J15" s="125">
        <v>0.13972824984790103</v>
      </c>
      <c r="K15" s="196">
        <v>2</v>
      </c>
      <c r="L15" s="125">
        <v>1.9801980198019802E-2</v>
      </c>
      <c r="M15" s="89">
        <v>509</v>
      </c>
      <c r="N15" s="123">
        <v>0.17840869260427619</v>
      </c>
      <c r="O15" s="87">
        <v>2695</v>
      </c>
      <c r="P15" s="126">
        <v>9.9918433931484502E-2</v>
      </c>
      <c r="Q15" s="270" t="s">
        <v>187</v>
      </c>
    </row>
    <row r="16" spans="2:17" ht="21.95" customHeight="1" x14ac:dyDescent="0.25">
      <c r="B16" s="206" t="s">
        <v>112</v>
      </c>
      <c r="C16" s="87">
        <v>29</v>
      </c>
      <c r="D16" s="125">
        <v>2.2053231939163497E-2</v>
      </c>
      <c r="E16" s="89">
        <v>192</v>
      </c>
      <c r="F16" s="125">
        <v>1.4942797104833061E-2</v>
      </c>
      <c r="G16" s="89">
        <v>113</v>
      </c>
      <c r="H16" s="125">
        <v>2.2953483648182001E-2</v>
      </c>
      <c r="I16" s="89">
        <v>139</v>
      </c>
      <c r="J16" s="125">
        <v>2.8189008314743458E-2</v>
      </c>
      <c r="K16" s="196">
        <v>1</v>
      </c>
      <c r="L16" s="125">
        <v>9.9009900990099011E-3</v>
      </c>
      <c r="M16" s="89">
        <v>108</v>
      </c>
      <c r="N16" s="123">
        <v>3.7854889589905363E-2</v>
      </c>
      <c r="O16" s="87">
        <v>582</v>
      </c>
      <c r="P16" s="126">
        <v>2.1577932670917989E-2</v>
      </c>
      <c r="Q16" s="270" t="s">
        <v>188</v>
      </c>
    </row>
    <row r="17" spans="2:17" ht="21.95" customHeight="1" thickBot="1" x14ac:dyDescent="0.3">
      <c r="B17" s="206" t="s">
        <v>113</v>
      </c>
      <c r="C17" s="87">
        <v>87</v>
      </c>
      <c r="D17" s="125">
        <v>6.6159695817490496E-2</v>
      </c>
      <c r="E17" s="89">
        <v>373</v>
      </c>
      <c r="F17" s="125">
        <v>2.9029496458868393E-2</v>
      </c>
      <c r="G17" s="89">
        <v>94</v>
      </c>
      <c r="H17" s="125">
        <v>1.9094048344505381E-2</v>
      </c>
      <c r="I17" s="89">
        <v>247</v>
      </c>
      <c r="J17" s="125">
        <v>5.0091259379436218E-2</v>
      </c>
      <c r="K17" s="196">
        <v>1</v>
      </c>
      <c r="L17" s="125">
        <v>9.9009900990099011E-3</v>
      </c>
      <c r="M17" s="89">
        <v>215</v>
      </c>
      <c r="N17" s="123">
        <v>7.5359270942867151E-2</v>
      </c>
      <c r="O17" s="87">
        <v>1017</v>
      </c>
      <c r="P17" s="126">
        <v>3.770576894557319E-2</v>
      </c>
      <c r="Q17" s="270" t="s">
        <v>189</v>
      </c>
    </row>
    <row r="18" spans="2:17" ht="21.95" customHeight="1" thickTop="1" thickBot="1" x14ac:dyDescent="0.3">
      <c r="B18" s="200" t="s">
        <v>114</v>
      </c>
      <c r="C18" s="201">
        <v>498</v>
      </c>
      <c r="D18" s="202">
        <v>0.37870722433460074</v>
      </c>
      <c r="E18" s="203">
        <v>2716</v>
      </c>
      <c r="F18" s="202">
        <v>0.21137831737878435</v>
      </c>
      <c r="G18" s="203">
        <v>1346</v>
      </c>
      <c r="H18" s="202">
        <v>0.27341052203940686</v>
      </c>
      <c r="I18" s="203">
        <v>1739</v>
      </c>
      <c r="J18" s="202">
        <v>0.35266680186574734</v>
      </c>
      <c r="K18" s="203">
        <v>26</v>
      </c>
      <c r="L18" s="202">
        <v>0.25742574257425743</v>
      </c>
      <c r="M18" s="203">
        <v>1528</v>
      </c>
      <c r="N18" s="204">
        <v>0.5355765860497721</v>
      </c>
      <c r="O18" s="201">
        <v>7853</v>
      </c>
      <c r="P18" s="209">
        <v>0.29115378911463741</v>
      </c>
    </row>
    <row r="19" spans="2:17" ht="21.95" customHeight="1" thickTop="1" x14ac:dyDescent="0.25">
      <c r="B19" s="206" t="s">
        <v>115</v>
      </c>
      <c r="C19" s="87">
        <v>0</v>
      </c>
      <c r="D19" s="125">
        <v>0</v>
      </c>
      <c r="E19" s="89">
        <v>9</v>
      </c>
      <c r="F19" s="125">
        <v>7.0044361428904978E-4</v>
      </c>
      <c r="G19" s="89">
        <v>1</v>
      </c>
      <c r="H19" s="125">
        <v>2.0312817387771684E-4</v>
      </c>
      <c r="I19" s="89">
        <v>5</v>
      </c>
      <c r="J19" s="125">
        <v>1.013993104846887E-3</v>
      </c>
      <c r="K19" s="196">
        <v>0</v>
      </c>
      <c r="L19" s="125">
        <v>0</v>
      </c>
      <c r="M19" s="89">
        <v>2</v>
      </c>
      <c r="N19" s="123">
        <v>7.010164738871364E-4</v>
      </c>
      <c r="O19" s="87">
        <v>17</v>
      </c>
      <c r="P19" s="126">
        <v>6.3028325671066296E-4</v>
      </c>
      <c r="Q19" s="270" t="s">
        <v>190</v>
      </c>
    </row>
    <row r="20" spans="2:17" ht="21.95" customHeight="1" thickBot="1" x14ac:dyDescent="0.3">
      <c r="B20" s="206" t="s">
        <v>38</v>
      </c>
      <c r="C20" s="87">
        <v>7</v>
      </c>
      <c r="D20" s="125">
        <v>5.3231939163498098E-3</v>
      </c>
      <c r="E20" s="89">
        <v>5096</v>
      </c>
      <c r="F20" s="125">
        <v>0.39660673982411082</v>
      </c>
      <c r="G20" s="89">
        <v>190</v>
      </c>
      <c r="H20" s="125">
        <v>3.8594353036766199E-2</v>
      </c>
      <c r="I20" s="89">
        <v>668</v>
      </c>
      <c r="J20" s="125">
        <v>0.13546947880754412</v>
      </c>
      <c r="K20" s="196">
        <v>39</v>
      </c>
      <c r="L20" s="125">
        <v>0.38613861386138615</v>
      </c>
      <c r="M20" s="89">
        <v>624</v>
      </c>
      <c r="N20" s="123">
        <v>0.21871713985278654</v>
      </c>
      <c r="O20" s="87">
        <v>6624</v>
      </c>
      <c r="P20" s="126">
        <v>0.24558801720302537</v>
      </c>
      <c r="Q20" s="270" t="s">
        <v>192</v>
      </c>
    </row>
    <row r="21" spans="2:17" ht="21.95" customHeight="1" thickTop="1" thickBot="1" x14ac:dyDescent="0.3">
      <c r="B21" s="216" t="s">
        <v>117</v>
      </c>
      <c r="C21" s="98">
        <v>1315</v>
      </c>
      <c r="D21" s="129">
        <v>1</v>
      </c>
      <c r="E21" s="100">
        <v>12849</v>
      </c>
      <c r="F21" s="129">
        <v>1</v>
      </c>
      <c r="G21" s="100">
        <v>4923</v>
      </c>
      <c r="H21" s="129">
        <v>0.99999999999999989</v>
      </c>
      <c r="I21" s="100">
        <v>4931</v>
      </c>
      <c r="J21" s="129">
        <v>1</v>
      </c>
      <c r="K21" s="100">
        <v>101</v>
      </c>
      <c r="L21" s="129">
        <v>1</v>
      </c>
      <c r="M21" s="100">
        <v>2853</v>
      </c>
      <c r="N21" s="130">
        <v>0.99999999999999989</v>
      </c>
      <c r="O21" s="98">
        <v>26972</v>
      </c>
      <c r="P21" s="131">
        <v>1</v>
      </c>
      <c r="Q21" s="271" t="s">
        <v>52</v>
      </c>
    </row>
    <row r="22" spans="2:17" s="81" customFormat="1" ht="15.75" thickTop="1" x14ac:dyDescent="0.25">
      <c r="B22" s="211"/>
      <c r="C22" s="117"/>
      <c r="D22" s="117"/>
      <c r="E22" s="117"/>
      <c r="F22" s="117"/>
      <c r="G22" s="117"/>
      <c r="H22" s="117"/>
      <c r="I22" s="117"/>
      <c r="J22" s="117"/>
      <c r="K22" s="118"/>
      <c r="L22" s="117"/>
      <c r="M22" s="117"/>
      <c r="N22" s="117"/>
      <c r="O22" s="156"/>
      <c r="P22" s="117"/>
      <c r="Q22" s="269"/>
    </row>
    <row r="23" spans="2:17" s="81" customFormat="1" x14ac:dyDescent="0.25">
      <c r="C23" s="180"/>
      <c r="D23" s="180"/>
      <c r="E23" s="180"/>
      <c r="F23" s="180"/>
      <c r="G23" s="180"/>
      <c r="H23" s="180"/>
      <c r="I23" s="180"/>
      <c r="J23" s="180"/>
      <c r="K23" s="181"/>
      <c r="L23" s="180"/>
      <c r="M23" s="180"/>
      <c r="N23" s="180"/>
      <c r="O23" s="180"/>
      <c r="P23" s="180"/>
      <c r="Q23" s="269"/>
    </row>
    <row r="24" spans="2:17" s="81" customFormat="1" x14ac:dyDescent="0.25">
      <c r="C24" s="180"/>
      <c r="D24" s="180"/>
      <c r="E24" s="180"/>
      <c r="F24" s="180"/>
      <c r="G24" s="180"/>
      <c r="H24" s="180"/>
      <c r="I24" s="180"/>
      <c r="J24" s="180"/>
      <c r="K24" s="181"/>
      <c r="L24" s="180"/>
      <c r="M24" s="180"/>
      <c r="N24" s="180"/>
      <c r="O24" s="180"/>
      <c r="P24" s="180"/>
      <c r="Q24" s="269"/>
    </row>
    <row r="25" spans="2:17" s="81" customFormat="1" x14ac:dyDescent="0.25">
      <c r="Q25" s="269"/>
    </row>
    <row r="26" spans="2:17" s="81" customFormat="1" x14ac:dyDescent="0.25">
      <c r="Q26" s="269"/>
    </row>
    <row r="27" spans="2:17" s="81" customFormat="1" x14ac:dyDescent="0.25">
      <c r="Q27" s="269"/>
    </row>
    <row r="28" spans="2:17" s="81" customFormat="1" x14ac:dyDescent="0.25">
      <c r="Q28" s="269"/>
    </row>
    <row r="29" spans="2:17" s="81" customFormat="1" x14ac:dyDescent="0.25">
      <c r="Q29" s="269"/>
    </row>
    <row r="30" spans="2:17" s="81" customFormat="1" x14ac:dyDescent="0.25">
      <c r="Q30" s="269"/>
    </row>
    <row r="31" spans="2:17" s="81" customFormat="1" x14ac:dyDescent="0.25">
      <c r="Q31" s="269"/>
    </row>
    <row r="32" spans="2:17" s="81" customFormat="1" x14ac:dyDescent="0.25">
      <c r="Q32" s="269"/>
    </row>
    <row r="33" spans="17:17" s="81" customFormat="1" x14ac:dyDescent="0.25">
      <c r="Q33" s="269"/>
    </row>
    <row r="34" spans="17:17" s="81" customFormat="1" x14ac:dyDescent="0.25">
      <c r="Q34" s="269"/>
    </row>
    <row r="35" spans="17:17" s="81" customFormat="1" x14ac:dyDescent="0.25">
      <c r="Q35" s="269"/>
    </row>
    <row r="36" spans="17:17" s="81" customFormat="1" x14ac:dyDescent="0.25">
      <c r="Q36" s="269"/>
    </row>
    <row r="37" spans="17:17" s="81" customFormat="1" x14ac:dyDescent="0.25">
      <c r="Q37" s="269"/>
    </row>
    <row r="38" spans="17:17" s="81" customFormat="1" x14ac:dyDescent="0.25">
      <c r="Q38" s="269"/>
    </row>
    <row r="39" spans="17:17" s="81" customFormat="1" x14ac:dyDescent="0.25">
      <c r="Q39" s="269"/>
    </row>
    <row r="40" spans="17:17" s="81" customFormat="1" x14ac:dyDescent="0.25">
      <c r="Q40" s="269"/>
    </row>
    <row r="41" spans="17:17" s="81" customFormat="1" x14ac:dyDescent="0.25">
      <c r="Q41" s="269"/>
    </row>
    <row r="42" spans="17:17" s="81" customFormat="1" x14ac:dyDescent="0.25">
      <c r="Q42" s="269"/>
    </row>
    <row r="43" spans="17:17" s="81" customFormat="1" x14ac:dyDescent="0.25">
      <c r="Q43" s="269"/>
    </row>
    <row r="44" spans="17:17" s="81" customFormat="1" x14ac:dyDescent="0.25">
      <c r="Q44" s="269"/>
    </row>
    <row r="45" spans="17:17" s="81" customFormat="1" x14ac:dyDescent="0.25">
      <c r="Q45" s="269"/>
    </row>
    <row r="46" spans="17:17" s="81" customFormat="1" x14ac:dyDescent="0.25">
      <c r="Q46" s="269"/>
    </row>
    <row r="47" spans="17:17" s="81" customFormat="1" x14ac:dyDescent="0.25">
      <c r="Q47" s="269"/>
    </row>
    <row r="48" spans="17:17" s="81" customFormat="1" x14ac:dyDescent="0.25">
      <c r="Q48" s="269"/>
    </row>
    <row r="49" spans="17:17" s="81" customFormat="1" x14ac:dyDescent="0.25">
      <c r="Q49" s="269"/>
    </row>
    <row r="50" spans="17:17" s="81" customFormat="1" x14ac:dyDescent="0.25">
      <c r="Q50" s="269"/>
    </row>
    <row r="51" spans="17:17" s="81" customFormat="1" x14ac:dyDescent="0.25">
      <c r="Q51" s="269"/>
    </row>
    <row r="52" spans="17:17" s="81" customFormat="1" x14ac:dyDescent="0.25">
      <c r="Q52" s="269"/>
    </row>
    <row r="53" spans="17:17" s="81" customFormat="1" x14ac:dyDescent="0.25">
      <c r="Q53" s="269"/>
    </row>
    <row r="54" spans="17:17" s="81" customFormat="1" x14ac:dyDescent="0.25">
      <c r="Q54" s="269"/>
    </row>
    <row r="55" spans="17:17" s="81" customFormat="1" x14ac:dyDescent="0.25">
      <c r="Q55" s="269"/>
    </row>
    <row r="56" spans="17:17" s="81" customFormat="1" x14ac:dyDescent="0.25">
      <c r="Q56" s="269"/>
    </row>
    <row r="57" spans="17:17" s="81" customFormat="1" x14ac:dyDescent="0.25">
      <c r="Q57" s="269"/>
    </row>
    <row r="58" spans="17:17" s="81" customFormat="1" x14ac:dyDescent="0.25">
      <c r="Q58" s="269"/>
    </row>
    <row r="59" spans="17:17" s="81" customFormat="1" x14ac:dyDescent="0.25">
      <c r="Q59" s="269"/>
    </row>
    <row r="60" spans="17:17" s="81" customFormat="1" x14ac:dyDescent="0.25">
      <c r="Q60" s="269"/>
    </row>
    <row r="61" spans="17:17" s="81" customFormat="1" x14ac:dyDescent="0.25">
      <c r="Q61" s="269"/>
    </row>
    <row r="62" spans="17:17" s="81" customFormat="1" x14ac:dyDescent="0.25">
      <c r="Q62" s="269"/>
    </row>
    <row r="63" spans="17:17" s="81" customFormat="1" x14ac:dyDescent="0.25">
      <c r="Q63" s="269"/>
    </row>
    <row r="64" spans="17:17" s="81" customFormat="1" x14ac:dyDescent="0.25">
      <c r="Q64" s="269"/>
    </row>
    <row r="65" spans="17:17" s="81" customFormat="1" x14ac:dyDescent="0.25">
      <c r="Q65" s="269"/>
    </row>
    <row r="66" spans="17:17" s="81" customFormat="1" x14ac:dyDescent="0.25">
      <c r="Q66" s="269"/>
    </row>
    <row r="67" spans="17:17" s="81" customFormat="1" x14ac:dyDescent="0.25">
      <c r="Q67" s="269"/>
    </row>
    <row r="68" spans="17:17" s="81" customFormat="1" x14ac:dyDescent="0.25">
      <c r="Q68" s="269"/>
    </row>
    <row r="69" spans="17:17" s="81" customFormat="1" x14ac:dyDescent="0.25">
      <c r="Q69" s="269"/>
    </row>
    <row r="70" spans="17:17" s="81" customFormat="1" x14ac:dyDescent="0.25">
      <c r="Q70" s="269"/>
    </row>
    <row r="71" spans="17:17" s="81" customFormat="1" x14ac:dyDescent="0.25">
      <c r="Q71" s="269"/>
    </row>
    <row r="72" spans="17:17" s="81" customFormat="1" x14ac:dyDescent="0.25">
      <c r="Q72" s="269"/>
    </row>
    <row r="73" spans="17:17" s="81" customFormat="1" x14ac:dyDescent="0.25">
      <c r="Q73" s="269"/>
    </row>
    <row r="74" spans="17:17" s="81" customFormat="1" x14ac:dyDescent="0.25">
      <c r="Q74" s="269"/>
    </row>
    <row r="75" spans="17:17" s="81" customFormat="1" x14ac:dyDescent="0.25">
      <c r="Q75" s="269"/>
    </row>
    <row r="76" spans="17:17" s="81" customFormat="1" x14ac:dyDescent="0.25">
      <c r="Q76" s="269"/>
    </row>
    <row r="77" spans="17:17" s="81" customFormat="1" x14ac:dyDescent="0.25">
      <c r="Q77" s="269"/>
    </row>
    <row r="78" spans="17:17" s="81" customFormat="1" x14ac:dyDescent="0.25">
      <c r="Q78" s="269"/>
    </row>
    <row r="79" spans="17:17" s="81" customFormat="1" x14ac:dyDescent="0.25">
      <c r="Q79" s="269"/>
    </row>
    <row r="80" spans="17:17" s="81" customFormat="1" x14ac:dyDescent="0.25">
      <c r="Q80" s="269"/>
    </row>
    <row r="81" spans="17:17" s="81" customFormat="1" x14ac:dyDescent="0.25">
      <c r="Q81" s="269"/>
    </row>
    <row r="82" spans="17:17" s="81" customFormat="1" x14ac:dyDescent="0.25">
      <c r="Q82" s="269"/>
    </row>
    <row r="83" spans="17:17" s="81" customFormat="1" x14ac:dyDescent="0.25">
      <c r="Q83" s="269"/>
    </row>
    <row r="84" spans="17:17" s="81" customFormat="1" x14ac:dyDescent="0.25">
      <c r="Q84" s="269"/>
    </row>
    <row r="85" spans="17:17" s="81" customFormat="1" x14ac:dyDescent="0.25">
      <c r="Q85" s="269"/>
    </row>
    <row r="86" spans="17:17" s="81" customFormat="1" x14ac:dyDescent="0.25">
      <c r="Q86" s="269"/>
    </row>
    <row r="87" spans="17:17" s="81" customFormat="1" x14ac:dyDescent="0.25">
      <c r="Q87" s="269"/>
    </row>
    <row r="88" spans="17:17" s="81" customFormat="1" x14ac:dyDescent="0.25">
      <c r="Q88" s="269"/>
    </row>
    <row r="89" spans="17:17" s="81" customFormat="1" x14ac:dyDescent="0.25">
      <c r="Q89" s="269"/>
    </row>
    <row r="90" spans="17:17" s="81" customFormat="1" x14ac:dyDescent="0.25">
      <c r="Q90" s="269"/>
    </row>
    <row r="91" spans="17:17" s="81" customFormat="1" x14ac:dyDescent="0.25">
      <c r="Q91" s="269"/>
    </row>
    <row r="92" spans="17:17" s="81" customFormat="1" x14ac:dyDescent="0.25">
      <c r="Q92" s="269"/>
    </row>
    <row r="93" spans="17:17" s="81" customFormat="1" x14ac:dyDescent="0.25">
      <c r="Q93" s="269"/>
    </row>
    <row r="94" spans="17:17" s="81" customFormat="1" x14ac:dyDescent="0.25">
      <c r="Q94" s="269"/>
    </row>
    <row r="95" spans="17:17" s="81" customFormat="1" x14ac:dyDescent="0.25">
      <c r="Q95" s="269"/>
    </row>
    <row r="96" spans="17:17" s="81" customFormat="1" x14ac:dyDescent="0.25">
      <c r="Q96" s="269"/>
    </row>
    <row r="97" spans="17:17" s="81" customFormat="1" x14ac:dyDescent="0.25">
      <c r="Q97" s="269"/>
    </row>
    <row r="98" spans="17:17" s="81" customFormat="1" x14ac:dyDescent="0.25">
      <c r="Q98" s="269"/>
    </row>
    <row r="99" spans="17:17" s="81" customFormat="1" x14ac:dyDescent="0.25">
      <c r="Q99" s="269"/>
    </row>
    <row r="100" spans="17:17" s="81" customFormat="1" x14ac:dyDescent="0.25">
      <c r="Q100" s="269"/>
    </row>
    <row r="101" spans="17:17" s="81" customFormat="1" x14ac:dyDescent="0.25">
      <c r="Q101" s="269"/>
    </row>
    <row r="102" spans="17:17" s="81" customFormat="1" x14ac:dyDescent="0.25">
      <c r="Q102" s="269"/>
    </row>
    <row r="103" spans="17:17" s="81" customFormat="1" x14ac:dyDescent="0.25">
      <c r="Q103" s="269"/>
    </row>
    <row r="104" spans="17:17" s="81" customFormat="1" x14ac:dyDescent="0.25">
      <c r="Q104" s="269"/>
    </row>
    <row r="105" spans="17:17" s="81" customFormat="1" x14ac:dyDescent="0.25">
      <c r="Q105" s="269"/>
    </row>
    <row r="106" spans="17:17" s="81" customFormat="1" x14ac:dyDescent="0.25">
      <c r="Q106" s="269"/>
    </row>
    <row r="107" spans="17:17" s="81" customFormat="1" x14ac:dyDescent="0.25">
      <c r="Q107" s="269"/>
    </row>
    <row r="108" spans="17:17" s="81" customFormat="1" x14ac:dyDescent="0.25">
      <c r="Q108" s="269"/>
    </row>
    <row r="109" spans="17:17" s="81" customFormat="1" x14ac:dyDescent="0.25">
      <c r="Q109" s="269"/>
    </row>
    <row r="110" spans="17:17" s="81" customFormat="1" x14ac:dyDescent="0.25">
      <c r="Q110" s="269"/>
    </row>
    <row r="111" spans="17:17" s="81" customFormat="1" x14ac:dyDescent="0.25">
      <c r="Q111" s="269"/>
    </row>
    <row r="112" spans="17:17" s="81" customFormat="1" x14ac:dyDescent="0.25">
      <c r="Q112" s="269"/>
    </row>
    <row r="113" spans="17:17" s="81" customFormat="1" x14ac:dyDescent="0.25">
      <c r="Q113" s="269"/>
    </row>
    <row r="114" spans="17:17" s="81" customFormat="1" x14ac:dyDescent="0.25">
      <c r="Q114" s="269"/>
    </row>
    <row r="115" spans="17:17" s="81" customFormat="1" x14ac:dyDescent="0.25">
      <c r="Q115" s="269"/>
    </row>
    <row r="116" spans="17:17" s="81" customFormat="1" x14ac:dyDescent="0.25">
      <c r="Q116" s="269"/>
    </row>
    <row r="117" spans="17:17" s="81" customFormat="1" x14ac:dyDescent="0.25">
      <c r="Q117" s="269"/>
    </row>
    <row r="118" spans="17:17" s="81" customFormat="1" x14ac:dyDescent="0.25">
      <c r="Q118" s="269"/>
    </row>
    <row r="119" spans="17:17" s="81" customFormat="1" x14ac:dyDescent="0.25">
      <c r="Q119" s="269"/>
    </row>
    <row r="120" spans="17:17" s="81" customFormat="1" x14ac:dyDescent="0.25">
      <c r="Q120" s="269"/>
    </row>
    <row r="121" spans="17:17" s="81" customFormat="1" x14ac:dyDescent="0.25">
      <c r="Q121" s="269"/>
    </row>
    <row r="122" spans="17:17" s="81" customFormat="1" x14ac:dyDescent="0.25">
      <c r="Q122" s="269"/>
    </row>
    <row r="123" spans="17:17" s="81" customFormat="1" x14ac:dyDescent="0.25">
      <c r="Q123" s="269"/>
    </row>
    <row r="124" spans="17:17" s="81" customFormat="1" x14ac:dyDescent="0.25">
      <c r="Q124" s="269"/>
    </row>
    <row r="125" spans="17:17" s="81" customFormat="1" x14ac:dyDescent="0.25">
      <c r="Q125" s="269"/>
    </row>
    <row r="126" spans="17:17" s="81" customFormat="1" x14ac:dyDescent="0.25">
      <c r="Q126" s="269"/>
    </row>
    <row r="127" spans="17:17" s="81" customFormat="1" x14ac:dyDescent="0.25">
      <c r="Q127" s="269"/>
    </row>
    <row r="128" spans="17:17" s="81" customFormat="1" x14ac:dyDescent="0.25">
      <c r="Q128" s="269"/>
    </row>
    <row r="129" spans="17:17" s="81" customFormat="1" x14ac:dyDescent="0.25">
      <c r="Q129" s="269"/>
    </row>
    <row r="130" spans="17:17" s="81" customFormat="1" x14ac:dyDescent="0.25">
      <c r="Q130" s="269"/>
    </row>
    <row r="131" spans="17:17" s="81" customFormat="1" x14ac:dyDescent="0.25">
      <c r="Q131" s="269"/>
    </row>
    <row r="132" spans="17:17" s="81" customFormat="1" x14ac:dyDescent="0.25">
      <c r="Q132" s="269"/>
    </row>
    <row r="133" spans="17:17" s="81" customFormat="1" x14ac:dyDescent="0.25">
      <c r="Q133" s="269"/>
    </row>
    <row r="134" spans="17:17" s="81" customFormat="1" x14ac:dyDescent="0.25">
      <c r="Q134" s="269"/>
    </row>
    <row r="135" spans="17:17" s="81" customFormat="1" x14ac:dyDescent="0.25">
      <c r="Q135" s="269"/>
    </row>
    <row r="136" spans="17:17" s="81" customFormat="1" x14ac:dyDescent="0.25">
      <c r="Q136" s="269"/>
    </row>
    <row r="137" spans="17:17" s="81" customFormat="1" x14ac:dyDescent="0.25">
      <c r="Q137" s="269"/>
    </row>
    <row r="138" spans="17:17" s="81" customFormat="1" x14ac:dyDescent="0.25">
      <c r="Q138" s="269"/>
    </row>
    <row r="139" spans="17:17" s="81" customFormat="1" x14ac:dyDescent="0.25">
      <c r="Q139" s="269"/>
    </row>
    <row r="140" spans="17:17" s="81" customFormat="1" x14ac:dyDescent="0.25">
      <c r="Q140" s="269"/>
    </row>
    <row r="141" spans="17:17" s="81" customFormat="1" x14ac:dyDescent="0.25">
      <c r="Q141" s="269"/>
    </row>
    <row r="142" spans="17:17" s="81" customFormat="1" x14ac:dyDescent="0.25">
      <c r="Q142" s="269"/>
    </row>
    <row r="143" spans="17:17" s="81" customFormat="1" x14ac:dyDescent="0.25">
      <c r="Q143" s="269"/>
    </row>
    <row r="144" spans="17:17" s="81" customFormat="1" x14ac:dyDescent="0.25">
      <c r="Q144" s="269"/>
    </row>
    <row r="145" spans="17:17" s="81" customFormat="1" x14ac:dyDescent="0.25">
      <c r="Q145" s="269"/>
    </row>
    <row r="146" spans="17:17" s="81" customFormat="1" x14ac:dyDescent="0.25">
      <c r="Q146" s="269"/>
    </row>
    <row r="147" spans="17:17" s="81" customFormat="1" x14ac:dyDescent="0.25">
      <c r="Q147" s="269"/>
    </row>
    <row r="148" spans="17:17" s="81" customFormat="1" x14ac:dyDescent="0.25">
      <c r="Q148" s="269"/>
    </row>
    <row r="149" spans="17:17" s="81" customFormat="1" x14ac:dyDescent="0.25">
      <c r="Q149" s="269"/>
    </row>
    <row r="150" spans="17:17" s="81" customFormat="1" x14ac:dyDescent="0.25">
      <c r="Q150" s="269"/>
    </row>
    <row r="151" spans="17:17" s="81" customFormat="1" x14ac:dyDescent="0.25">
      <c r="Q151" s="269"/>
    </row>
    <row r="152" spans="17:17" s="81" customFormat="1" x14ac:dyDescent="0.25">
      <c r="Q152" s="269"/>
    </row>
    <row r="153" spans="17:17" s="81" customFormat="1" x14ac:dyDescent="0.25">
      <c r="Q153" s="269"/>
    </row>
    <row r="154" spans="17:17" s="81" customFormat="1" x14ac:dyDescent="0.25">
      <c r="Q154" s="269"/>
    </row>
    <row r="155" spans="17:17" s="81" customFormat="1" x14ac:dyDescent="0.25">
      <c r="Q155" s="269"/>
    </row>
    <row r="156" spans="17:17" s="81" customFormat="1" x14ac:dyDescent="0.25">
      <c r="Q156" s="269"/>
    </row>
    <row r="157" spans="17:17" s="81" customFormat="1" x14ac:dyDescent="0.25">
      <c r="Q157" s="269"/>
    </row>
    <row r="158" spans="17:17" s="81" customFormat="1" x14ac:dyDescent="0.25">
      <c r="Q158" s="269"/>
    </row>
    <row r="159" spans="17:17" s="81" customFormat="1" x14ac:dyDescent="0.25">
      <c r="Q159" s="269"/>
    </row>
    <row r="160" spans="17:17" s="81" customFormat="1" x14ac:dyDescent="0.25">
      <c r="Q160" s="269"/>
    </row>
    <row r="161" spans="17:17" s="81" customFormat="1" x14ac:dyDescent="0.25">
      <c r="Q161" s="269"/>
    </row>
    <row r="162" spans="17:17" s="81" customFormat="1" x14ac:dyDescent="0.25">
      <c r="Q162" s="269"/>
    </row>
    <row r="163" spans="17:17" s="81" customFormat="1" x14ac:dyDescent="0.25">
      <c r="Q163" s="269"/>
    </row>
    <row r="164" spans="17:17" s="81" customFormat="1" x14ac:dyDescent="0.25">
      <c r="Q164" s="269"/>
    </row>
    <row r="165" spans="17:17" s="81" customFormat="1" x14ac:dyDescent="0.25">
      <c r="Q165" s="269"/>
    </row>
    <row r="166" spans="17:17" s="81" customFormat="1" x14ac:dyDescent="0.25">
      <c r="Q166" s="269"/>
    </row>
    <row r="167" spans="17:17" s="81" customFormat="1" x14ac:dyDescent="0.25">
      <c r="Q167" s="269"/>
    </row>
    <row r="168" spans="17:17" s="81" customFormat="1" x14ac:dyDescent="0.25">
      <c r="Q168" s="269"/>
    </row>
    <row r="169" spans="17:17" s="81" customFormat="1" x14ac:dyDescent="0.25">
      <c r="Q169" s="269"/>
    </row>
    <row r="170" spans="17:17" s="81" customFormat="1" x14ac:dyDescent="0.25">
      <c r="Q170" s="269"/>
    </row>
    <row r="171" spans="17:17" s="81" customFormat="1" x14ac:dyDescent="0.25">
      <c r="Q171" s="269"/>
    </row>
    <row r="172" spans="17:17" s="81" customFormat="1" x14ac:dyDescent="0.25">
      <c r="Q172" s="269"/>
    </row>
    <row r="173" spans="17:17" s="81" customFormat="1" x14ac:dyDescent="0.25">
      <c r="Q173" s="269"/>
    </row>
    <row r="174" spans="17:17" s="81" customFormat="1" x14ac:dyDescent="0.25">
      <c r="Q174" s="269"/>
    </row>
    <row r="175" spans="17:17" s="81" customFormat="1" x14ac:dyDescent="0.25">
      <c r="Q175" s="269"/>
    </row>
    <row r="176" spans="17:17" s="81" customFormat="1" x14ac:dyDescent="0.25">
      <c r="Q176" s="269"/>
    </row>
    <row r="177" spans="17:17" s="81" customFormat="1" x14ac:dyDescent="0.25">
      <c r="Q177" s="269"/>
    </row>
    <row r="178" spans="17:17" s="81" customFormat="1" x14ac:dyDescent="0.25">
      <c r="Q178" s="269"/>
    </row>
    <row r="179" spans="17:17" s="81" customFormat="1" x14ac:dyDescent="0.25">
      <c r="Q179" s="269"/>
    </row>
    <row r="180" spans="17:17" s="81" customFormat="1" x14ac:dyDescent="0.25">
      <c r="Q180" s="269"/>
    </row>
    <row r="181" spans="17:17" s="81" customFormat="1" x14ac:dyDescent="0.25">
      <c r="Q181" s="269"/>
    </row>
    <row r="182" spans="17:17" s="81" customFormat="1" x14ac:dyDescent="0.25">
      <c r="Q182" s="269"/>
    </row>
    <row r="183" spans="17:17" s="81" customFormat="1" x14ac:dyDescent="0.25">
      <c r="Q183" s="269"/>
    </row>
    <row r="184" spans="17:17" s="81" customFormat="1" x14ac:dyDescent="0.25">
      <c r="Q184" s="269"/>
    </row>
    <row r="185" spans="17:17" s="81" customFormat="1" x14ac:dyDescent="0.25">
      <c r="Q185" s="269"/>
    </row>
    <row r="186" spans="17:17" s="81" customFormat="1" x14ac:dyDescent="0.25">
      <c r="Q186" s="269"/>
    </row>
    <row r="187" spans="17:17" s="81" customFormat="1" x14ac:dyDescent="0.25">
      <c r="Q187" s="269"/>
    </row>
    <row r="188" spans="17:17" s="81" customFormat="1" x14ac:dyDescent="0.25">
      <c r="Q188" s="269"/>
    </row>
    <row r="189" spans="17:17" s="81" customFormat="1" x14ac:dyDescent="0.25">
      <c r="Q189" s="269"/>
    </row>
    <row r="190" spans="17:17" s="81" customFormat="1" x14ac:dyDescent="0.25">
      <c r="Q190" s="269"/>
    </row>
    <row r="191" spans="17:17" s="81" customFormat="1" x14ac:dyDescent="0.25">
      <c r="Q191" s="269"/>
    </row>
    <row r="192" spans="17:17" s="81" customFormat="1" x14ac:dyDescent="0.25">
      <c r="Q192" s="269"/>
    </row>
    <row r="193" spans="17:17" s="81" customFormat="1" x14ac:dyDescent="0.25">
      <c r="Q193" s="269"/>
    </row>
    <row r="194" spans="17:17" s="81" customFormat="1" x14ac:dyDescent="0.25">
      <c r="Q194" s="269"/>
    </row>
    <row r="195" spans="17:17" s="81" customFormat="1" x14ac:dyDescent="0.25">
      <c r="Q195" s="269"/>
    </row>
    <row r="196" spans="17:17" s="81" customFormat="1" x14ac:dyDescent="0.25">
      <c r="Q196" s="269"/>
    </row>
    <row r="197" spans="17:17" s="81" customFormat="1" x14ac:dyDescent="0.25">
      <c r="Q197" s="269"/>
    </row>
    <row r="198" spans="17:17" s="81" customFormat="1" x14ac:dyDescent="0.25">
      <c r="Q198" s="269"/>
    </row>
    <row r="199" spans="17:17" s="81" customFormat="1" x14ac:dyDescent="0.25">
      <c r="Q199" s="269"/>
    </row>
    <row r="200" spans="17:17" s="81" customFormat="1" x14ac:dyDescent="0.25">
      <c r="Q200" s="269"/>
    </row>
    <row r="201" spans="17:17" s="81" customFormat="1" x14ac:dyDescent="0.25">
      <c r="Q201" s="269"/>
    </row>
    <row r="202" spans="17:17" s="81" customFormat="1" x14ac:dyDescent="0.25">
      <c r="Q202" s="269"/>
    </row>
    <row r="203" spans="17:17" s="81" customFormat="1" x14ac:dyDescent="0.25">
      <c r="Q203" s="269"/>
    </row>
    <row r="204" spans="17:17" s="81" customFormat="1" x14ac:dyDescent="0.25">
      <c r="Q204" s="269"/>
    </row>
    <row r="205" spans="17:17" s="81" customFormat="1" x14ac:dyDescent="0.25">
      <c r="Q205" s="269"/>
    </row>
    <row r="206" spans="17:17" s="81" customFormat="1" x14ac:dyDescent="0.25">
      <c r="Q206" s="269"/>
    </row>
    <row r="207" spans="17:17" s="81" customFormat="1" x14ac:dyDescent="0.25">
      <c r="Q207" s="269"/>
    </row>
    <row r="208" spans="17:17" s="81" customFormat="1" x14ac:dyDescent="0.25">
      <c r="Q208" s="269"/>
    </row>
    <row r="209" spans="17:17" s="81" customFormat="1" x14ac:dyDescent="0.25">
      <c r="Q209" s="269"/>
    </row>
    <row r="210" spans="17:17" s="81" customFormat="1" x14ac:dyDescent="0.25">
      <c r="Q210" s="269"/>
    </row>
    <row r="211" spans="17:17" s="81" customFormat="1" x14ac:dyDescent="0.25">
      <c r="Q211" s="269"/>
    </row>
    <row r="212" spans="17:17" s="81" customFormat="1" x14ac:dyDescent="0.25">
      <c r="Q212" s="269"/>
    </row>
    <row r="213" spans="17:17" s="81" customFormat="1" x14ac:dyDescent="0.25">
      <c r="Q213" s="269"/>
    </row>
    <row r="214" spans="17:17" s="81" customFormat="1" x14ac:dyDescent="0.25">
      <c r="Q214" s="269"/>
    </row>
    <row r="215" spans="17:17" s="81" customFormat="1" x14ac:dyDescent="0.25">
      <c r="Q215" s="269"/>
    </row>
    <row r="216" spans="17:17" s="81" customFormat="1" x14ac:dyDescent="0.25">
      <c r="Q216" s="269"/>
    </row>
    <row r="217" spans="17:17" s="81" customFormat="1" x14ac:dyDescent="0.25">
      <c r="Q217" s="269"/>
    </row>
    <row r="218" spans="17:17" s="81" customFormat="1" x14ac:dyDescent="0.25">
      <c r="Q218" s="269"/>
    </row>
    <row r="219" spans="17:17" s="81" customFormat="1" x14ac:dyDescent="0.25">
      <c r="Q219" s="269"/>
    </row>
    <row r="220" spans="17:17" s="81" customFormat="1" x14ac:dyDescent="0.25">
      <c r="Q220" s="269"/>
    </row>
    <row r="221" spans="17:17" s="81" customFormat="1" x14ac:dyDescent="0.25">
      <c r="Q221" s="269"/>
    </row>
    <row r="222" spans="17:17" s="81" customFormat="1" x14ac:dyDescent="0.25">
      <c r="Q222" s="269"/>
    </row>
    <row r="223" spans="17:17" s="81" customFormat="1" x14ac:dyDescent="0.25">
      <c r="Q223" s="269"/>
    </row>
    <row r="224" spans="17:17" s="81" customFormat="1" x14ac:dyDescent="0.25">
      <c r="Q224" s="269"/>
    </row>
    <row r="225" spans="17:17" s="81" customFormat="1" x14ac:dyDescent="0.25">
      <c r="Q225" s="269"/>
    </row>
    <row r="226" spans="17:17" s="81" customFormat="1" x14ac:dyDescent="0.25">
      <c r="Q226" s="269"/>
    </row>
    <row r="227" spans="17:17" s="81" customFormat="1" x14ac:dyDescent="0.25">
      <c r="Q227" s="269"/>
    </row>
    <row r="228" spans="17:17" s="81" customFormat="1" x14ac:dyDescent="0.25">
      <c r="Q228" s="269"/>
    </row>
    <row r="229" spans="17:17" s="81" customFormat="1" x14ac:dyDescent="0.25">
      <c r="Q229" s="269"/>
    </row>
    <row r="230" spans="17:17" s="81" customFormat="1" x14ac:dyDescent="0.25">
      <c r="Q230" s="269"/>
    </row>
    <row r="231" spans="17:17" s="81" customFormat="1" x14ac:dyDescent="0.25">
      <c r="Q231" s="269"/>
    </row>
    <row r="232" spans="17:17" s="81" customFormat="1" x14ac:dyDescent="0.25">
      <c r="Q232" s="269"/>
    </row>
    <row r="233" spans="17:17" s="81" customFormat="1" x14ac:dyDescent="0.25">
      <c r="Q233" s="269"/>
    </row>
    <row r="234" spans="17:17" s="81" customFormat="1" x14ac:dyDescent="0.25">
      <c r="Q234" s="269"/>
    </row>
    <row r="235" spans="17:17" s="81" customFormat="1" x14ac:dyDescent="0.25">
      <c r="Q235" s="269"/>
    </row>
    <row r="236" spans="17:17" s="81" customFormat="1" x14ac:dyDescent="0.25">
      <c r="Q236" s="269"/>
    </row>
    <row r="237" spans="17:17" s="81" customFormat="1" x14ac:dyDescent="0.25">
      <c r="Q237" s="269"/>
    </row>
    <row r="238" spans="17:17" s="81" customFormat="1" x14ac:dyDescent="0.25">
      <c r="Q238" s="269"/>
    </row>
    <row r="239" spans="17:17" s="81" customFormat="1" x14ac:dyDescent="0.25">
      <c r="Q239" s="269"/>
    </row>
    <row r="240" spans="17:17" s="81" customFormat="1" x14ac:dyDescent="0.25">
      <c r="Q240" s="269"/>
    </row>
    <row r="241" spans="17:17" s="81" customFormat="1" x14ac:dyDescent="0.25">
      <c r="Q241" s="269"/>
    </row>
    <row r="242" spans="17:17" s="81" customFormat="1" x14ac:dyDescent="0.25">
      <c r="Q242" s="269"/>
    </row>
    <row r="243" spans="17:17" s="81" customFormat="1" x14ac:dyDescent="0.25">
      <c r="Q243" s="269"/>
    </row>
    <row r="244" spans="17:17" s="81" customFormat="1" x14ac:dyDescent="0.25">
      <c r="Q244" s="269"/>
    </row>
    <row r="245" spans="17:17" s="81" customFormat="1" x14ac:dyDescent="0.25">
      <c r="Q245" s="269"/>
    </row>
    <row r="246" spans="17:17" s="81" customFormat="1" x14ac:dyDescent="0.25">
      <c r="Q246" s="269"/>
    </row>
    <row r="247" spans="17:17" s="81" customFormat="1" x14ac:dyDescent="0.25">
      <c r="Q247" s="269"/>
    </row>
    <row r="248" spans="17:17" s="81" customFormat="1" x14ac:dyDescent="0.25">
      <c r="Q248" s="269"/>
    </row>
    <row r="249" spans="17:17" s="81" customFormat="1" x14ac:dyDescent="0.25">
      <c r="Q249" s="269"/>
    </row>
    <row r="250" spans="17:17" s="81" customFormat="1" x14ac:dyDescent="0.25">
      <c r="Q250" s="269"/>
    </row>
    <row r="251" spans="17:17" s="81" customFormat="1" x14ac:dyDescent="0.25">
      <c r="Q251" s="269"/>
    </row>
    <row r="252" spans="17:17" s="81" customFormat="1" x14ac:dyDescent="0.25">
      <c r="Q252" s="269"/>
    </row>
    <row r="253" spans="17:17" s="81" customFormat="1" x14ac:dyDescent="0.25">
      <c r="Q253" s="269"/>
    </row>
    <row r="254" spans="17:17" s="81" customFormat="1" x14ac:dyDescent="0.25">
      <c r="Q254" s="269"/>
    </row>
    <row r="255" spans="17:17" s="81" customFormat="1" x14ac:dyDescent="0.25">
      <c r="Q255" s="269"/>
    </row>
    <row r="256" spans="17:17" s="81" customFormat="1" x14ac:dyDescent="0.25">
      <c r="Q256" s="269"/>
    </row>
    <row r="257" spans="17:17" s="81" customFormat="1" x14ac:dyDescent="0.25">
      <c r="Q257" s="269"/>
    </row>
    <row r="258" spans="17:17" s="81" customFormat="1" x14ac:dyDescent="0.25">
      <c r="Q258" s="269"/>
    </row>
    <row r="259" spans="17:17" s="81" customFormat="1" x14ac:dyDescent="0.25">
      <c r="Q259" s="269"/>
    </row>
    <row r="260" spans="17:17" s="81" customFormat="1" x14ac:dyDescent="0.25">
      <c r="Q260" s="269"/>
    </row>
    <row r="261" spans="17:17" s="81" customFormat="1" x14ac:dyDescent="0.25">
      <c r="Q261" s="269"/>
    </row>
    <row r="262" spans="17:17" s="81" customFormat="1" x14ac:dyDescent="0.25">
      <c r="Q262" s="269"/>
    </row>
    <row r="263" spans="17:17" s="81" customFormat="1" x14ac:dyDescent="0.25">
      <c r="Q263" s="269"/>
    </row>
    <row r="264" spans="17:17" s="81" customFormat="1" x14ac:dyDescent="0.25">
      <c r="Q264" s="269"/>
    </row>
    <row r="265" spans="17:17" s="81" customFormat="1" x14ac:dyDescent="0.25">
      <c r="Q265" s="269"/>
    </row>
    <row r="266" spans="17:17" s="81" customFormat="1" x14ac:dyDescent="0.25">
      <c r="Q266" s="269"/>
    </row>
    <row r="267" spans="17:17" s="81" customFormat="1" x14ac:dyDescent="0.25">
      <c r="Q267" s="269"/>
    </row>
    <row r="268" spans="17:17" s="81" customFormat="1" x14ac:dyDescent="0.25">
      <c r="Q268" s="269"/>
    </row>
    <row r="269" spans="17:17" s="81" customFormat="1" x14ac:dyDescent="0.25">
      <c r="Q269" s="269"/>
    </row>
    <row r="270" spans="17:17" s="81" customFormat="1" x14ac:dyDescent="0.25">
      <c r="Q270" s="269"/>
    </row>
    <row r="271" spans="17:17" s="81" customFormat="1" x14ac:dyDescent="0.25">
      <c r="Q271" s="269"/>
    </row>
    <row r="272" spans="17:17" s="81" customFormat="1" x14ac:dyDescent="0.25">
      <c r="Q272" s="269"/>
    </row>
    <row r="273" spans="17:17" s="81" customFormat="1" x14ac:dyDescent="0.25">
      <c r="Q273" s="269"/>
    </row>
    <row r="274" spans="17:17" s="81" customFormat="1" x14ac:dyDescent="0.25">
      <c r="Q274" s="269"/>
    </row>
    <row r="275" spans="17:17" s="81" customFormat="1" x14ac:dyDescent="0.25">
      <c r="Q275" s="269"/>
    </row>
    <row r="276" spans="17:17" s="81" customFormat="1" x14ac:dyDescent="0.25">
      <c r="Q276" s="269"/>
    </row>
    <row r="277" spans="17:17" s="81" customFormat="1" x14ac:dyDescent="0.25">
      <c r="Q277" s="269"/>
    </row>
    <row r="278" spans="17:17" s="81" customFormat="1" x14ac:dyDescent="0.25">
      <c r="Q278" s="269"/>
    </row>
    <row r="279" spans="17:17" s="81" customFormat="1" x14ac:dyDescent="0.25">
      <c r="Q279" s="269"/>
    </row>
    <row r="280" spans="17:17" s="81" customFormat="1" x14ac:dyDescent="0.25">
      <c r="Q280" s="269"/>
    </row>
    <row r="281" spans="17:17" s="81" customFormat="1" x14ac:dyDescent="0.25">
      <c r="Q281" s="269"/>
    </row>
    <row r="282" spans="17:17" s="81" customFormat="1" x14ac:dyDescent="0.25">
      <c r="Q282" s="269"/>
    </row>
    <row r="283" spans="17:17" s="81" customFormat="1" x14ac:dyDescent="0.25">
      <c r="Q283" s="269"/>
    </row>
    <row r="284" spans="17:17" s="81" customFormat="1" x14ac:dyDescent="0.25">
      <c r="Q284" s="269"/>
    </row>
    <row r="285" spans="17:17" s="81" customFormat="1" x14ac:dyDescent="0.25">
      <c r="Q285" s="269"/>
    </row>
    <row r="286" spans="17:17" s="81" customFormat="1" x14ac:dyDescent="0.25">
      <c r="Q286" s="269"/>
    </row>
    <row r="287" spans="17:17" s="81" customFormat="1" x14ac:dyDescent="0.25">
      <c r="Q287" s="269"/>
    </row>
    <row r="288" spans="17:17" s="81" customFormat="1" x14ac:dyDescent="0.25">
      <c r="Q288" s="269"/>
    </row>
    <row r="289" spans="17:17" s="81" customFormat="1" x14ac:dyDescent="0.25">
      <c r="Q289" s="269"/>
    </row>
    <row r="290" spans="17:17" s="81" customFormat="1" x14ac:dyDescent="0.25">
      <c r="Q290" s="269"/>
    </row>
    <row r="291" spans="17:17" s="81" customFormat="1" x14ac:dyDescent="0.25">
      <c r="Q291" s="269"/>
    </row>
    <row r="292" spans="17:17" s="81" customFormat="1" x14ac:dyDescent="0.25">
      <c r="Q292" s="269"/>
    </row>
    <row r="293" spans="17:17" s="81" customFormat="1" x14ac:dyDescent="0.25">
      <c r="Q293" s="269"/>
    </row>
    <row r="294" spans="17:17" s="81" customFormat="1" x14ac:dyDescent="0.25">
      <c r="Q294" s="269"/>
    </row>
    <row r="295" spans="17:17" s="81" customFormat="1" x14ac:dyDescent="0.25">
      <c r="Q295" s="269"/>
    </row>
    <row r="296" spans="17:17" s="81" customFormat="1" x14ac:dyDescent="0.25">
      <c r="Q296" s="269"/>
    </row>
    <row r="297" spans="17:17" s="81" customFormat="1" x14ac:dyDescent="0.25">
      <c r="Q297" s="269"/>
    </row>
    <row r="298" spans="17:17" s="81" customFormat="1" x14ac:dyDescent="0.25">
      <c r="Q298" s="269"/>
    </row>
    <row r="299" spans="17:17" s="81" customFormat="1" x14ac:dyDescent="0.25">
      <c r="Q299" s="269"/>
    </row>
    <row r="300" spans="17:17" s="81" customFormat="1" x14ac:dyDescent="0.25">
      <c r="Q300" s="269"/>
    </row>
    <row r="301" spans="17:17" s="81" customFormat="1" x14ac:dyDescent="0.25">
      <c r="Q301" s="269"/>
    </row>
    <row r="302" spans="17:17" s="81" customFormat="1" x14ac:dyDescent="0.25">
      <c r="Q302" s="269"/>
    </row>
    <row r="303" spans="17:17" s="81" customFormat="1" x14ac:dyDescent="0.25">
      <c r="Q303" s="269"/>
    </row>
    <row r="304" spans="17:17" s="81" customFormat="1" x14ac:dyDescent="0.25">
      <c r="Q304" s="269"/>
    </row>
    <row r="305" spans="17:17" s="81" customFormat="1" x14ac:dyDescent="0.25">
      <c r="Q305" s="269"/>
    </row>
    <row r="306" spans="17:17" s="81" customFormat="1" x14ac:dyDescent="0.25">
      <c r="Q306" s="269"/>
    </row>
    <row r="307" spans="17:17" s="81" customFormat="1" x14ac:dyDescent="0.25">
      <c r="Q307" s="269"/>
    </row>
    <row r="308" spans="17:17" s="81" customFormat="1" x14ac:dyDescent="0.25">
      <c r="Q308" s="269"/>
    </row>
    <row r="309" spans="17:17" s="81" customFormat="1" x14ac:dyDescent="0.25">
      <c r="Q309" s="269"/>
    </row>
    <row r="310" spans="17:17" s="81" customFormat="1" x14ac:dyDescent="0.25">
      <c r="Q310" s="269"/>
    </row>
    <row r="311" spans="17:17" s="81" customFormat="1" x14ac:dyDescent="0.25">
      <c r="Q311" s="269"/>
    </row>
    <row r="312" spans="17:17" s="81" customFormat="1" x14ac:dyDescent="0.25">
      <c r="Q312" s="269"/>
    </row>
    <row r="313" spans="17:17" s="81" customFormat="1" x14ac:dyDescent="0.25">
      <c r="Q313" s="269"/>
    </row>
    <row r="314" spans="17:17" s="81" customFormat="1" x14ac:dyDescent="0.25">
      <c r="Q314" s="269"/>
    </row>
    <row r="315" spans="17:17" s="81" customFormat="1" x14ac:dyDescent="0.25">
      <c r="Q315" s="269"/>
    </row>
    <row r="316" spans="17:17" s="81" customFormat="1" x14ac:dyDescent="0.25">
      <c r="Q316" s="269"/>
    </row>
    <row r="317" spans="17:17" s="81" customFormat="1" x14ac:dyDescent="0.25">
      <c r="Q317" s="269"/>
    </row>
    <row r="318" spans="17:17" s="81" customFormat="1" x14ac:dyDescent="0.25">
      <c r="Q318" s="269"/>
    </row>
    <row r="319" spans="17:17" s="81" customFormat="1" x14ac:dyDescent="0.25">
      <c r="Q319" s="269"/>
    </row>
    <row r="320" spans="17:17" s="81" customFormat="1" x14ac:dyDescent="0.25">
      <c r="Q320" s="269"/>
    </row>
    <row r="321" spans="17:17" s="81" customFormat="1" x14ac:dyDescent="0.25">
      <c r="Q321" s="269"/>
    </row>
    <row r="322" spans="17:17" s="81" customFormat="1" x14ac:dyDescent="0.25">
      <c r="Q322" s="269"/>
    </row>
    <row r="323" spans="17:17" s="81" customFormat="1" x14ac:dyDescent="0.25">
      <c r="Q323" s="269"/>
    </row>
    <row r="324" spans="17:17" s="81" customFormat="1" x14ac:dyDescent="0.25">
      <c r="Q324" s="269"/>
    </row>
    <row r="325" spans="17:17" s="81" customFormat="1" x14ac:dyDescent="0.25">
      <c r="Q325" s="269"/>
    </row>
    <row r="326" spans="17:17" s="81" customFormat="1" x14ac:dyDescent="0.25">
      <c r="Q326" s="269"/>
    </row>
    <row r="327" spans="17:17" s="81" customFormat="1" x14ac:dyDescent="0.25">
      <c r="Q327" s="269"/>
    </row>
    <row r="328" spans="17:17" s="81" customFormat="1" x14ac:dyDescent="0.25">
      <c r="Q328" s="269"/>
    </row>
    <row r="329" spans="17:17" s="81" customFormat="1" x14ac:dyDescent="0.25">
      <c r="Q329" s="269"/>
    </row>
    <row r="330" spans="17:17" s="81" customFormat="1" x14ac:dyDescent="0.25">
      <c r="Q330" s="269"/>
    </row>
    <row r="331" spans="17:17" s="81" customFormat="1" x14ac:dyDescent="0.25">
      <c r="Q331" s="269"/>
    </row>
    <row r="332" spans="17:17" s="81" customFormat="1" x14ac:dyDescent="0.25">
      <c r="Q332" s="269"/>
    </row>
    <row r="333" spans="17:17" s="81" customFormat="1" x14ac:dyDescent="0.25">
      <c r="Q333" s="269"/>
    </row>
    <row r="334" spans="17:17" s="81" customFormat="1" x14ac:dyDescent="0.25">
      <c r="Q334" s="269"/>
    </row>
    <row r="335" spans="17:17" s="81" customFormat="1" x14ac:dyDescent="0.25">
      <c r="Q335" s="269"/>
    </row>
    <row r="336" spans="17:17" s="81" customFormat="1" x14ac:dyDescent="0.25">
      <c r="Q336" s="269"/>
    </row>
    <row r="337" spans="17:17" s="81" customFormat="1" x14ac:dyDescent="0.25">
      <c r="Q337" s="269"/>
    </row>
    <row r="338" spans="17:17" s="81" customFormat="1" x14ac:dyDescent="0.25">
      <c r="Q338" s="269"/>
    </row>
    <row r="339" spans="17:17" s="81" customFormat="1" x14ac:dyDescent="0.25">
      <c r="Q339" s="269"/>
    </row>
    <row r="340" spans="17:17" s="81" customFormat="1" x14ac:dyDescent="0.25">
      <c r="Q340" s="269"/>
    </row>
    <row r="341" spans="17:17" s="81" customFormat="1" x14ac:dyDescent="0.25">
      <c r="Q341" s="269"/>
    </row>
    <row r="342" spans="17:17" s="81" customFormat="1" x14ac:dyDescent="0.25">
      <c r="Q342" s="269"/>
    </row>
    <row r="343" spans="17:17" s="81" customFormat="1" x14ac:dyDescent="0.25">
      <c r="Q343" s="269"/>
    </row>
    <row r="344" spans="17:17" s="81" customFormat="1" x14ac:dyDescent="0.25">
      <c r="Q344" s="269"/>
    </row>
    <row r="345" spans="17:17" s="81" customFormat="1" x14ac:dyDescent="0.25">
      <c r="Q345" s="269"/>
    </row>
    <row r="346" spans="17:17" s="81" customFormat="1" x14ac:dyDescent="0.25">
      <c r="Q346" s="269"/>
    </row>
    <row r="347" spans="17:17" s="81" customFormat="1" x14ac:dyDescent="0.25">
      <c r="Q347" s="269"/>
    </row>
    <row r="348" spans="17:17" s="81" customFormat="1" x14ac:dyDescent="0.25">
      <c r="Q348" s="269"/>
    </row>
    <row r="349" spans="17:17" s="81" customFormat="1" x14ac:dyDescent="0.25">
      <c r="Q349" s="269"/>
    </row>
    <row r="350" spans="17:17" s="81" customFormat="1" x14ac:dyDescent="0.25">
      <c r="Q350" s="269"/>
    </row>
    <row r="351" spans="17:17" s="81" customFormat="1" x14ac:dyDescent="0.25">
      <c r="Q351" s="269"/>
    </row>
    <row r="352" spans="17:17" s="81" customFormat="1" x14ac:dyDescent="0.25">
      <c r="Q352" s="269"/>
    </row>
    <row r="353" spans="17:17" s="81" customFormat="1" x14ac:dyDescent="0.25">
      <c r="Q353" s="269"/>
    </row>
    <row r="354" spans="17:17" s="81" customFormat="1" x14ac:dyDescent="0.25">
      <c r="Q354" s="269"/>
    </row>
    <row r="355" spans="17:17" s="81" customFormat="1" x14ac:dyDescent="0.25">
      <c r="Q355" s="269"/>
    </row>
    <row r="356" spans="17:17" s="81" customFormat="1" x14ac:dyDescent="0.25">
      <c r="Q356" s="269"/>
    </row>
    <row r="357" spans="17:17" s="81" customFormat="1" x14ac:dyDescent="0.25">
      <c r="Q357" s="269"/>
    </row>
    <row r="358" spans="17:17" s="81" customFormat="1" x14ac:dyDescent="0.25">
      <c r="Q358" s="269"/>
    </row>
    <row r="359" spans="17:17" s="81" customFormat="1" x14ac:dyDescent="0.25">
      <c r="Q359" s="269"/>
    </row>
    <row r="360" spans="17:17" s="81" customFormat="1" x14ac:dyDescent="0.25">
      <c r="Q360" s="269"/>
    </row>
    <row r="361" spans="17:17" s="81" customFormat="1" x14ac:dyDescent="0.25">
      <c r="Q361" s="269"/>
    </row>
    <row r="362" spans="17:17" s="81" customFormat="1" x14ac:dyDescent="0.25">
      <c r="Q362" s="269"/>
    </row>
    <row r="363" spans="17:17" s="81" customFormat="1" x14ac:dyDescent="0.25">
      <c r="Q363" s="269"/>
    </row>
    <row r="364" spans="17:17" s="81" customFormat="1" x14ac:dyDescent="0.25">
      <c r="Q364" s="269"/>
    </row>
    <row r="365" spans="17:17" s="81" customFormat="1" x14ac:dyDescent="0.25">
      <c r="Q365" s="269"/>
    </row>
    <row r="366" spans="17:17" s="81" customFormat="1" x14ac:dyDescent="0.25">
      <c r="Q366" s="269"/>
    </row>
    <row r="367" spans="17:17" s="81" customFormat="1" x14ac:dyDescent="0.25">
      <c r="Q367" s="269"/>
    </row>
    <row r="368" spans="17:17" s="81" customFormat="1" x14ac:dyDescent="0.25">
      <c r="Q368" s="269"/>
    </row>
    <row r="369" spans="17:17" s="81" customFormat="1" x14ac:dyDescent="0.25">
      <c r="Q369" s="269"/>
    </row>
    <row r="370" spans="17:17" s="81" customFormat="1" x14ac:dyDescent="0.25">
      <c r="Q370" s="269"/>
    </row>
    <row r="371" spans="17:17" s="81" customFormat="1" x14ac:dyDescent="0.25">
      <c r="Q371" s="269"/>
    </row>
    <row r="372" spans="17:17" s="81" customFormat="1" x14ac:dyDescent="0.25">
      <c r="Q372" s="269"/>
    </row>
    <row r="373" spans="17:17" s="81" customFormat="1" x14ac:dyDescent="0.25">
      <c r="Q373" s="269"/>
    </row>
    <row r="374" spans="17:17" s="81" customFormat="1" x14ac:dyDescent="0.25">
      <c r="Q374" s="269"/>
    </row>
    <row r="375" spans="17:17" s="81" customFormat="1" x14ac:dyDescent="0.25">
      <c r="Q375" s="269"/>
    </row>
    <row r="376" spans="17:17" s="81" customFormat="1" x14ac:dyDescent="0.25">
      <c r="Q376" s="269"/>
    </row>
    <row r="377" spans="17:17" s="81" customFormat="1" x14ac:dyDescent="0.25">
      <c r="Q377" s="269"/>
    </row>
    <row r="378" spans="17:17" s="81" customFormat="1" x14ac:dyDescent="0.25">
      <c r="Q378" s="269"/>
    </row>
    <row r="379" spans="17:17" s="81" customFormat="1" x14ac:dyDescent="0.25">
      <c r="Q379" s="269"/>
    </row>
    <row r="380" spans="17:17" s="81" customFormat="1" x14ac:dyDescent="0.25">
      <c r="Q380" s="269"/>
    </row>
    <row r="381" spans="17:17" s="81" customFormat="1" x14ac:dyDescent="0.25">
      <c r="Q381" s="269"/>
    </row>
    <row r="382" spans="17:17" s="81" customFormat="1" x14ac:dyDescent="0.25">
      <c r="Q382" s="269"/>
    </row>
    <row r="383" spans="17:17" s="81" customFormat="1" x14ac:dyDescent="0.25">
      <c r="Q383" s="269"/>
    </row>
    <row r="384" spans="17:17" s="81" customFormat="1" x14ac:dyDescent="0.25">
      <c r="Q384" s="269"/>
    </row>
    <row r="385" spans="17:17" s="81" customFormat="1" x14ac:dyDescent="0.25">
      <c r="Q385" s="269"/>
    </row>
    <row r="386" spans="17:17" s="81" customFormat="1" x14ac:dyDescent="0.25">
      <c r="Q386" s="269"/>
    </row>
    <row r="387" spans="17:17" s="81" customFormat="1" x14ac:dyDescent="0.25">
      <c r="Q387" s="269"/>
    </row>
    <row r="388" spans="17:17" s="81" customFormat="1" x14ac:dyDescent="0.25">
      <c r="Q388" s="269"/>
    </row>
    <row r="389" spans="17:17" s="81" customFormat="1" x14ac:dyDescent="0.25">
      <c r="Q389" s="269"/>
    </row>
    <row r="390" spans="17:17" s="81" customFormat="1" x14ac:dyDescent="0.25">
      <c r="Q390" s="269"/>
    </row>
    <row r="391" spans="17:17" s="81" customFormat="1" x14ac:dyDescent="0.25">
      <c r="Q391" s="269"/>
    </row>
    <row r="392" spans="17:17" s="81" customFormat="1" x14ac:dyDescent="0.25">
      <c r="Q392" s="269"/>
    </row>
    <row r="393" spans="17:17" s="81" customFormat="1" x14ac:dyDescent="0.25">
      <c r="Q393" s="269"/>
    </row>
    <row r="394" spans="17:17" s="81" customFormat="1" x14ac:dyDescent="0.25">
      <c r="Q394" s="269"/>
    </row>
    <row r="395" spans="17:17" s="81" customFormat="1" x14ac:dyDescent="0.25">
      <c r="Q395" s="269"/>
    </row>
    <row r="396" spans="17:17" s="81" customFormat="1" x14ac:dyDescent="0.25">
      <c r="Q396" s="269"/>
    </row>
    <row r="397" spans="17:17" s="81" customFormat="1" x14ac:dyDescent="0.25">
      <c r="Q397" s="269"/>
    </row>
    <row r="398" spans="17:17" s="81" customFormat="1" x14ac:dyDescent="0.25">
      <c r="Q398" s="269"/>
    </row>
    <row r="399" spans="17:17" s="81" customFormat="1" x14ac:dyDescent="0.25">
      <c r="Q399" s="269"/>
    </row>
    <row r="400" spans="17:17" s="81" customFormat="1" x14ac:dyDescent="0.25">
      <c r="Q400" s="269"/>
    </row>
    <row r="401" spans="17:17" s="81" customFormat="1" x14ac:dyDescent="0.25">
      <c r="Q401" s="269"/>
    </row>
    <row r="402" spans="17:17" s="81" customFormat="1" x14ac:dyDescent="0.25">
      <c r="Q402" s="269"/>
    </row>
    <row r="403" spans="17:17" s="81" customFormat="1" x14ac:dyDescent="0.25">
      <c r="Q403" s="269"/>
    </row>
    <row r="404" spans="17:17" s="81" customFormat="1" x14ac:dyDescent="0.25">
      <c r="Q404" s="269"/>
    </row>
    <row r="405" spans="17:17" s="81" customFormat="1" x14ac:dyDescent="0.25">
      <c r="Q405" s="269"/>
    </row>
    <row r="406" spans="17:17" s="81" customFormat="1" x14ac:dyDescent="0.25">
      <c r="Q406" s="269"/>
    </row>
    <row r="407" spans="17:17" s="81" customFormat="1" x14ac:dyDescent="0.25">
      <c r="Q407" s="269"/>
    </row>
    <row r="408" spans="17:17" s="81" customFormat="1" x14ac:dyDescent="0.25">
      <c r="Q408" s="269"/>
    </row>
    <row r="409" spans="17:17" s="81" customFormat="1" x14ac:dyDescent="0.25">
      <c r="Q409" s="269"/>
    </row>
    <row r="410" spans="17:17" s="81" customFormat="1" x14ac:dyDescent="0.25">
      <c r="Q410" s="269"/>
    </row>
    <row r="411" spans="17:17" s="81" customFormat="1" x14ac:dyDescent="0.25">
      <c r="Q411" s="269"/>
    </row>
    <row r="412" spans="17:17" s="81" customFormat="1" x14ac:dyDescent="0.25">
      <c r="Q412" s="269"/>
    </row>
    <row r="413" spans="17:17" s="81" customFormat="1" x14ac:dyDescent="0.25">
      <c r="Q413" s="269"/>
    </row>
    <row r="414" spans="17:17" s="81" customFormat="1" x14ac:dyDescent="0.25">
      <c r="Q414" s="269"/>
    </row>
    <row r="415" spans="17:17" s="81" customFormat="1" x14ac:dyDescent="0.25">
      <c r="Q415" s="269"/>
    </row>
    <row r="416" spans="17:17" s="81" customFormat="1" x14ac:dyDescent="0.25">
      <c r="Q416" s="269"/>
    </row>
    <row r="417" spans="17:17" s="81" customFormat="1" x14ac:dyDescent="0.25">
      <c r="Q417" s="269"/>
    </row>
    <row r="418" spans="17:17" s="81" customFormat="1" x14ac:dyDescent="0.25">
      <c r="Q418" s="269"/>
    </row>
    <row r="419" spans="17:17" s="81" customFormat="1" x14ac:dyDescent="0.25">
      <c r="Q419" s="269"/>
    </row>
    <row r="420" spans="17:17" s="81" customFormat="1" x14ac:dyDescent="0.25">
      <c r="Q420" s="269"/>
    </row>
    <row r="421" spans="17:17" s="81" customFormat="1" x14ac:dyDescent="0.25">
      <c r="Q421" s="269"/>
    </row>
    <row r="422" spans="17:17" s="81" customFormat="1" x14ac:dyDescent="0.25">
      <c r="Q422" s="269"/>
    </row>
    <row r="423" spans="17:17" s="81" customFormat="1" x14ac:dyDescent="0.25">
      <c r="Q423" s="269"/>
    </row>
    <row r="424" spans="17:17" s="81" customFormat="1" x14ac:dyDescent="0.25">
      <c r="Q424" s="269"/>
    </row>
    <row r="425" spans="17:17" s="81" customFormat="1" x14ac:dyDescent="0.25">
      <c r="Q425" s="269"/>
    </row>
    <row r="426" spans="17:17" s="81" customFormat="1" x14ac:dyDescent="0.25">
      <c r="Q426" s="269"/>
    </row>
    <row r="427" spans="17:17" s="81" customFormat="1" x14ac:dyDescent="0.25">
      <c r="Q427" s="269"/>
    </row>
    <row r="428" spans="17:17" s="81" customFormat="1" x14ac:dyDescent="0.25">
      <c r="Q428" s="269"/>
    </row>
    <row r="429" spans="17:17" s="81" customFormat="1" x14ac:dyDescent="0.25">
      <c r="Q429" s="269"/>
    </row>
    <row r="430" spans="17:17" s="81" customFormat="1" x14ac:dyDescent="0.25">
      <c r="Q430" s="269"/>
    </row>
    <row r="431" spans="17:17" s="81" customFormat="1" x14ac:dyDescent="0.25">
      <c r="Q431" s="269"/>
    </row>
    <row r="432" spans="17:17" s="81" customFormat="1" x14ac:dyDescent="0.25">
      <c r="Q432" s="269"/>
    </row>
    <row r="433" spans="17:17" s="81" customFormat="1" x14ac:dyDescent="0.25">
      <c r="Q433" s="269"/>
    </row>
    <row r="434" spans="17:17" s="81" customFormat="1" x14ac:dyDescent="0.25">
      <c r="Q434" s="269"/>
    </row>
    <row r="435" spans="17:17" s="81" customFormat="1" x14ac:dyDescent="0.25">
      <c r="Q435" s="269"/>
    </row>
    <row r="436" spans="17:17" s="81" customFormat="1" x14ac:dyDescent="0.25">
      <c r="Q436" s="269"/>
    </row>
    <row r="437" spans="17:17" s="81" customFormat="1" x14ac:dyDescent="0.25">
      <c r="Q437" s="269"/>
    </row>
    <row r="438" spans="17:17" s="81" customFormat="1" x14ac:dyDescent="0.25">
      <c r="Q438" s="269"/>
    </row>
    <row r="439" spans="17:17" s="81" customFormat="1" x14ac:dyDescent="0.25">
      <c r="Q439" s="269"/>
    </row>
    <row r="440" spans="17:17" s="81" customFormat="1" x14ac:dyDescent="0.25">
      <c r="Q440" s="269"/>
    </row>
    <row r="441" spans="17:17" s="81" customFormat="1" x14ac:dyDescent="0.25">
      <c r="Q441" s="269"/>
    </row>
    <row r="442" spans="17:17" s="81" customFormat="1" x14ac:dyDescent="0.25">
      <c r="Q442" s="269"/>
    </row>
    <row r="443" spans="17:17" s="81" customFormat="1" x14ac:dyDescent="0.25">
      <c r="Q443" s="269"/>
    </row>
    <row r="444" spans="17:17" s="81" customFormat="1" x14ac:dyDescent="0.25">
      <c r="Q444" s="269"/>
    </row>
    <row r="445" spans="17:17" s="81" customFormat="1" x14ac:dyDescent="0.25">
      <c r="Q445" s="269"/>
    </row>
    <row r="446" spans="17:17" s="81" customFormat="1" x14ac:dyDescent="0.25">
      <c r="Q446" s="269"/>
    </row>
    <row r="447" spans="17:17" s="81" customFormat="1" x14ac:dyDescent="0.25">
      <c r="Q447" s="269"/>
    </row>
    <row r="448" spans="17:17" s="81" customFormat="1" x14ac:dyDescent="0.25">
      <c r="Q448" s="269"/>
    </row>
    <row r="449" spans="17:17" s="81" customFormat="1" x14ac:dyDescent="0.25">
      <c r="Q449" s="269"/>
    </row>
    <row r="450" spans="17:17" s="81" customFormat="1" x14ac:dyDescent="0.25">
      <c r="Q450" s="269"/>
    </row>
    <row r="451" spans="17:17" s="81" customFormat="1" x14ac:dyDescent="0.25">
      <c r="Q451" s="269"/>
    </row>
    <row r="452" spans="17:17" s="81" customFormat="1" x14ac:dyDescent="0.25">
      <c r="Q452" s="269"/>
    </row>
    <row r="453" spans="17:17" s="81" customFormat="1" x14ac:dyDescent="0.25">
      <c r="Q453" s="269"/>
    </row>
    <row r="454" spans="17:17" s="81" customFormat="1" x14ac:dyDescent="0.25">
      <c r="Q454" s="269"/>
    </row>
    <row r="455" spans="17:17" s="81" customFormat="1" x14ac:dyDescent="0.25">
      <c r="Q455" s="269"/>
    </row>
    <row r="456" spans="17:17" s="81" customFormat="1" x14ac:dyDescent="0.25">
      <c r="Q456" s="269"/>
    </row>
    <row r="457" spans="17:17" s="81" customFormat="1" x14ac:dyDescent="0.25">
      <c r="Q457" s="269"/>
    </row>
    <row r="458" spans="17:17" s="81" customFormat="1" x14ac:dyDescent="0.25">
      <c r="Q458" s="269"/>
    </row>
    <row r="459" spans="17:17" s="81" customFormat="1" x14ac:dyDescent="0.25">
      <c r="Q459" s="269"/>
    </row>
    <row r="460" spans="17:17" s="81" customFormat="1" x14ac:dyDescent="0.25">
      <c r="Q460" s="269"/>
    </row>
    <row r="461" spans="17:17" s="81" customFormat="1" x14ac:dyDescent="0.25">
      <c r="Q461" s="269"/>
    </row>
    <row r="462" spans="17:17" s="81" customFormat="1" x14ac:dyDescent="0.25">
      <c r="Q462" s="269"/>
    </row>
    <row r="463" spans="17:17" s="81" customFormat="1" x14ac:dyDescent="0.25">
      <c r="Q463" s="269"/>
    </row>
    <row r="464" spans="17:17" s="81" customFormat="1" x14ac:dyDescent="0.25">
      <c r="Q464" s="269"/>
    </row>
    <row r="465" spans="17:17" s="81" customFormat="1" x14ac:dyDescent="0.25">
      <c r="Q465" s="269"/>
    </row>
    <row r="466" spans="17:17" s="81" customFormat="1" x14ac:dyDescent="0.25">
      <c r="Q466" s="269"/>
    </row>
    <row r="467" spans="17:17" s="81" customFormat="1" x14ac:dyDescent="0.25">
      <c r="Q467" s="269"/>
    </row>
    <row r="468" spans="17:17" s="81" customFormat="1" x14ac:dyDescent="0.25">
      <c r="Q468" s="269"/>
    </row>
    <row r="469" spans="17:17" s="81" customFormat="1" x14ac:dyDescent="0.25">
      <c r="Q469" s="269"/>
    </row>
    <row r="470" spans="17:17" s="81" customFormat="1" x14ac:dyDescent="0.25">
      <c r="Q470" s="269"/>
    </row>
    <row r="471" spans="17:17" s="81" customFormat="1" x14ac:dyDescent="0.25">
      <c r="Q471" s="269"/>
    </row>
    <row r="472" spans="17:17" s="81" customFormat="1" x14ac:dyDescent="0.25">
      <c r="Q472" s="269"/>
    </row>
    <row r="473" spans="17:17" s="81" customFormat="1" x14ac:dyDescent="0.25">
      <c r="Q473" s="269"/>
    </row>
    <row r="474" spans="17:17" s="81" customFormat="1" x14ac:dyDescent="0.25">
      <c r="Q474" s="269"/>
    </row>
    <row r="475" spans="17:17" s="81" customFormat="1" x14ac:dyDescent="0.25">
      <c r="Q475" s="269"/>
    </row>
    <row r="476" spans="17:17" s="81" customFormat="1" x14ac:dyDescent="0.25">
      <c r="Q476" s="269"/>
    </row>
    <row r="477" spans="17:17" s="81" customFormat="1" x14ac:dyDescent="0.25">
      <c r="Q477" s="269"/>
    </row>
    <row r="478" spans="17:17" s="81" customFormat="1" x14ac:dyDescent="0.25">
      <c r="Q478" s="269"/>
    </row>
    <row r="479" spans="17:17" s="81" customFormat="1" x14ac:dyDescent="0.25">
      <c r="Q479" s="269"/>
    </row>
    <row r="480" spans="17:17" s="81" customFormat="1" x14ac:dyDescent="0.25">
      <c r="Q480" s="269"/>
    </row>
    <row r="481" spans="17:17" s="81" customFormat="1" x14ac:dyDescent="0.25">
      <c r="Q481" s="269"/>
    </row>
    <row r="482" spans="17:17" s="81" customFormat="1" x14ac:dyDescent="0.25">
      <c r="Q482" s="269"/>
    </row>
    <row r="483" spans="17:17" s="81" customFormat="1" x14ac:dyDescent="0.25">
      <c r="Q483" s="269"/>
    </row>
    <row r="484" spans="17:17" s="81" customFormat="1" x14ac:dyDescent="0.25">
      <c r="Q484" s="269"/>
    </row>
    <row r="485" spans="17:17" s="81" customFormat="1" x14ac:dyDescent="0.25">
      <c r="Q485" s="269"/>
    </row>
    <row r="486" spans="17:17" s="81" customFormat="1" x14ac:dyDescent="0.25">
      <c r="Q486" s="269"/>
    </row>
    <row r="487" spans="17:17" s="81" customFormat="1" x14ac:dyDescent="0.25">
      <c r="Q487" s="269"/>
    </row>
    <row r="488" spans="17:17" s="81" customFormat="1" x14ac:dyDescent="0.25">
      <c r="Q488" s="269"/>
    </row>
    <row r="489" spans="17:17" s="81" customFormat="1" x14ac:dyDescent="0.25">
      <c r="Q489" s="269"/>
    </row>
    <row r="490" spans="17:17" s="81" customFormat="1" x14ac:dyDescent="0.25">
      <c r="Q490" s="269"/>
    </row>
    <row r="491" spans="17:17" s="81" customFormat="1" x14ac:dyDescent="0.25">
      <c r="Q491" s="269"/>
    </row>
    <row r="492" spans="17:17" s="81" customFormat="1" x14ac:dyDescent="0.25">
      <c r="Q492" s="269"/>
    </row>
    <row r="493" spans="17:17" s="81" customFormat="1" x14ac:dyDescent="0.25">
      <c r="Q493" s="269"/>
    </row>
    <row r="494" spans="17:17" s="81" customFormat="1" x14ac:dyDescent="0.25">
      <c r="Q494" s="269"/>
    </row>
    <row r="495" spans="17:17" s="81" customFormat="1" x14ac:dyDescent="0.25">
      <c r="Q495" s="269"/>
    </row>
    <row r="496" spans="17:17" s="81" customFormat="1" x14ac:dyDescent="0.25">
      <c r="Q496" s="269"/>
    </row>
    <row r="497" spans="17:17" s="81" customFormat="1" x14ac:dyDescent="0.25">
      <c r="Q497" s="269"/>
    </row>
    <row r="498" spans="17:17" s="81" customFormat="1" x14ac:dyDescent="0.25">
      <c r="Q498" s="269"/>
    </row>
    <row r="499" spans="17:17" s="81" customFormat="1" x14ac:dyDescent="0.25">
      <c r="Q499" s="269"/>
    </row>
    <row r="500" spans="17:17" s="81" customFormat="1" x14ac:dyDescent="0.25">
      <c r="Q500" s="269"/>
    </row>
    <row r="501" spans="17:17" s="81" customFormat="1" x14ac:dyDescent="0.25">
      <c r="Q501" s="269"/>
    </row>
    <row r="502" spans="17:17" s="81" customFormat="1" x14ac:dyDescent="0.25">
      <c r="Q502" s="269"/>
    </row>
    <row r="503" spans="17:17" s="81" customFormat="1" x14ac:dyDescent="0.25">
      <c r="Q503" s="269"/>
    </row>
    <row r="504" spans="17:17" s="81" customFormat="1" x14ac:dyDescent="0.25">
      <c r="Q504" s="269"/>
    </row>
    <row r="505" spans="17:17" s="81" customFormat="1" x14ac:dyDescent="0.25">
      <c r="Q505" s="269"/>
    </row>
    <row r="506" spans="17:17" s="81" customFormat="1" x14ac:dyDescent="0.25">
      <c r="Q506" s="269"/>
    </row>
    <row r="507" spans="17:17" s="81" customFormat="1" x14ac:dyDescent="0.25">
      <c r="Q507" s="269"/>
    </row>
    <row r="508" spans="17:17" s="81" customFormat="1" x14ac:dyDescent="0.25">
      <c r="Q508" s="269"/>
    </row>
    <row r="509" spans="17:17" s="81" customFormat="1" x14ac:dyDescent="0.25">
      <c r="Q509" s="269"/>
    </row>
    <row r="510" spans="17:17" s="81" customFormat="1" x14ac:dyDescent="0.25">
      <c r="Q510" s="269"/>
    </row>
    <row r="511" spans="17:17" s="81" customFormat="1" x14ac:dyDescent="0.25">
      <c r="Q511" s="269"/>
    </row>
    <row r="512" spans="17:17" s="81" customFormat="1" x14ac:dyDescent="0.25">
      <c r="Q512" s="269"/>
    </row>
    <row r="513" spans="17:17" s="81" customFormat="1" x14ac:dyDescent="0.25">
      <c r="Q513" s="269"/>
    </row>
    <row r="514" spans="17:17" s="81" customFormat="1" x14ac:dyDescent="0.25">
      <c r="Q514" s="269"/>
    </row>
    <row r="515" spans="17:17" s="81" customFormat="1" x14ac:dyDescent="0.25">
      <c r="Q515" s="269"/>
    </row>
    <row r="516" spans="17:17" s="81" customFormat="1" x14ac:dyDescent="0.25">
      <c r="Q516" s="269"/>
    </row>
    <row r="517" spans="17:17" s="81" customFormat="1" x14ac:dyDescent="0.25">
      <c r="Q517" s="269"/>
    </row>
    <row r="518" spans="17:17" s="81" customFormat="1" x14ac:dyDescent="0.25">
      <c r="Q518" s="269"/>
    </row>
    <row r="519" spans="17:17" s="81" customFormat="1" x14ac:dyDescent="0.25">
      <c r="Q519" s="269"/>
    </row>
    <row r="520" spans="17:17" s="81" customFormat="1" x14ac:dyDescent="0.25">
      <c r="Q520" s="269"/>
    </row>
    <row r="521" spans="17:17" s="81" customFormat="1" x14ac:dyDescent="0.25">
      <c r="Q521" s="269"/>
    </row>
    <row r="522" spans="17:17" s="81" customFormat="1" x14ac:dyDescent="0.25">
      <c r="Q522" s="269"/>
    </row>
    <row r="523" spans="17:17" s="81" customFormat="1" x14ac:dyDescent="0.25">
      <c r="Q523" s="269"/>
    </row>
    <row r="524" spans="17:17" s="81" customFormat="1" x14ac:dyDescent="0.25">
      <c r="Q524" s="269"/>
    </row>
    <row r="525" spans="17:17" s="81" customFormat="1" x14ac:dyDescent="0.25">
      <c r="Q525" s="269"/>
    </row>
    <row r="526" spans="17:17" s="81" customFormat="1" x14ac:dyDescent="0.25">
      <c r="Q526" s="269"/>
    </row>
    <row r="527" spans="17:17" s="81" customFormat="1" x14ac:dyDescent="0.25">
      <c r="Q527" s="269"/>
    </row>
    <row r="528" spans="17:17" s="81" customFormat="1" x14ac:dyDescent="0.25">
      <c r="Q528" s="269"/>
    </row>
    <row r="529" spans="17:17" s="81" customFormat="1" x14ac:dyDescent="0.25">
      <c r="Q529" s="269"/>
    </row>
    <row r="530" spans="17:17" s="81" customFormat="1" x14ac:dyDescent="0.25">
      <c r="Q530" s="269"/>
    </row>
    <row r="531" spans="17:17" s="81" customFormat="1" x14ac:dyDescent="0.25">
      <c r="Q531" s="269"/>
    </row>
    <row r="532" spans="17:17" s="81" customFormat="1" x14ac:dyDescent="0.25">
      <c r="Q532" s="269"/>
    </row>
    <row r="533" spans="17:17" s="81" customFormat="1" x14ac:dyDescent="0.25">
      <c r="Q533" s="269"/>
    </row>
    <row r="534" spans="17:17" s="81" customFormat="1" x14ac:dyDescent="0.25">
      <c r="Q534" s="269"/>
    </row>
    <row r="535" spans="17:17" s="81" customFormat="1" x14ac:dyDescent="0.25">
      <c r="Q535" s="269"/>
    </row>
    <row r="536" spans="17:17" s="81" customFormat="1" x14ac:dyDescent="0.25">
      <c r="Q536" s="269"/>
    </row>
    <row r="537" spans="17:17" s="81" customFormat="1" x14ac:dyDescent="0.25">
      <c r="Q537" s="269"/>
    </row>
    <row r="538" spans="17:17" s="81" customFormat="1" x14ac:dyDescent="0.25">
      <c r="Q538" s="269"/>
    </row>
    <row r="539" spans="17:17" s="81" customFormat="1" x14ac:dyDescent="0.25">
      <c r="Q539" s="269"/>
    </row>
    <row r="540" spans="17:17" s="81" customFormat="1" x14ac:dyDescent="0.25">
      <c r="Q540" s="269"/>
    </row>
    <row r="541" spans="17:17" s="81" customFormat="1" x14ac:dyDescent="0.25">
      <c r="Q541" s="269"/>
    </row>
    <row r="542" spans="17:17" s="81" customFormat="1" x14ac:dyDescent="0.25">
      <c r="Q542" s="269"/>
    </row>
    <row r="543" spans="17:17" s="81" customFormat="1" x14ac:dyDescent="0.25">
      <c r="Q543" s="269"/>
    </row>
    <row r="544" spans="17:17" s="81" customFormat="1" x14ac:dyDescent="0.25">
      <c r="Q544" s="269"/>
    </row>
    <row r="545" spans="17:17" s="81" customFormat="1" x14ac:dyDescent="0.25">
      <c r="Q545" s="269"/>
    </row>
    <row r="546" spans="17:17" s="81" customFormat="1" x14ac:dyDescent="0.25">
      <c r="Q546" s="269"/>
    </row>
    <row r="547" spans="17:17" s="81" customFormat="1" x14ac:dyDescent="0.25">
      <c r="Q547" s="269"/>
    </row>
    <row r="548" spans="17:17" s="81" customFormat="1" x14ac:dyDescent="0.25">
      <c r="Q548" s="269"/>
    </row>
    <row r="549" spans="17:17" s="81" customFormat="1" x14ac:dyDescent="0.25">
      <c r="Q549" s="269"/>
    </row>
    <row r="550" spans="17:17" s="81" customFormat="1" x14ac:dyDescent="0.25">
      <c r="Q550" s="269"/>
    </row>
    <row r="551" spans="17:17" s="81" customFormat="1" x14ac:dyDescent="0.25">
      <c r="Q551" s="269"/>
    </row>
    <row r="552" spans="17:17" s="81" customFormat="1" x14ac:dyDescent="0.25">
      <c r="Q552" s="269"/>
    </row>
    <row r="553" spans="17:17" s="81" customFormat="1" x14ac:dyDescent="0.25">
      <c r="Q553" s="269"/>
    </row>
    <row r="554" spans="17:17" s="81" customFormat="1" x14ac:dyDescent="0.25">
      <c r="Q554" s="269"/>
    </row>
    <row r="555" spans="17:17" s="81" customFormat="1" x14ac:dyDescent="0.25">
      <c r="Q555" s="269"/>
    </row>
    <row r="556" spans="17:17" s="81" customFormat="1" x14ac:dyDescent="0.25">
      <c r="Q556" s="269"/>
    </row>
    <row r="557" spans="17:17" s="81" customFormat="1" x14ac:dyDescent="0.25">
      <c r="Q557" s="269"/>
    </row>
    <row r="558" spans="17:17" s="81" customFormat="1" x14ac:dyDescent="0.25">
      <c r="Q558" s="269"/>
    </row>
    <row r="559" spans="17:17" s="81" customFormat="1" x14ac:dyDescent="0.25">
      <c r="Q559" s="269"/>
    </row>
    <row r="560" spans="17:17" s="81" customFormat="1" x14ac:dyDescent="0.25">
      <c r="Q560" s="269"/>
    </row>
    <row r="561" spans="17:17" s="81" customFormat="1" x14ac:dyDescent="0.25">
      <c r="Q561" s="269"/>
    </row>
    <row r="562" spans="17:17" s="81" customFormat="1" x14ac:dyDescent="0.25">
      <c r="Q562" s="269"/>
    </row>
    <row r="563" spans="17:17" s="81" customFormat="1" x14ac:dyDescent="0.25">
      <c r="Q563" s="269"/>
    </row>
    <row r="564" spans="17:17" s="81" customFormat="1" x14ac:dyDescent="0.25">
      <c r="Q564" s="269"/>
    </row>
    <row r="565" spans="17:17" s="81" customFormat="1" x14ac:dyDescent="0.25">
      <c r="Q565" s="269"/>
    </row>
    <row r="566" spans="17:17" s="81" customFormat="1" x14ac:dyDescent="0.25">
      <c r="Q566" s="269"/>
    </row>
    <row r="567" spans="17:17" s="81" customFormat="1" x14ac:dyDescent="0.25">
      <c r="Q567" s="269"/>
    </row>
    <row r="568" spans="17:17" s="81" customFormat="1" x14ac:dyDescent="0.25">
      <c r="Q568" s="269"/>
    </row>
    <row r="569" spans="17:17" s="81" customFormat="1" x14ac:dyDescent="0.25">
      <c r="Q569" s="269"/>
    </row>
    <row r="570" spans="17:17" s="81" customFormat="1" x14ac:dyDescent="0.25">
      <c r="Q570" s="269"/>
    </row>
    <row r="571" spans="17:17" s="81" customFormat="1" x14ac:dyDescent="0.25">
      <c r="Q571" s="269"/>
    </row>
    <row r="572" spans="17:17" s="81" customFormat="1" x14ac:dyDescent="0.25">
      <c r="Q572" s="269"/>
    </row>
    <row r="573" spans="17:17" s="81" customFormat="1" x14ac:dyDescent="0.25">
      <c r="Q573" s="269"/>
    </row>
    <row r="574" spans="17:17" s="81" customFormat="1" x14ac:dyDescent="0.25">
      <c r="Q574" s="269"/>
    </row>
    <row r="575" spans="17:17" s="81" customFormat="1" x14ac:dyDescent="0.25">
      <c r="Q575" s="269"/>
    </row>
    <row r="576" spans="17:17" s="81" customFormat="1" x14ac:dyDescent="0.25">
      <c r="Q576" s="269"/>
    </row>
    <row r="577" spans="17:17" s="81" customFormat="1" x14ac:dyDescent="0.25">
      <c r="Q577" s="269"/>
    </row>
    <row r="578" spans="17:17" s="81" customFormat="1" x14ac:dyDescent="0.25">
      <c r="Q578" s="269"/>
    </row>
    <row r="579" spans="17:17" s="81" customFormat="1" x14ac:dyDescent="0.25">
      <c r="Q579" s="269"/>
    </row>
    <row r="580" spans="17:17" s="81" customFormat="1" x14ac:dyDescent="0.25">
      <c r="Q580" s="269"/>
    </row>
    <row r="581" spans="17:17" s="81" customFormat="1" x14ac:dyDescent="0.25">
      <c r="Q581" s="269"/>
    </row>
    <row r="582" spans="17:17" s="81" customFormat="1" x14ac:dyDescent="0.25">
      <c r="Q582" s="269"/>
    </row>
    <row r="583" spans="17:17" s="81" customFormat="1" x14ac:dyDescent="0.25">
      <c r="Q583" s="269"/>
    </row>
    <row r="584" spans="17:17" s="81" customFormat="1" x14ac:dyDescent="0.25">
      <c r="Q584" s="269"/>
    </row>
    <row r="585" spans="17:17" s="81" customFormat="1" x14ac:dyDescent="0.25">
      <c r="Q585" s="269"/>
    </row>
    <row r="586" spans="17:17" s="81" customFormat="1" x14ac:dyDescent="0.25">
      <c r="Q586" s="269"/>
    </row>
    <row r="587" spans="17:17" s="81" customFormat="1" x14ac:dyDescent="0.25">
      <c r="Q587" s="269"/>
    </row>
    <row r="588" spans="17:17" s="81" customFormat="1" x14ac:dyDescent="0.25">
      <c r="Q588" s="269"/>
    </row>
    <row r="589" spans="17:17" s="81" customFormat="1" x14ac:dyDescent="0.25">
      <c r="Q589" s="269"/>
    </row>
    <row r="590" spans="17:17" s="81" customFormat="1" x14ac:dyDescent="0.25">
      <c r="Q590" s="269"/>
    </row>
    <row r="591" spans="17:17" s="81" customFormat="1" x14ac:dyDescent="0.25">
      <c r="Q591" s="269"/>
    </row>
    <row r="592" spans="17:17" s="81" customFormat="1" x14ac:dyDescent="0.25">
      <c r="Q592" s="269"/>
    </row>
    <row r="593" spans="17:17" s="81" customFormat="1" x14ac:dyDescent="0.25">
      <c r="Q593" s="269"/>
    </row>
    <row r="594" spans="17:17" s="81" customFormat="1" x14ac:dyDescent="0.25">
      <c r="Q594" s="269"/>
    </row>
    <row r="595" spans="17:17" s="81" customFormat="1" x14ac:dyDescent="0.25">
      <c r="Q595" s="269"/>
    </row>
    <row r="596" spans="17:17" s="81" customFormat="1" x14ac:dyDescent="0.25">
      <c r="Q596" s="269"/>
    </row>
    <row r="597" spans="17:17" s="81" customFormat="1" x14ac:dyDescent="0.25">
      <c r="Q597" s="269"/>
    </row>
    <row r="598" spans="17:17" s="81" customFormat="1" x14ac:dyDescent="0.25">
      <c r="Q598" s="269"/>
    </row>
    <row r="599" spans="17:17" s="81" customFormat="1" x14ac:dyDescent="0.25">
      <c r="Q599" s="269"/>
    </row>
    <row r="600" spans="17:17" s="81" customFormat="1" x14ac:dyDescent="0.25">
      <c r="Q600" s="269"/>
    </row>
    <row r="601" spans="17:17" s="81" customFormat="1" x14ac:dyDescent="0.25">
      <c r="Q601" s="269"/>
    </row>
    <row r="602" spans="17:17" s="81" customFormat="1" x14ac:dyDescent="0.25">
      <c r="Q602" s="269"/>
    </row>
    <row r="603" spans="17:17" s="81" customFormat="1" x14ac:dyDescent="0.25">
      <c r="Q603" s="269"/>
    </row>
    <row r="604" spans="17:17" s="81" customFormat="1" x14ac:dyDescent="0.25">
      <c r="Q604" s="269"/>
    </row>
    <row r="605" spans="17:17" s="81" customFormat="1" x14ac:dyDescent="0.25">
      <c r="Q605" s="269"/>
    </row>
    <row r="606" spans="17:17" s="81" customFormat="1" x14ac:dyDescent="0.25">
      <c r="Q606" s="269"/>
    </row>
    <row r="607" spans="17:17" s="81" customFormat="1" x14ac:dyDescent="0.25">
      <c r="Q607" s="269"/>
    </row>
    <row r="608" spans="17:17" s="81" customFormat="1" x14ac:dyDescent="0.25">
      <c r="Q608" s="269"/>
    </row>
    <row r="609" spans="17:17" s="81" customFormat="1" x14ac:dyDescent="0.25">
      <c r="Q609" s="269"/>
    </row>
    <row r="610" spans="17:17" s="81" customFormat="1" x14ac:dyDescent="0.25">
      <c r="Q610" s="269"/>
    </row>
    <row r="611" spans="17:17" s="81" customFormat="1" x14ac:dyDescent="0.25">
      <c r="Q611" s="269"/>
    </row>
    <row r="612" spans="17:17" s="81" customFormat="1" x14ac:dyDescent="0.25">
      <c r="Q612" s="269"/>
    </row>
    <row r="613" spans="17:17" s="81" customFormat="1" x14ac:dyDescent="0.25">
      <c r="Q613" s="269"/>
    </row>
    <row r="614" spans="17:17" s="81" customFormat="1" x14ac:dyDescent="0.25">
      <c r="Q614" s="269"/>
    </row>
    <row r="615" spans="17:17" s="81" customFormat="1" x14ac:dyDescent="0.25">
      <c r="Q615" s="269"/>
    </row>
    <row r="616" spans="17:17" s="81" customFormat="1" x14ac:dyDescent="0.25">
      <c r="Q616" s="269"/>
    </row>
    <row r="617" spans="17:17" s="81" customFormat="1" x14ac:dyDescent="0.25">
      <c r="Q617" s="269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CX743"/>
  <sheetViews>
    <sheetView tabSelected="1" zoomScale="82" zoomScaleNormal="82" workbookViewId="0">
      <selection activeCell="D7" sqref="D7"/>
    </sheetView>
  </sheetViews>
  <sheetFormatPr defaultColWidth="11.42578125" defaultRowHeight="15" x14ac:dyDescent="0.25"/>
  <cols>
    <col min="1" max="1" width="2.7109375" style="81" customWidth="1"/>
    <col min="2" max="2" width="30.7109375" style="63" customWidth="1"/>
    <col min="3" max="20" width="11.7109375" style="63" customWidth="1"/>
    <col min="21" max="21" width="11.42578125" style="269" customWidth="1"/>
    <col min="22" max="102" width="11.42578125" style="81" customWidth="1"/>
    <col min="103" max="16384" width="11.42578125" style="63"/>
  </cols>
  <sheetData>
    <row r="1" spans="2:21" s="81" customFormat="1" ht="15.75" thickBot="1" x14ac:dyDescent="0.3">
      <c r="U1" s="269"/>
    </row>
    <row r="2" spans="2:21" ht="21.95" customHeight="1" thickTop="1" thickBot="1" x14ac:dyDescent="0.3">
      <c r="B2" s="284" t="s">
        <v>309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4"/>
    </row>
    <row r="3" spans="2:21" ht="21.95" customHeight="1" thickTop="1" thickBot="1" x14ac:dyDescent="0.3">
      <c r="B3" s="287" t="s">
        <v>252</v>
      </c>
      <c r="C3" s="332" t="s">
        <v>82</v>
      </c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8"/>
    </row>
    <row r="4" spans="2:21" ht="21.95" customHeight="1" thickTop="1" x14ac:dyDescent="0.25">
      <c r="B4" s="325"/>
      <c r="C4" s="290" t="s">
        <v>44</v>
      </c>
      <c r="D4" s="373"/>
      <c r="E4" s="274" t="s">
        <v>45</v>
      </c>
      <c r="F4" s="373"/>
      <c r="G4" s="274" t="s">
        <v>46</v>
      </c>
      <c r="H4" s="373"/>
      <c r="I4" s="274" t="s">
        <v>47</v>
      </c>
      <c r="J4" s="373"/>
      <c r="K4" s="274" t="s">
        <v>48</v>
      </c>
      <c r="L4" s="373"/>
      <c r="M4" s="274" t="s">
        <v>49</v>
      </c>
      <c r="N4" s="373"/>
      <c r="O4" s="274" t="s">
        <v>50</v>
      </c>
      <c r="P4" s="373"/>
      <c r="Q4" s="294" t="s">
        <v>51</v>
      </c>
      <c r="R4" s="374"/>
      <c r="S4" s="299" t="s">
        <v>31</v>
      </c>
      <c r="T4" s="300"/>
    </row>
    <row r="5" spans="2:21" ht="21.95" customHeight="1" thickBot="1" x14ac:dyDescent="0.3">
      <c r="B5" s="326"/>
      <c r="C5" s="261" t="s">
        <v>4</v>
      </c>
      <c r="D5" s="262" t="s">
        <v>5</v>
      </c>
      <c r="E5" s="263" t="s">
        <v>4</v>
      </c>
      <c r="F5" s="262" t="s">
        <v>5</v>
      </c>
      <c r="G5" s="263" t="s">
        <v>4</v>
      </c>
      <c r="H5" s="262" t="s">
        <v>5</v>
      </c>
      <c r="I5" s="263" t="s">
        <v>4</v>
      </c>
      <c r="J5" s="262" t="s">
        <v>5</v>
      </c>
      <c r="K5" s="263" t="s">
        <v>4</v>
      </c>
      <c r="L5" s="262" t="s">
        <v>5</v>
      </c>
      <c r="M5" s="263" t="s">
        <v>4</v>
      </c>
      <c r="N5" s="262" t="s">
        <v>5</v>
      </c>
      <c r="O5" s="263" t="s">
        <v>4</v>
      </c>
      <c r="P5" s="262" t="s">
        <v>5</v>
      </c>
      <c r="Q5" s="263" t="s">
        <v>4</v>
      </c>
      <c r="R5" s="268" t="s">
        <v>5</v>
      </c>
      <c r="S5" s="261" t="s">
        <v>4</v>
      </c>
      <c r="T5" s="264" t="s">
        <v>5</v>
      </c>
    </row>
    <row r="6" spans="2:21" ht="21.95" customHeight="1" thickTop="1" thickBot="1" x14ac:dyDescent="0.3">
      <c r="B6" s="200" t="s">
        <v>102</v>
      </c>
      <c r="C6" s="226">
        <v>907</v>
      </c>
      <c r="D6" s="202">
        <v>9.8501303214596006E-2</v>
      </c>
      <c r="E6" s="227">
        <v>410</v>
      </c>
      <c r="F6" s="202">
        <v>0.12375490492001208</v>
      </c>
      <c r="G6" s="227">
        <v>496</v>
      </c>
      <c r="H6" s="202">
        <v>0.14102928632357123</v>
      </c>
      <c r="I6" s="227">
        <v>558</v>
      </c>
      <c r="J6" s="202">
        <v>0.14569190600522194</v>
      </c>
      <c r="K6" s="227">
        <v>327</v>
      </c>
      <c r="L6" s="202">
        <v>0.14716471647164717</v>
      </c>
      <c r="M6" s="227">
        <v>386</v>
      </c>
      <c r="N6" s="202">
        <v>0.13805436337625179</v>
      </c>
      <c r="O6" s="227">
        <v>175</v>
      </c>
      <c r="P6" s="202">
        <v>0.16025641025641027</v>
      </c>
      <c r="Q6" s="227">
        <v>110</v>
      </c>
      <c r="R6" s="204">
        <v>0.11066398390342053</v>
      </c>
      <c r="S6" s="226">
        <v>3369</v>
      </c>
      <c r="T6" s="209">
        <v>0.12490731128577784</v>
      </c>
      <c r="U6" s="270" t="s">
        <v>179</v>
      </c>
    </row>
    <row r="7" spans="2:21" ht="21.95" customHeight="1" thickTop="1" x14ac:dyDescent="0.25">
      <c r="B7" s="206" t="s">
        <v>103</v>
      </c>
      <c r="C7" s="135">
        <v>733</v>
      </c>
      <c r="D7" s="88">
        <v>7.9604691572545613E-2</v>
      </c>
      <c r="E7" s="136">
        <v>485</v>
      </c>
      <c r="F7" s="88">
        <v>0.14639299728342892</v>
      </c>
      <c r="G7" s="136">
        <v>409</v>
      </c>
      <c r="H7" s="88">
        <v>0.11629229456923515</v>
      </c>
      <c r="I7" s="136">
        <v>372</v>
      </c>
      <c r="J7" s="88">
        <v>9.7127937336814615E-2</v>
      </c>
      <c r="K7" s="136">
        <v>207</v>
      </c>
      <c r="L7" s="88">
        <v>9.3159315931593156E-2</v>
      </c>
      <c r="M7" s="136">
        <v>274</v>
      </c>
      <c r="N7" s="88">
        <v>9.7997138769670963E-2</v>
      </c>
      <c r="O7" s="136">
        <v>84</v>
      </c>
      <c r="P7" s="88">
        <v>7.6923076923076927E-2</v>
      </c>
      <c r="Q7" s="136">
        <v>60</v>
      </c>
      <c r="R7" s="90">
        <v>6.0362173038229376E-2</v>
      </c>
      <c r="S7" s="135">
        <v>2624</v>
      </c>
      <c r="T7" s="109">
        <v>9.7286074447575269E-2</v>
      </c>
      <c r="U7" s="270" t="s">
        <v>180</v>
      </c>
    </row>
    <row r="8" spans="2:21" ht="21.95" customHeight="1" x14ac:dyDescent="0.25">
      <c r="B8" s="206" t="s">
        <v>104</v>
      </c>
      <c r="C8" s="135">
        <v>440</v>
      </c>
      <c r="D8" s="88">
        <v>4.778453518679409E-2</v>
      </c>
      <c r="E8" s="136">
        <v>143</v>
      </c>
      <c r="F8" s="88">
        <v>4.3163296106248111E-2</v>
      </c>
      <c r="G8" s="136">
        <v>153</v>
      </c>
      <c r="H8" s="88">
        <v>4.3502985499004831E-2</v>
      </c>
      <c r="I8" s="136">
        <v>142</v>
      </c>
      <c r="J8" s="88">
        <v>3.7075718015665796E-2</v>
      </c>
      <c r="K8" s="136">
        <v>91</v>
      </c>
      <c r="L8" s="88">
        <v>4.0954095409540953E-2</v>
      </c>
      <c r="M8" s="136">
        <v>100</v>
      </c>
      <c r="N8" s="88">
        <v>3.5765379113018601E-2</v>
      </c>
      <c r="O8" s="136">
        <v>28</v>
      </c>
      <c r="P8" s="88">
        <v>2.564102564102564E-2</v>
      </c>
      <c r="Q8" s="136">
        <v>20</v>
      </c>
      <c r="R8" s="90">
        <v>2.0120724346076459E-2</v>
      </c>
      <c r="S8" s="135">
        <v>1117</v>
      </c>
      <c r="T8" s="109">
        <v>4.1413317514459438E-2</v>
      </c>
      <c r="U8" s="270" t="s">
        <v>181</v>
      </c>
    </row>
    <row r="9" spans="2:21" ht="21.95" customHeight="1" x14ac:dyDescent="0.25">
      <c r="B9" s="206" t="s">
        <v>105</v>
      </c>
      <c r="C9" s="135">
        <v>802</v>
      </c>
      <c r="D9" s="88">
        <v>8.7098175499565597E-2</v>
      </c>
      <c r="E9" s="136">
        <v>355</v>
      </c>
      <c r="F9" s="88">
        <v>0.10715363718683972</v>
      </c>
      <c r="G9" s="136">
        <v>297</v>
      </c>
      <c r="H9" s="88">
        <v>8.4446971851009384E-2</v>
      </c>
      <c r="I9" s="136">
        <v>295</v>
      </c>
      <c r="J9" s="88">
        <v>7.7023498694516968E-2</v>
      </c>
      <c r="K9" s="136">
        <v>168</v>
      </c>
      <c r="L9" s="88">
        <v>7.5607560756075609E-2</v>
      </c>
      <c r="M9" s="136">
        <v>202</v>
      </c>
      <c r="N9" s="88">
        <v>7.2246065808297566E-2</v>
      </c>
      <c r="O9" s="136">
        <v>73</v>
      </c>
      <c r="P9" s="88">
        <v>6.6849816849816848E-2</v>
      </c>
      <c r="Q9" s="136">
        <v>50</v>
      </c>
      <c r="R9" s="90">
        <v>5.030181086519115E-2</v>
      </c>
      <c r="S9" s="135">
        <v>2242</v>
      </c>
      <c r="T9" s="109">
        <v>8.3123238914429784E-2</v>
      </c>
      <c r="U9" s="270" t="s">
        <v>182</v>
      </c>
    </row>
    <row r="10" spans="2:21" ht="21.95" customHeight="1" x14ac:dyDescent="0.25">
      <c r="B10" s="206" t="s">
        <v>106</v>
      </c>
      <c r="C10" s="135">
        <v>313</v>
      </c>
      <c r="D10" s="88">
        <v>3.3992180712423978E-2</v>
      </c>
      <c r="E10" s="136">
        <v>204</v>
      </c>
      <c r="F10" s="88">
        <v>6.157561122849381E-2</v>
      </c>
      <c r="G10" s="136">
        <v>208</v>
      </c>
      <c r="H10" s="88">
        <v>5.9141313619562125E-2</v>
      </c>
      <c r="I10" s="136">
        <v>189</v>
      </c>
      <c r="J10" s="88">
        <v>4.9347258485639686E-2</v>
      </c>
      <c r="K10" s="136">
        <v>113</v>
      </c>
      <c r="L10" s="88">
        <v>5.0855085508550855E-2</v>
      </c>
      <c r="M10" s="136">
        <v>118</v>
      </c>
      <c r="N10" s="88">
        <v>4.2203147353361947E-2</v>
      </c>
      <c r="O10" s="136">
        <v>46</v>
      </c>
      <c r="P10" s="88">
        <v>4.2124542124542128E-2</v>
      </c>
      <c r="Q10" s="136">
        <v>32</v>
      </c>
      <c r="R10" s="90">
        <v>3.2193158953722337E-2</v>
      </c>
      <c r="S10" s="135">
        <v>1223</v>
      </c>
      <c r="T10" s="109">
        <v>4.5343318997478864E-2</v>
      </c>
      <c r="U10" s="270" t="s">
        <v>183</v>
      </c>
    </row>
    <row r="11" spans="2:21" ht="21.95" customHeight="1" thickBot="1" x14ac:dyDescent="0.3">
      <c r="B11" s="206" t="s">
        <v>107</v>
      </c>
      <c r="C11" s="135">
        <v>738</v>
      </c>
      <c r="D11" s="88">
        <v>8.0147697654213729E-2</v>
      </c>
      <c r="E11" s="136">
        <v>279</v>
      </c>
      <c r="F11" s="88">
        <v>8.421370359191066E-2</v>
      </c>
      <c r="G11" s="136">
        <v>258</v>
      </c>
      <c r="H11" s="88">
        <v>7.3357975547341484E-2</v>
      </c>
      <c r="I11" s="136">
        <v>236</v>
      </c>
      <c r="J11" s="88">
        <v>6.1618798955613577E-2</v>
      </c>
      <c r="K11" s="136">
        <v>141</v>
      </c>
      <c r="L11" s="88">
        <v>6.3456345634563455E-2</v>
      </c>
      <c r="M11" s="136">
        <v>167</v>
      </c>
      <c r="N11" s="88">
        <v>5.9728183118741056E-2</v>
      </c>
      <c r="O11" s="136">
        <v>55</v>
      </c>
      <c r="P11" s="88">
        <v>5.0366300366300368E-2</v>
      </c>
      <c r="Q11" s="136">
        <v>29</v>
      </c>
      <c r="R11" s="90">
        <v>2.9175050301810865E-2</v>
      </c>
      <c r="S11" s="135">
        <v>1903</v>
      </c>
      <c r="T11" s="109">
        <v>7.0554649265905378E-2</v>
      </c>
      <c r="U11" s="270" t="s">
        <v>184</v>
      </c>
    </row>
    <row r="12" spans="2:21" ht="21.95" customHeight="1" thickTop="1" thickBot="1" x14ac:dyDescent="0.3">
      <c r="B12" s="200" t="s">
        <v>108</v>
      </c>
      <c r="C12" s="226">
        <v>3026</v>
      </c>
      <c r="D12" s="202">
        <v>0.32862728062554303</v>
      </c>
      <c r="E12" s="227">
        <v>1466</v>
      </c>
      <c r="F12" s="202">
        <v>0.4424992453969212</v>
      </c>
      <c r="G12" s="227">
        <v>1325</v>
      </c>
      <c r="H12" s="202">
        <v>0.37674154108615299</v>
      </c>
      <c r="I12" s="227">
        <v>1234</v>
      </c>
      <c r="J12" s="202">
        <v>0.32219321148825064</v>
      </c>
      <c r="K12" s="227">
        <v>720</v>
      </c>
      <c r="L12" s="202">
        <v>0.32403240324032401</v>
      </c>
      <c r="M12" s="227">
        <v>861</v>
      </c>
      <c r="N12" s="202">
        <v>0.30793991416309013</v>
      </c>
      <c r="O12" s="227">
        <v>286</v>
      </c>
      <c r="P12" s="202">
        <v>0.26190476190476192</v>
      </c>
      <c r="Q12" s="227">
        <v>191</v>
      </c>
      <c r="R12" s="204">
        <v>0.19215291750503019</v>
      </c>
      <c r="S12" s="226">
        <v>9109</v>
      </c>
      <c r="T12" s="209">
        <v>0.3377205991398487</v>
      </c>
    </row>
    <row r="13" spans="2:21" ht="21.95" customHeight="1" thickTop="1" x14ac:dyDescent="0.25">
      <c r="B13" s="206" t="s">
        <v>109</v>
      </c>
      <c r="C13" s="135">
        <v>141</v>
      </c>
      <c r="D13" s="88">
        <v>1.5312771503040834E-2</v>
      </c>
      <c r="E13" s="136">
        <v>76</v>
      </c>
      <c r="F13" s="88">
        <v>2.2939933594929067E-2</v>
      </c>
      <c r="G13" s="136">
        <v>104</v>
      </c>
      <c r="H13" s="88">
        <v>2.9570656809781062E-2</v>
      </c>
      <c r="I13" s="136">
        <v>122</v>
      </c>
      <c r="J13" s="88">
        <v>3.1853785900783291E-2</v>
      </c>
      <c r="K13" s="136">
        <v>46</v>
      </c>
      <c r="L13" s="88">
        <v>2.0702070207020702E-2</v>
      </c>
      <c r="M13" s="136">
        <v>56</v>
      </c>
      <c r="N13" s="88">
        <v>2.0028612303290415E-2</v>
      </c>
      <c r="O13" s="136">
        <v>23</v>
      </c>
      <c r="P13" s="88">
        <v>2.1062271062271064E-2</v>
      </c>
      <c r="Q13" s="136">
        <v>20</v>
      </c>
      <c r="R13" s="90">
        <v>2.0120724346076459E-2</v>
      </c>
      <c r="S13" s="135">
        <v>588</v>
      </c>
      <c r="T13" s="109">
        <v>2.1800385585051166E-2</v>
      </c>
      <c r="U13" s="270" t="s">
        <v>185</v>
      </c>
    </row>
    <row r="14" spans="2:21" ht="21.95" customHeight="1" x14ac:dyDescent="0.25">
      <c r="B14" s="206" t="s">
        <v>110</v>
      </c>
      <c r="C14" s="135">
        <v>721</v>
      </c>
      <c r="D14" s="88">
        <v>7.8301476976542134E-2</v>
      </c>
      <c r="E14" s="136">
        <v>346</v>
      </c>
      <c r="F14" s="88">
        <v>0.1044370661032297</v>
      </c>
      <c r="G14" s="136">
        <v>444</v>
      </c>
      <c r="H14" s="88">
        <v>0.1262439579186807</v>
      </c>
      <c r="I14" s="136">
        <v>505</v>
      </c>
      <c r="J14" s="88">
        <v>0.13185378590078328</v>
      </c>
      <c r="K14" s="136">
        <v>287</v>
      </c>
      <c r="L14" s="88">
        <v>0.12916291629162915</v>
      </c>
      <c r="M14" s="136">
        <v>382</v>
      </c>
      <c r="N14" s="88">
        <v>0.13662374821173104</v>
      </c>
      <c r="O14" s="136">
        <v>153</v>
      </c>
      <c r="P14" s="88">
        <v>0.14010989010989011</v>
      </c>
      <c r="Q14" s="136">
        <v>133</v>
      </c>
      <c r="R14" s="90">
        <v>0.13380281690140844</v>
      </c>
      <c r="S14" s="135">
        <v>2971</v>
      </c>
      <c r="T14" s="109">
        <v>0.11015126798161055</v>
      </c>
      <c r="U14" s="270" t="s">
        <v>186</v>
      </c>
    </row>
    <row r="15" spans="2:21" ht="21.95" customHeight="1" x14ac:dyDescent="0.25">
      <c r="B15" s="206" t="s">
        <v>111</v>
      </c>
      <c r="C15" s="135">
        <v>919</v>
      </c>
      <c r="D15" s="88">
        <v>9.9804517810599472E-2</v>
      </c>
      <c r="E15" s="136">
        <v>293</v>
      </c>
      <c r="F15" s="88">
        <v>8.8439480833081799E-2</v>
      </c>
      <c r="G15" s="136">
        <v>320</v>
      </c>
      <c r="H15" s="88">
        <v>9.0986636337787891E-2</v>
      </c>
      <c r="I15" s="136">
        <v>423</v>
      </c>
      <c r="J15" s="88">
        <v>0.11044386422976502</v>
      </c>
      <c r="K15" s="136">
        <v>247</v>
      </c>
      <c r="L15" s="88">
        <v>0.11116111611161116</v>
      </c>
      <c r="M15" s="136">
        <v>283</v>
      </c>
      <c r="N15" s="88">
        <v>0.10121602288984263</v>
      </c>
      <c r="O15" s="136">
        <v>103</v>
      </c>
      <c r="P15" s="88">
        <v>9.432234432234432E-2</v>
      </c>
      <c r="Q15" s="136">
        <v>107</v>
      </c>
      <c r="R15" s="90">
        <v>0.10764587525150905</v>
      </c>
      <c r="S15" s="135">
        <v>2695</v>
      </c>
      <c r="T15" s="109">
        <v>9.9918433931484502E-2</v>
      </c>
      <c r="U15" s="270" t="s">
        <v>187</v>
      </c>
    </row>
    <row r="16" spans="2:21" ht="21.95" customHeight="1" x14ac:dyDescent="0.25">
      <c r="B16" s="206" t="s">
        <v>112</v>
      </c>
      <c r="C16" s="135">
        <v>205</v>
      </c>
      <c r="D16" s="88">
        <v>2.2263249348392702E-2</v>
      </c>
      <c r="E16" s="136">
        <v>59</v>
      </c>
      <c r="F16" s="88">
        <v>1.7808632659221248E-2</v>
      </c>
      <c r="G16" s="136">
        <v>68</v>
      </c>
      <c r="H16" s="88">
        <v>1.9334660221779928E-2</v>
      </c>
      <c r="I16" s="136">
        <v>88</v>
      </c>
      <c r="J16" s="88">
        <v>2.2976501305483028E-2</v>
      </c>
      <c r="K16" s="136">
        <v>47</v>
      </c>
      <c r="L16" s="88">
        <v>2.115211521152115E-2</v>
      </c>
      <c r="M16" s="136">
        <v>56</v>
      </c>
      <c r="N16" s="88">
        <v>2.0028612303290415E-2</v>
      </c>
      <c r="O16" s="136">
        <v>29</v>
      </c>
      <c r="P16" s="88">
        <v>2.6556776556776556E-2</v>
      </c>
      <c r="Q16" s="136">
        <v>30</v>
      </c>
      <c r="R16" s="90">
        <v>3.0181086519114688E-2</v>
      </c>
      <c r="S16" s="135">
        <v>582</v>
      </c>
      <c r="T16" s="109">
        <v>2.1577932670917989E-2</v>
      </c>
      <c r="U16" s="270" t="s">
        <v>188</v>
      </c>
    </row>
    <row r="17" spans="2:21" ht="21.95" customHeight="1" thickBot="1" x14ac:dyDescent="0.3">
      <c r="B17" s="206" t="s">
        <v>113</v>
      </c>
      <c r="C17" s="135">
        <v>301</v>
      </c>
      <c r="D17" s="88">
        <v>3.2688966116420505E-2</v>
      </c>
      <c r="E17" s="136">
        <v>101</v>
      </c>
      <c r="F17" s="88">
        <v>3.0485964382734682E-2</v>
      </c>
      <c r="G17" s="136">
        <v>141</v>
      </c>
      <c r="H17" s="88">
        <v>4.009098663633779E-2</v>
      </c>
      <c r="I17" s="136">
        <v>162</v>
      </c>
      <c r="J17" s="88">
        <v>4.22976501305483E-2</v>
      </c>
      <c r="K17" s="136">
        <v>92</v>
      </c>
      <c r="L17" s="88">
        <v>4.1404140414041404E-2</v>
      </c>
      <c r="M17" s="136">
        <v>134</v>
      </c>
      <c r="N17" s="88">
        <v>4.7925608011444923E-2</v>
      </c>
      <c r="O17" s="136">
        <v>40</v>
      </c>
      <c r="P17" s="88">
        <v>3.6630036630036632E-2</v>
      </c>
      <c r="Q17" s="136">
        <v>46</v>
      </c>
      <c r="R17" s="90">
        <v>4.6277665995975853E-2</v>
      </c>
      <c r="S17" s="135">
        <v>1017</v>
      </c>
      <c r="T17" s="109">
        <v>3.770576894557319E-2</v>
      </c>
      <c r="U17" s="270" t="s">
        <v>189</v>
      </c>
    </row>
    <row r="18" spans="2:21" ht="21.95" customHeight="1" thickTop="1" thickBot="1" x14ac:dyDescent="0.3">
      <c r="B18" s="200" t="s">
        <v>114</v>
      </c>
      <c r="C18" s="226">
        <v>2287</v>
      </c>
      <c r="D18" s="202">
        <v>0.24837098175499564</v>
      </c>
      <c r="E18" s="227">
        <v>875</v>
      </c>
      <c r="F18" s="202">
        <v>0.26411107757319652</v>
      </c>
      <c r="G18" s="227">
        <v>1077</v>
      </c>
      <c r="H18" s="202">
        <v>0.30622689792436736</v>
      </c>
      <c r="I18" s="227">
        <v>1300</v>
      </c>
      <c r="J18" s="202">
        <v>0.33942558746736295</v>
      </c>
      <c r="K18" s="227">
        <v>719</v>
      </c>
      <c r="L18" s="202">
        <v>0.32358235823582354</v>
      </c>
      <c r="M18" s="227">
        <v>911</v>
      </c>
      <c r="N18" s="202">
        <v>0.32582260371959937</v>
      </c>
      <c r="O18" s="227">
        <v>348</v>
      </c>
      <c r="P18" s="202">
        <v>0.31868131868131866</v>
      </c>
      <c r="Q18" s="227">
        <v>336</v>
      </c>
      <c r="R18" s="204">
        <v>0.3380281690140845</v>
      </c>
      <c r="S18" s="226">
        <v>7853</v>
      </c>
      <c r="T18" s="209">
        <v>0.29115378911463741</v>
      </c>
    </row>
    <row r="19" spans="2:21" ht="21.95" customHeight="1" thickTop="1" x14ac:dyDescent="0.25">
      <c r="B19" s="206" t="s">
        <v>115</v>
      </c>
      <c r="C19" s="135">
        <v>9</v>
      </c>
      <c r="D19" s="88">
        <v>9.774109470026065E-4</v>
      </c>
      <c r="E19" s="136">
        <v>0</v>
      </c>
      <c r="F19" s="88">
        <v>0</v>
      </c>
      <c r="G19" s="136">
        <v>1</v>
      </c>
      <c r="H19" s="88">
        <v>2.8433323855558713E-4</v>
      </c>
      <c r="I19" s="136">
        <v>2</v>
      </c>
      <c r="J19" s="88">
        <v>5.2219321148825064E-4</v>
      </c>
      <c r="K19" s="136">
        <v>1</v>
      </c>
      <c r="L19" s="88">
        <v>4.5004500450045003E-4</v>
      </c>
      <c r="M19" s="136">
        <v>2</v>
      </c>
      <c r="N19" s="88">
        <v>7.1530758226037196E-4</v>
      </c>
      <c r="O19" s="136">
        <v>1</v>
      </c>
      <c r="P19" s="88">
        <v>9.1575091575091575E-4</v>
      </c>
      <c r="Q19" s="136">
        <v>1</v>
      </c>
      <c r="R19" s="90">
        <v>1.006036217303823E-3</v>
      </c>
      <c r="S19" s="135">
        <v>17</v>
      </c>
      <c r="T19" s="109">
        <v>6.3028325671066296E-4</v>
      </c>
      <c r="U19" s="270" t="s">
        <v>190</v>
      </c>
    </row>
    <row r="20" spans="2:21" ht="21.95" customHeight="1" thickBot="1" x14ac:dyDescent="0.3">
      <c r="B20" s="206" t="s">
        <v>30</v>
      </c>
      <c r="C20" s="135">
        <v>2979</v>
      </c>
      <c r="D20" s="88">
        <v>0.32352302345786271</v>
      </c>
      <c r="E20" s="136">
        <v>562</v>
      </c>
      <c r="F20" s="88">
        <v>0.16963477210987021</v>
      </c>
      <c r="G20" s="136">
        <v>618</v>
      </c>
      <c r="H20" s="88">
        <v>0.17571794142735286</v>
      </c>
      <c r="I20" s="136">
        <v>736</v>
      </c>
      <c r="J20" s="88">
        <v>0.19216710182767624</v>
      </c>
      <c r="K20" s="136">
        <v>455</v>
      </c>
      <c r="L20" s="88">
        <v>0.20477047704770476</v>
      </c>
      <c r="M20" s="136">
        <v>636</v>
      </c>
      <c r="N20" s="88">
        <v>0.22746781115879827</v>
      </c>
      <c r="O20" s="136">
        <v>282</v>
      </c>
      <c r="P20" s="88">
        <v>0.25824175824175827</v>
      </c>
      <c r="Q20" s="136">
        <v>356</v>
      </c>
      <c r="R20" s="90">
        <v>0.35814889336016098</v>
      </c>
      <c r="S20" s="135">
        <v>6624</v>
      </c>
      <c r="T20" s="109">
        <v>0.24558801720302537</v>
      </c>
      <c r="U20" s="270" t="s">
        <v>192</v>
      </c>
    </row>
    <row r="21" spans="2:21" ht="21.95" customHeight="1" thickTop="1" thickBot="1" x14ac:dyDescent="0.3">
      <c r="B21" s="216" t="s">
        <v>117</v>
      </c>
      <c r="C21" s="228">
        <v>9208</v>
      </c>
      <c r="D21" s="99">
        <v>1</v>
      </c>
      <c r="E21" s="229">
        <v>3313</v>
      </c>
      <c r="F21" s="99">
        <v>1</v>
      </c>
      <c r="G21" s="229">
        <v>3517</v>
      </c>
      <c r="H21" s="99">
        <v>1</v>
      </c>
      <c r="I21" s="229">
        <v>3830</v>
      </c>
      <c r="J21" s="99">
        <v>1</v>
      </c>
      <c r="K21" s="229">
        <v>2222</v>
      </c>
      <c r="L21" s="99">
        <v>1</v>
      </c>
      <c r="M21" s="229">
        <v>2796</v>
      </c>
      <c r="N21" s="99">
        <v>1</v>
      </c>
      <c r="O21" s="229">
        <v>1092</v>
      </c>
      <c r="P21" s="99">
        <v>1</v>
      </c>
      <c r="Q21" s="229">
        <v>994</v>
      </c>
      <c r="R21" s="101">
        <v>1</v>
      </c>
      <c r="S21" s="228">
        <v>26972</v>
      </c>
      <c r="T21" s="110">
        <v>1</v>
      </c>
      <c r="U21" s="271" t="s">
        <v>52</v>
      </c>
    </row>
    <row r="22" spans="2:21" s="81" customFormat="1" ht="21.95" customHeight="1" thickTop="1" thickBot="1" x14ac:dyDescent="0.3">
      <c r="U22" s="269"/>
    </row>
    <row r="23" spans="2:21" ht="21.95" customHeight="1" thickTop="1" x14ac:dyDescent="0.25">
      <c r="B23" s="230" t="s">
        <v>217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2:21" ht="21.95" customHeight="1" thickBot="1" x14ac:dyDescent="0.3">
      <c r="B24" s="231" t="s">
        <v>53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2:21" s="81" customFormat="1" ht="15.75" thickTop="1" x14ac:dyDescent="0.25">
      <c r="U25" s="269"/>
    </row>
    <row r="26" spans="2:21" s="81" customFormat="1" x14ac:dyDescent="0.25">
      <c r="U26" s="269"/>
    </row>
    <row r="27" spans="2:21" s="81" customFormat="1" x14ac:dyDescent="0.25">
      <c r="U27" s="269"/>
    </row>
    <row r="28" spans="2:21" s="81" customFormat="1" x14ac:dyDescent="0.25">
      <c r="U28" s="269"/>
    </row>
    <row r="29" spans="2:21" s="81" customFormat="1" x14ac:dyDescent="0.25">
      <c r="U29" s="269"/>
    </row>
    <row r="30" spans="2:21" s="81" customFormat="1" x14ac:dyDescent="0.25">
      <c r="U30" s="269"/>
    </row>
    <row r="31" spans="2:21" s="81" customFormat="1" x14ac:dyDescent="0.25">
      <c r="U31" s="269"/>
    </row>
    <row r="32" spans="2:21" s="81" customFormat="1" x14ac:dyDescent="0.25">
      <c r="U32" s="269"/>
    </row>
    <row r="33" spans="21:21" s="81" customFormat="1" x14ac:dyDescent="0.25">
      <c r="U33" s="269"/>
    </row>
    <row r="34" spans="21:21" s="81" customFormat="1" x14ac:dyDescent="0.25">
      <c r="U34" s="269"/>
    </row>
    <row r="35" spans="21:21" s="81" customFormat="1" x14ac:dyDescent="0.25">
      <c r="U35" s="269"/>
    </row>
    <row r="36" spans="21:21" s="81" customFormat="1" x14ac:dyDescent="0.25">
      <c r="U36" s="269"/>
    </row>
    <row r="37" spans="21:21" s="81" customFormat="1" x14ac:dyDescent="0.25">
      <c r="U37" s="269"/>
    </row>
    <row r="38" spans="21:21" s="81" customFormat="1" x14ac:dyDescent="0.25">
      <c r="U38" s="269"/>
    </row>
    <row r="39" spans="21:21" s="81" customFormat="1" x14ac:dyDescent="0.25">
      <c r="U39" s="269"/>
    </row>
    <row r="40" spans="21:21" s="81" customFormat="1" x14ac:dyDescent="0.25">
      <c r="U40" s="269"/>
    </row>
    <row r="41" spans="21:21" s="81" customFormat="1" x14ac:dyDescent="0.25">
      <c r="U41" s="269"/>
    </row>
    <row r="42" spans="21:21" s="81" customFormat="1" x14ac:dyDescent="0.25">
      <c r="U42" s="269"/>
    </row>
    <row r="43" spans="21:21" s="81" customFormat="1" x14ac:dyDescent="0.25">
      <c r="U43" s="269"/>
    </row>
    <row r="44" spans="21:21" s="81" customFormat="1" x14ac:dyDescent="0.25">
      <c r="U44" s="269"/>
    </row>
    <row r="45" spans="21:21" s="81" customFormat="1" x14ac:dyDescent="0.25">
      <c r="U45" s="269"/>
    </row>
    <row r="46" spans="21:21" s="81" customFormat="1" x14ac:dyDescent="0.25">
      <c r="U46" s="269"/>
    </row>
    <row r="47" spans="21:21" s="81" customFormat="1" x14ac:dyDescent="0.25">
      <c r="U47" s="269"/>
    </row>
    <row r="48" spans="21:21" s="81" customFormat="1" x14ac:dyDescent="0.25">
      <c r="U48" s="269"/>
    </row>
    <row r="49" spans="21:21" s="81" customFormat="1" x14ac:dyDescent="0.25">
      <c r="U49" s="269"/>
    </row>
    <row r="50" spans="21:21" s="81" customFormat="1" x14ac:dyDescent="0.25">
      <c r="U50" s="269"/>
    </row>
    <row r="51" spans="21:21" s="81" customFormat="1" x14ac:dyDescent="0.25">
      <c r="U51" s="269"/>
    </row>
    <row r="52" spans="21:21" s="81" customFormat="1" x14ac:dyDescent="0.25">
      <c r="U52" s="269"/>
    </row>
    <row r="53" spans="21:21" s="81" customFormat="1" x14ac:dyDescent="0.25">
      <c r="U53" s="269"/>
    </row>
    <row r="54" spans="21:21" s="81" customFormat="1" x14ac:dyDescent="0.25">
      <c r="U54" s="269"/>
    </row>
    <row r="55" spans="21:21" s="81" customFormat="1" x14ac:dyDescent="0.25">
      <c r="U55" s="269"/>
    </row>
    <row r="56" spans="21:21" s="81" customFormat="1" x14ac:dyDescent="0.25">
      <c r="U56" s="269"/>
    </row>
    <row r="57" spans="21:21" s="81" customFormat="1" x14ac:dyDescent="0.25">
      <c r="U57" s="269"/>
    </row>
    <row r="58" spans="21:21" s="81" customFormat="1" x14ac:dyDescent="0.25">
      <c r="U58" s="269"/>
    </row>
    <row r="59" spans="21:21" s="81" customFormat="1" x14ac:dyDescent="0.25">
      <c r="U59" s="269"/>
    </row>
    <row r="60" spans="21:21" s="81" customFormat="1" x14ac:dyDescent="0.25">
      <c r="U60" s="269"/>
    </row>
    <row r="61" spans="21:21" s="81" customFormat="1" x14ac:dyDescent="0.25">
      <c r="U61" s="269"/>
    </row>
    <row r="62" spans="21:21" s="81" customFormat="1" x14ac:dyDescent="0.25">
      <c r="U62" s="269"/>
    </row>
    <row r="63" spans="21:21" s="81" customFormat="1" x14ac:dyDescent="0.25">
      <c r="U63" s="269"/>
    </row>
    <row r="64" spans="21:21" s="81" customFormat="1" x14ac:dyDescent="0.25">
      <c r="U64" s="269"/>
    </row>
    <row r="65" spans="21:21" s="81" customFormat="1" x14ac:dyDescent="0.25">
      <c r="U65" s="269"/>
    </row>
    <row r="66" spans="21:21" s="81" customFormat="1" x14ac:dyDescent="0.25">
      <c r="U66" s="269"/>
    </row>
    <row r="67" spans="21:21" s="81" customFormat="1" x14ac:dyDescent="0.25">
      <c r="U67" s="269"/>
    </row>
    <row r="68" spans="21:21" s="81" customFormat="1" x14ac:dyDescent="0.25">
      <c r="U68" s="269"/>
    </row>
    <row r="69" spans="21:21" s="81" customFormat="1" x14ac:dyDescent="0.25">
      <c r="U69" s="269"/>
    </row>
    <row r="70" spans="21:21" s="81" customFormat="1" x14ac:dyDescent="0.25">
      <c r="U70" s="269"/>
    </row>
    <row r="71" spans="21:21" s="81" customFormat="1" x14ac:dyDescent="0.25">
      <c r="U71" s="269"/>
    </row>
    <row r="72" spans="21:21" s="81" customFormat="1" x14ac:dyDescent="0.25">
      <c r="U72" s="269"/>
    </row>
    <row r="73" spans="21:21" s="81" customFormat="1" x14ac:dyDescent="0.25">
      <c r="U73" s="269"/>
    </row>
    <row r="74" spans="21:21" s="81" customFormat="1" x14ac:dyDescent="0.25">
      <c r="U74" s="269"/>
    </row>
    <row r="75" spans="21:21" s="81" customFormat="1" x14ac:dyDescent="0.25">
      <c r="U75" s="269"/>
    </row>
    <row r="76" spans="21:21" s="81" customFormat="1" x14ac:dyDescent="0.25">
      <c r="U76" s="269"/>
    </row>
    <row r="77" spans="21:21" s="81" customFormat="1" x14ac:dyDescent="0.25">
      <c r="U77" s="269"/>
    </row>
    <row r="78" spans="21:21" s="81" customFormat="1" x14ac:dyDescent="0.25">
      <c r="U78" s="269"/>
    </row>
    <row r="79" spans="21:21" s="81" customFormat="1" x14ac:dyDescent="0.25">
      <c r="U79" s="269"/>
    </row>
    <row r="80" spans="21:21" s="81" customFormat="1" x14ac:dyDescent="0.25">
      <c r="U80" s="269"/>
    </row>
    <row r="81" spans="21:21" s="81" customFormat="1" x14ac:dyDescent="0.25">
      <c r="U81" s="269"/>
    </row>
    <row r="82" spans="21:21" s="81" customFormat="1" x14ac:dyDescent="0.25">
      <c r="U82" s="269"/>
    </row>
    <row r="83" spans="21:21" s="81" customFormat="1" x14ac:dyDescent="0.25">
      <c r="U83" s="269"/>
    </row>
    <row r="84" spans="21:21" s="81" customFormat="1" x14ac:dyDescent="0.25">
      <c r="U84" s="269"/>
    </row>
    <row r="85" spans="21:21" s="81" customFormat="1" x14ac:dyDescent="0.25">
      <c r="U85" s="269"/>
    </row>
    <row r="86" spans="21:21" s="81" customFormat="1" x14ac:dyDescent="0.25">
      <c r="U86" s="269"/>
    </row>
    <row r="87" spans="21:21" s="81" customFormat="1" x14ac:dyDescent="0.25">
      <c r="U87" s="269"/>
    </row>
    <row r="88" spans="21:21" s="81" customFormat="1" x14ac:dyDescent="0.25">
      <c r="U88" s="269"/>
    </row>
    <row r="89" spans="21:21" s="81" customFormat="1" x14ac:dyDescent="0.25">
      <c r="U89" s="269"/>
    </row>
    <row r="90" spans="21:21" s="81" customFormat="1" x14ac:dyDescent="0.25">
      <c r="U90" s="269"/>
    </row>
    <row r="91" spans="21:21" s="81" customFormat="1" x14ac:dyDescent="0.25">
      <c r="U91" s="269"/>
    </row>
    <row r="92" spans="21:21" s="81" customFormat="1" x14ac:dyDescent="0.25">
      <c r="U92" s="269"/>
    </row>
    <row r="93" spans="21:21" s="81" customFormat="1" x14ac:dyDescent="0.25">
      <c r="U93" s="269"/>
    </row>
    <row r="94" spans="21:21" s="81" customFormat="1" x14ac:dyDescent="0.25">
      <c r="U94" s="269"/>
    </row>
    <row r="95" spans="21:21" s="81" customFormat="1" x14ac:dyDescent="0.25">
      <c r="U95" s="269"/>
    </row>
    <row r="96" spans="21:21" s="81" customFormat="1" x14ac:dyDescent="0.25">
      <c r="U96" s="269"/>
    </row>
    <row r="97" spans="21:21" s="81" customFormat="1" x14ac:dyDescent="0.25">
      <c r="U97" s="269"/>
    </row>
    <row r="98" spans="21:21" s="81" customFormat="1" x14ac:dyDescent="0.25">
      <c r="U98" s="269"/>
    </row>
    <row r="99" spans="21:21" s="81" customFormat="1" x14ac:dyDescent="0.25">
      <c r="U99" s="269"/>
    </row>
    <row r="100" spans="21:21" s="81" customFormat="1" x14ac:dyDescent="0.25">
      <c r="U100" s="269"/>
    </row>
    <row r="101" spans="21:21" s="81" customFormat="1" x14ac:dyDescent="0.25">
      <c r="U101" s="269"/>
    </row>
    <row r="102" spans="21:21" s="81" customFormat="1" x14ac:dyDescent="0.25">
      <c r="U102" s="269"/>
    </row>
    <row r="103" spans="21:21" s="81" customFormat="1" x14ac:dyDescent="0.25">
      <c r="U103" s="269"/>
    </row>
    <row r="104" spans="21:21" s="81" customFormat="1" x14ac:dyDescent="0.25">
      <c r="U104" s="269"/>
    </row>
    <row r="105" spans="21:21" s="81" customFormat="1" x14ac:dyDescent="0.25">
      <c r="U105" s="269"/>
    </row>
    <row r="106" spans="21:21" s="81" customFormat="1" x14ac:dyDescent="0.25">
      <c r="U106" s="269"/>
    </row>
    <row r="107" spans="21:21" s="81" customFormat="1" x14ac:dyDescent="0.25">
      <c r="U107" s="269"/>
    </row>
    <row r="108" spans="21:21" s="81" customFormat="1" x14ac:dyDescent="0.25">
      <c r="U108" s="269"/>
    </row>
    <row r="109" spans="21:21" s="81" customFormat="1" x14ac:dyDescent="0.25">
      <c r="U109" s="269"/>
    </row>
    <row r="110" spans="21:21" s="81" customFormat="1" x14ac:dyDescent="0.25">
      <c r="U110" s="269"/>
    </row>
    <row r="111" spans="21:21" s="81" customFormat="1" x14ac:dyDescent="0.25">
      <c r="U111" s="269"/>
    </row>
    <row r="112" spans="21:21" s="81" customFormat="1" x14ac:dyDescent="0.25">
      <c r="U112" s="269"/>
    </row>
    <row r="113" spans="21:21" s="81" customFormat="1" x14ac:dyDescent="0.25">
      <c r="U113" s="269"/>
    </row>
    <row r="114" spans="21:21" s="81" customFormat="1" x14ac:dyDescent="0.25">
      <c r="U114" s="269"/>
    </row>
    <row r="115" spans="21:21" s="81" customFormat="1" x14ac:dyDescent="0.25">
      <c r="U115" s="269"/>
    </row>
    <row r="116" spans="21:21" s="81" customFormat="1" x14ac:dyDescent="0.25">
      <c r="U116" s="269"/>
    </row>
    <row r="117" spans="21:21" s="81" customFormat="1" x14ac:dyDescent="0.25">
      <c r="U117" s="269"/>
    </row>
    <row r="118" spans="21:21" s="81" customFormat="1" x14ac:dyDescent="0.25">
      <c r="U118" s="269"/>
    </row>
    <row r="119" spans="21:21" s="81" customFormat="1" x14ac:dyDescent="0.25">
      <c r="U119" s="269"/>
    </row>
    <row r="120" spans="21:21" s="81" customFormat="1" x14ac:dyDescent="0.25">
      <c r="U120" s="269"/>
    </row>
    <row r="121" spans="21:21" s="81" customFormat="1" x14ac:dyDescent="0.25">
      <c r="U121" s="269"/>
    </row>
    <row r="122" spans="21:21" s="81" customFormat="1" x14ac:dyDescent="0.25">
      <c r="U122" s="269"/>
    </row>
    <row r="123" spans="21:21" s="81" customFormat="1" x14ac:dyDescent="0.25">
      <c r="U123" s="269"/>
    </row>
    <row r="124" spans="21:21" s="81" customFormat="1" x14ac:dyDescent="0.25">
      <c r="U124" s="269"/>
    </row>
    <row r="125" spans="21:21" s="81" customFormat="1" x14ac:dyDescent="0.25">
      <c r="U125" s="269"/>
    </row>
    <row r="126" spans="21:21" s="81" customFormat="1" x14ac:dyDescent="0.25">
      <c r="U126" s="269"/>
    </row>
    <row r="127" spans="21:21" s="81" customFormat="1" x14ac:dyDescent="0.25">
      <c r="U127" s="269"/>
    </row>
    <row r="128" spans="21:21" s="81" customFormat="1" x14ac:dyDescent="0.25">
      <c r="U128" s="269"/>
    </row>
    <row r="129" spans="21:21" s="81" customFormat="1" x14ac:dyDescent="0.25">
      <c r="U129" s="269"/>
    </row>
    <row r="130" spans="21:21" s="81" customFormat="1" x14ac:dyDescent="0.25">
      <c r="U130" s="269"/>
    </row>
    <row r="131" spans="21:21" s="81" customFormat="1" x14ac:dyDescent="0.25">
      <c r="U131" s="269"/>
    </row>
    <row r="132" spans="21:21" s="81" customFormat="1" x14ac:dyDescent="0.25">
      <c r="U132" s="269"/>
    </row>
    <row r="133" spans="21:21" s="81" customFormat="1" x14ac:dyDescent="0.25">
      <c r="U133" s="269"/>
    </row>
    <row r="134" spans="21:21" s="81" customFormat="1" x14ac:dyDescent="0.25">
      <c r="U134" s="269"/>
    </row>
    <row r="135" spans="21:21" s="81" customFormat="1" x14ac:dyDescent="0.25">
      <c r="U135" s="269"/>
    </row>
    <row r="136" spans="21:21" s="81" customFormat="1" x14ac:dyDescent="0.25">
      <c r="U136" s="269"/>
    </row>
    <row r="137" spans="21:21" s="81" customFormat="1" x14ac:dyDescent="0.25">
      <c r="U137" s="269"/>
    </row>
    <row r="138" spans="21:21" s="81" customFormat="1" x14ac:dyDescent="0.25">
      <c r="U138" s="269"/>
    </row>
    <row r="139" spans="21:21" s="81" customFormat="1" x14ac:dyDescent="0.25">
      <c r="U139" s="269"/>
    </row>
    <row r="140" spans="21:21" s="81" customFormat="1" x14ac:dyDescent="0.25">
      <c r="U140" s="269"/>
    </row>
    <row r="141" spans="21:21" s="81" customFormat="1" x14ac:dyDescent="0.25">
      <c r="U141" s="269"/>
    </row>
    <row r="142" spans="21:21" s="81" customFormat="1" x14ac:dyDescent="0.25">
      <c r="U142" s="269"/>
    </row>
    <row r="143" spans="21:21" s="81" customFormat="1" x14ac:dyDescent="0.25">
      <c r="U143" s="269"/>
    </row>
    <row r="144" spans="21:21" s="81" customFormat="1" x14ac:dyDescent="0.25">
      <c r="U144" s="269"/>
    </row>
    <row r="145" spans="21:21" s="81" customFormat="1" x14ac:dyDescent="0.25">
      <c r="U145" s="269"/>
    </row>
    <row r="146" spans="21:21" s="81" customFormat="1" x14ac:dyDescent="0.25">
      <c r="U146" s="269"/>
    </row>
    <row r="147" spans="21:21" s="81" customFormat="1" x14ac:dyDescent="0.25">
      <c r="U147" s="269"/>
    </row>
    <row r="148" spans="21:21" s="81" customFormat="1" x14ac:dyDescent="0.25">
      <c r="U148" s="269"/>
    </row>
    <row r="149" spans="21:21" s="81" customFormat="1" x14ac:dyDescent="0.25">
      <c r="U149" s="269"/>
    </row>
    <row r="150" spans="21:21" s="81" customFormat="1" x14ac:dyDescent="0.25">
      <c r="U150" s="269"/>
    </row>
    <row r="151" spans="21:21" s="81" customFormat="1" x14ac:dyDescent="0.25">
      <c r="U151" s="269"/>
    </row>
    <row r="152" spans="21:21" s="81" customFormat="1" x14ac:dyDescent="0.25">
      <c r="U152" s="269"/>
    </row>
    <row r="153" spans="21:21" s="81" customFormat="1" x14ac:dyDescent="0.25">
      <c r="U153" s="269"/>
    </row>
    <row r="154" spans="21:21" s="81" customFormat="1" x14ac:dyDescent="0.25">
      <c r="U154" s="269"/>
    </row>
    <row r="155" spans="21:21" s="81" customFormat="1" x14ac:dyDescent="0.25">
      <c r="U155" s="269"/>
    </row>
    <row r="156" spans="21:21" s="81" customFormat="1" x14ac:dyDescent="0.25">
      <c r="U156" s="269"/>
    </row>
    <row r="157" spans="21:21" s="81" customFormat="1" x14ac:dyDescent="0.25">
      <c r="U157" s="269"/>
    </row>
    <row r="158" spans="21:21" s="81" customFormat="1" x14ac:dyDescent="0.25">
      <c r="U158" s="269"/>
    </row>
    <row r="159" spans="21:21" s="81" customFormat="1" x14ac:dyDescent="0.25">
      <c r="U159" s="269"/>
    </row>
    <row r="160" spans="21:21" s="81" customFormat="1" x14ac:dyDescent="0.25">
      <c r="U160" s="269"/>
    </row>
    <row r="161" spans="21:21" s="81" customFormat="1" x14ac:dyDescent="0.25">
      <c r="U161" s="269"/>
    </row>
    <row r="162" spans="21:21" s="81" customFormat="1" x14ac:dyDescent="0.25">
      <c r="U162" s="269"/>
    </row>
    <row r="163" spans="21:21" s="81" customFormat="1" x14ac:dyDescent="0.25">
      <c r="U163" s="269"/>
    </row>
    <row r="164" spans="21:21" s="81" customFormat="1" x14ac:dyDescent="0.25">
      <c r="U164" s="269"/>
    </row>
    <row r="165" spans="21:21" s="81" customFormat="1" x14ac:dyDescent="0.25">
      <c r="U165" s="269"/>
    </row>
    <row r="166" spans="21:21" s="81" customFormat="1" x14ac:dyDescent="0.25">
      <c r="U166" s="269"/>
    </row>
    <row r="167" spans="21:21" s="81" customFormat="1" x14ac:dyDescent="0.25">
      <c r="U167" s="269"/>
    </row>
    <row r="168" spans="21:21" s="81" customFormat="1" x14ac:dyDescent="0.25">
      <c r="U168" s="269"/>
    </row>
    <row r="169" spans="21:21" s="81" customFormat="1" x14ac:dyDescent="0.25">
      <c r="U169" s="269"/>
    </row>
    <row r="170" spans="21:21" s="81" customFormat="1" x14ac:dyDescent="0.25">
      <c r="U170" s="269"/>
    </row>
    <row r="171" spans="21:21" s="81" customFormat="1" x14ac:dyDescent="0.25">
      <c r="U171" s="269"/>
    </row>
    <row r="172" spans="21:21" s="81" customFormat="1" x14ac:dyDescent="0.25">
      <c r="U172" s="269"/>
    </row>
    <row r="173" spans="21:21" s="81" customFormat="1" x14ac:dyDescent="0.25">
      <c r="U173" s="269"/>
    </row>
    <row r="174" spans="21:21" s="81" customFormat="1" x14ac:dyDescent="0.25">
      <c r="U174" s="269"/>
    </row>
    <row r="175" spans="21:21" s="81" customFormat="1" x14ac:dyDescent="0.25">
      <c r="U175" s="269"/>
    </row>
    <row r="176" spans="21:21" s="81" customFormat="1" x14ac:dyDescent="0.25">
      <c r="U176" s="269"/>
    </row>
    <row r="177" spans="21:21" s="81" customFormat="1" x14ac:dyDescent="0.25">
      <c r="U177" s="269"/>
    </row>
    <row r="178" spans="21:21" s="81" customFormat="1" x14ac:dyDescent="0.25">
      <c r="U178" s="269"/>
    </row>
    <row r="179" spans="21:21" s="81" customFormat="1" x14ac:dyDescent="0.25">
      <c r="U179" s="269"/>
    </row>
    <row r="180" spans="21:21" s="81" customFormat="1" x14ac:dyDescent="0.25">
      <c r="U180" s="269"/>
    </row>
    <row r="181" spans="21:21" s="81" customFormat="1" x14ac:dyDescent="0.25">
      <c r="U181" s="269"/>
    </row>
    <row r="182" spans="21:21" s="81" customFormat="1" x14ac:dyDescent="0.25">
      <c r="U182" s="269"/>
    </row>
    <row r="183" spans="21:21" s="81" customFormat="1" x14ac:dyDescent="0.25">
      <c r="U183" s="269"/>
    </row>
    <row r="184" spans="21:21" s="81" customFormat="1" x14ac:dyDescent="0.25">
      <c r="U184" s="269"/>
    </row>
    <row r="185" spans="21:21" s="81" customFormat="1" x14ac:dyDescent="0.25">
      <c r="U185" s="269"/>
    </row>
    <row r="186" spans="21:21" s="81" customFormat="1" x14ac:dyDescent="0.25">
      <c r="U186" s="269"/>
    </row>
    <row r="187" spans="21:21" s="81" customFormat="1" x14ac:dyDescent="0.25">
      <c r="U187" s="269"/>
    </row>
    <row r="188" spans="21:21" s="81" customFormat="1" x14ac:dyDescent="0.25">
      <c r="U188" s="269"/>
    </row>
    <row r="189" spans="21:21" s="81" customFormat="1" x14ac:dyDescent="0.25">
      <c r="U189" s="269"/>
    </row>
    <row r="190" spans="21:21" s="81" customFormat="1" x14ac:dyDescent="0.25">
      <c r="U190" s="269"/>
    </row>
    <row r="191" spans="21:21" s="81" customFormat="1" x14ac:dyDescent="0.25">
      <c r="U191" s="269"/>
    </row>
    <row r="192" spans="21:21" s="81" customFormat="1" x14ac:dyDescent="0.25">
      <c r="U192" s="269"/>
    </row>
    <row r="193" spans="21:21" s="81" customFormat="1" x14ac:dyDescent="0.25">
      <c r="U193" s="269"/>
    </row>
    <row r="194" spans="21:21" s="81" customFormat="1" x14ac:dyDescent="0.25">
      <c r="U194" s="269"/>
    </row>
    <row r="195" spans="21:21" s="81" customFormat="1" x14ac:dyDescent="0.25">
      <c r="U195" s="269"/>
    </row>
    <row r="196" spans="21:21" s="81" customFormat="1" x14ac:dyDescent="0.25">
      <c r="U196" s="269"/>
    </row>
    <row r="197" spans="21:21" s="81" customFormat="1" x14ac:dyDescent="0.25">
      <c r="U197" s="269"/>
    </row>
    <row r="198" spans="21:21" s="81" customFormat="1" x14ac:dyDescent="0.25">
      <c r="U198" s="269"/>
    </row>
    <row r="199" spans="21:21" s="81" customFormat="1" x14ac:dyDescent="0.25">
      <c r="U199" s="269"/>
    </row>
    <row r="200" spans="21:21" s="81" customFormat="1" x14ac:dyDescent="0.25">
      <c r="U200" s="269"/>
    </row>
    <row r="201" spans="21:21" s="81" customFormat="1" x14ac:dyDescent="0.25">
      <c r="U201" s="269"/>
    </row>
    <row r="202" spans="21:21" s="81" customFormat="1" x14ac:dyDescent="0.25">
      <c r="U202" s="269"/>
    </row>
    <row r="203" spans="21:21" s="81" customFormat="1" x14ac:dyDescent="0.25">
      <c r="U203" s="269"/>
    </row>
    <row r="204" spans="21:21" s="81" customFormat="1" x14ac:dyDescent="0.25">
      <c r="U204" s="269"/>
    </row>
    <row r="205" spans="21:21" s="81" customFormat="1" x14ac:dyDescent="0.25">
      <c r="U205" s="269"/>
    </row>
    <row r="206" spans="21:21" s="81" customFormat="1" x14ac:dyDescent="0.25">
      <c r="U206" s="269"/>
    </row>
    <row r="207" spans="21:21" s="81" customFormat="1" x14ac:dyDescent="0.25">
      <c r="U207" s="269"/>
    </row>
    <row r="208" spans="21:21" s="81" customFormat="1" x14ac:dyDescent="0.25">
      <c r="U208" s="269"/>
    </row>
    <row r="209" spans="21:21" s="81" customFormat="1" x14ac:dyDescent="0.25">
      <c r="U209" s="269"/>
    </row>
    <row r="210" spans="21:21" s="81" customFormat="1" x14ac:dyDescent="0.25">
      <c r="U210" s="269"/>
    </row>
    <row r="211" spans="21:21" s="81" customFormat="1" x14ac:dyDescent="0.25">
      <c r="U211" s="269"/>
    </row>
    <row r="212" spans="21:21" s="81" customFormat="1" x14ac:dyDescent="0.25">
      <c r="U212" s="269"/>
    </row>
    <row r="213" spans="21:21" s="81" customFormat="1" x14ac:dyDescent="0.25">
      <c r="U213" s="269"/>
    </row>
    <row r="214" spans="21:21" s="81" customFormat="1" x14ac:dyDescent="0.25">
      <c r="U214" s="269"/>
    </row>
    <row r="215" spans="21:21" s="81" customFormat="1" x14ac:dyDescent="0.25">
      <c r="U215" s="269"/>
    </row>
    <row r="216" spans="21:21" s="81" customFormat="1" x14ac:dyDescent="0.25">
      <c r="U216" s="269"/>
    </row>
    <row r="217" spans="21:21" s="81" customFormat="1" x14ac:dyDescent="0.25">
      <c r="U217" s="269"/>
    </row>
    <row r="218" spans="21:21" s="81" customFormat="1" x14ac:dyDescent="0.25">
      <c r="U218" s="269"/>
    </row>
    <row r="219" spans="21:21" s="81" customFormat="1" x14ac:dyDescent="0.25">
      <c r="U219" s="269"/>
    </row>
    <row r="220" spans="21:21" s="81" customFormat="1" x14ac:dyDescent="0.25">
      <c r="U220" s="269"/>
    </row>
    <row r="221" spans="21:21" s="81" customFormat="1" x14ac:dyDescent="0.25">
      <c r="U221" s="269"/>
    </row>
    <row r="222" spans="21:21" s="81" customFormat="1" x14ac:dyDescent="0.25">
      <c r="U222" s="269"/>
    </row>
    <row r="223" spans="21:21" s="81" customFormat="1" x14ac:dyDescent="0.25">
      <c r="U223" s="269"/>
    </row>
    <row r="224" spans="21:21" s="81" customFormat="1" x14ac:dyDescent="0.25">
      <c r="U224" s="269"/>
    </row>
    <row r="225" spans="21:21" s="81" customFormat="1" x14ac:dyDescent="0.25">
      <c r="U225" s="269"/>
    </row>
    <row r="226" spans="21:21" s="81" customFormat="1" x14ac:dyDescent="0.25">
      <c r="U226" s="269"/>
    </row>
    <row r="227" spans="21:21" s="81" customFormat="1" x14ac:dyDescent="0.25">
      <c r="U227" s="269"/>
    </row>
    <row r="228" spans="21:21" s="81" customFormat="1" x14ac:dyDescent="0.25">
      <c r="U228" s="269"/>
    </row>
    <row r="229" spans="21:21" s="81" customFormat="1" x14ac:dyDescent="0.25">
      <c r="U229" s="269"/>
    </row>
    <row r="230" spans="21:21" s="81" customFormat="1" x14ac:dyDescent="0.25">
      <c r="U230" s="269"/>
    </row>
    <row r="231" spans="21:21" s="81" customFormat="1" x14ac:dyDescent="0.25">
      <c r="U231" s="269"/>
    </row>
    <row r="232" spans="21:21" s="81" customFormat="1" x14ac:dyDescent="0.25">
      <c r="U232" s="269"/>
    </row>
    <row r="233" spans="21:21" s="81" customFormat="1" x14ac:dyDescent="0.25">
      <c r="U233" s="269"/>
    </row>
    <row r="234" spans="21:21" s="81" customFormat="1" x14ac:dyDescent="0.25">
      <c r="U234" s="269"/>
    </row>
    <row r="235" spans="21:21" s="81" customFormat="1" x14ac:dyDescent="0.25">
      <c r="U235" s="269"/>
    </row>
    <row r="236" spans="21:21" s="81" customFormat="1" x14ac:dyDescent="0.25">
      <c r="U236" s="269"/>
    </row>
    <row r="237" spans="21:21" s="81" customFormat="1" x14ac:dyDescent="0.25">
      <c r="U237" s="269"/>
    </row>
    <row r="238" spans="21:21" s="81" customFormat="1" x14ac:dyDescent="0.25">
      <c r="U238" s="269"/>
    </row>
    <row r="239" spans="21:21" s="81" customFormat="1" x14ac:dyDescent="0.25">
      <c r="U239" s="269"/>
    </row>
    <row r="240" spans="21:21" s="81" customFormat="1" x14ac:dyDescent="0.25">
      <c r="U240" s="269"/>
    </row>
    <row r="241" spans="21:21" s="81" customFormat="1" x14ac:dyDescent="0.25">
      <c r="U241" s="269"/>
    </row>
    <row r="242" spans="21:21" s="81" customFormat="1" x14ac:dyDescent="0.25">
      <c r="U242" s="269"/>
    </row>
    <row r="243" spans="21:21" s="81" customFormat="1" x14ac:dyDescent="0.25">
      <c r="U243" s="269"/>
    </row>
    <row r="244" spans="21:21" s="81" customFormat="1" x14ac:dyDescent="0.25">
      <c r="U244" s="269"/>
    </row>
    <row r="245" spans="21:21" s="81" customFormat="1" x14ac:dyDescent="0.25">
      <c r="U245" s="269"/>
    </row>
    <row r="246" spans="21:21" s="81" customFormat="1" x14ac:dyDescent="0.25">
      <c r="U246" s="269"/>
    </row>
    <row r="247" spans="21:21" s="81" customFormat="1" x14ac:dyDescent="0.25">
      <c r="U247" s="269"/>
    </row>
    <row r="248" spans="21:21" s="81" customFormat="1" x14ac:dyDescent="0.25">
      <c r="U248" s="269"/>
    </row>
    <row r="249" spans="21:21" s="81" customFormat="1" x14ac:dyDescent="0.25">
      <c r="U249" s="269"/>
    </row>
    <row r="250" spans="21:21" s="81" customFormat="1" x14ac:dyDescent="0.25">
      <c r="U250" s="269"/>
    </row>
    <row r="251" spans="21:21" s="81" customFormat="1" x14ac:dyDescent="0.25">
      <c r="U251" s="269"/>
    </row>
    <row r="252" spans="21:21" s="81" customFormat="1" x14ac:dyDescent="0.25">
      <c r="U252" s="269"/>
    </row>
    <row r="253" spans="21:21" s="81" customFormat="1" x14ac:dyDescent="0.25">
      <c r="U253" s="269"/>
    </row>
    <row r="254" spans="21:21" s="81" customFormat="1" x14ac:dyDescent="0.25">
      <c r="U254" s="269"/>
    </row>
    <row r="255" spans="21:21" s="81" customFormat="1" x14ac:dyDescent="0.25">
      <c r="U255" s="269"/>
    </row>
    <row r="256" spans="21:21" s="81" customFormat="1" x14ac:dyDescent="0.25">
      <c r="U256" s="269"/>
    </row>
    <row r="257" spans="21:21" s="81" customFormat="1" x14ac:dyDescent="0.25">
      <c r="U257" s="269"/>
    </row>
    <row r="258" spans="21:21" s="81" customFormat="1" x14ac:dyDescent="0.25">
      <c r="U258" s="269"/>
    </row>
    <row r="259" spans="21:21" s="81" customFormat="1" x14ac:dyDescent="0.25">
      <c r="U259" s="269"/>
    </row>
    <row r="260" spans="21:21" s="81" customFormat="1" x14ac:dyDescent="0.25">
      <c r="U260" s="269"/>
    </row>
    <row r="261" spans="21:21" s="81" customFormat="1" x14ac:dyDescent="0.25">
      <c r="U261" s="269"/>
    </row>
    <row r="262" spans="21:21" s="81" customFormat="1" x14ac:dyDescent="0.25">
      <c r="U262" s="269"/>
    </row>
    <row r="263" spans="21:21" s="81" customFormat="1" x14ac:dyDescent="0.25">
      <c r="U263" s="269"/>
    </row>
    <row r="264" spans="21:21" s="81" customFormat="1" x14ac:dyDescent="0.25">
      <c r="U264" s="269"/>
    </row>
    <row r="265" spans="21:21" s="81" customFormat="1" x14ac:dyDescent="0.25">
      <c r="U265" s="269"/>
    </row>
    <row r="266" spans="21:21" s="81" customFormat="1" x14ac:dyDescent="0.25">
      <c r="U266" s="269"/>
    </row>
    <row r="267" spans="21:21" s="81" customFormat="1" x14ac:dyDescent="0.25">
      <c r="U267" s="269"/>
    </row>
    <row r="268" spans="21:21" s="81" customFormat="1" x14ac:dyDescent="0.25">
      <c r="U268" s="269"/>
    </row>
    <row r="269" spans="21:21" s="81" customFormat="1" x14ac:dyDescent="0.25">
      <c r="U269" s="269"/>
    </row>
    <row r="270" spans="21:21" s="81" customFormat="1" x14ac:dyDescent="0.25">
      <c r="U270" s="269"/>
    </row>
    <row r="271" spans="21:21" s="81" customFormat="1" x14ac:dyDescent="0.25">
      <c r="U271" s="269"/>
    </row>
    <row r="272" spans="21:21" s="81" customFormat="1" x14ac:dyDescent="0.25">
      <c r="U272" s="269"/>
    </row>
    <row r="273" spans="21:21" s="81" customFormat="1" x14ac:dyDescent="0.25">
      <c r="U273" s="269"/>
    </row>
    <row r="274" spans="21:21" s="81" customFormat="1" x14ac:dyDescent="0.25">
      <c r="U274" s="269"/>
    </row>
    <row r="275" spans="21:21" s="81" customFormat="1" x14ac:dyDescent="0.25">
      <c r="U275" s="269"/>
    </row>
    <row r="276" spans="21:21" s="81" customFormat="1" x14ac:dyDescent="0.25">
      <c r="U276" s="269"/>
    </row>
    <row r="277" spans="21:21" s="81" customFormat="1" x14ac:dyDescent="0.25">
      <c r="U277" s="269"/>
    </row>
    <row r="278" spans="21:21" s="81" customFormat="1" x14ac:dyDescent="0.25">
      <c r="U278" s="269"/>
    </row>
    <row r="279" spans="21:21" s="81" customFormat="1" x14ac:dyDescent="0.25">
      <c r="U279" s="269"/>
    </row>
    <row r="280" spans="21:21" s="81" customFormat="1" x14ac:dyDescent="0.25">
      <c r="U280" s="269"/>
    </row>
    <row r="281" spans="21:21" s="81" customFormat="1" x14ac:dyDescent="0.25">
      <c r="U281" s="269"/>
    </row>
    <row r="282" spans="21:21" s="81" customFormat="1" x14ac:dyDescent="0.25">
      <c r="U282" s="269"/>
    </row>
    <row r="283" spans="21:21" s="81" customFormat="1" x14ac:dyDescent="0.25">
      <c r="U283" s="269"/>
    </row>
    <row r="284" spans="21:21" s="81" customFormat="1" x14ac:dyDescent="0.25">
      <c r="U284" s="269"/>
    </row>
    <row r="285" spans="21:21" s="81" customFormat="1" x14ac:dyDescent="0.25">
      <c r="U285" s="269"/>
    </row>
    <row r="286" spans="21:21" s="81" customFormat="1" x14ac:dyDescent="0.25">
      <c r="U286" s="269"/>
    </row>
    <row r="287" spans="21:21" s="81" customFormat="1" x14ac:dyDescent="0.25">
      <c r="U287" s="269"/>
    </row>
    <row r="288" spans="21:21" s="81" customFormat="1" x14ac:dyDescent="0.25">
      <c r="U288" s="269"/>
    </row>
    <row r="289" spans="21:21" s="81" customFormat="1" x14ac:dyDescent="0.25">
      <c r="U289" s="269"/>
    </row>
    <row r="290" spans="21:21" s="81" customFormat="1" x14ac:dyDescent="0.25">
      <c r="U290" s="269"/>
    </row>
    <row r="291" spans="21:21" s="81" customFormat="1" x14ac:dyDescent="0.25">
      <c r="U291" s="269"/>
    </row>
    <row r="292" spans="21:21" s="81" customFormat="1" x14ac:dyDescent="0.25">
      <c r="U292" s="269"/>
    </row>
    <row r="293" spans="21:21" s="81" customFormat="1" x14ac:dyDescent="0.25">
      <c r="U293" s="269"/>
    </row>
    <row r="294" spans="21:21" s="81" customFormat="1" x14ac:dyDescent="0.25">
      <c r="U294" s="269"/>
    </row>
    <row r="295" spans="21:21" s="81" customFormat="1" x14ac:dyDescent="0.25">
      <c r="U295" s="269"/>
    </row>
    <row r="296" spans="21:21" s="81" customFormat="1" x14ac:dyDescent="0.25">
      <c r="U296" s="269"/>
    </row>
    <row r="297" spans="21:21" s="81" customFormat="1" x14ac:dyDescent="0.25">
      <c r="U297" s="269"/>
    </row>
    <row r="298" spans="21:21" s="81" customFormat="1" x14ac:dyDescent="0.25">
      <c r="U298" s="269"/>
    </row>
    <row r="299" spans="21:21" s="81" customFormat="1" x14ac:dyDescent="0.25">
      <c r="U299" s="269"/>
    </row>
    <row r="300" spans="21:21" s="81" customFormat="1" x14ac:dyDescent="0.25">
      <c r="U300" s="269"/>
    </row>
    <row r="301" spans="21:21" s="81" customFormat="1" x14ac:dyDescent="0.25">
      <c r="U301" s="269"/>
    </row>
    <row r="302" spans="21:21" s="81" customFormat="1" x14ac:dyDescent="0.25">
      <c r="U302" s="269"/>
    </row>
    <row r="303" spans="21:21" s="81" customFormat="1" x14ac:dyDescent="0.25">
      <c r="U303" s="269"/>
    </row>
    <row r="304" spans="21:21" s="81" customFormat="1" x14ac:dyDescent="0.25">
      <c r="U304" s="269"/>
    </row>
    <row r="305" spans="21:21" s="81" customFormat="1" x14ac:dyDescent="0.25">
      <c r="U305" s="269"/>
    </row>
    <row r="306" spans="21:21" s="81" customFormat="1" x14ac:dyDescent="0.25">
      <c r="U306" s="269"/>
    </row>
    <row r="307" spans="21:21" s="81" customFormat="1" x14ac:dyDescent="0.25">
      <c r="U307" s="269"/>
    </row>
    <row r="308" spans="21:21" s="81" customFormat="1" x14ac:dyDescent="0.25">
      <c r="U308" s="269"/>
    </row>
    <row r="309" spans="21:21" s="81" customFormat="1" x14ac:dyDescent="0.25">
      <c r="U309" s="269"/>
    </row>
    <row r="310" spans="21:21" s="81" customFormat="1" x14ac:dyDescent="0.25">
      <c r="U310" s="269"/>
    </row>
    <row r="311" spans="21:21" s="81" customFormat="1" x14ac:dyDescent="0.25">
      <c r="U311" s="269"/>
    </row>
    <row r="312" spans="21:21" s="81" customFormat="1" x14ac:dyDescent="0.25">
      <c r="U312" s="269"/>
    </row>
    <row r="313" spans="21:21" s="81" customFormat="1" x14ac:dyDescent="0.25">
      <c r="U313" s="269"/>
    </row>
    <row r="314" spans="21:21" s="81" customFormat="1" x14ac:dyDescent="0.25">
      <c r="U314" s="269"/>
    </row>
    <row r="315" spans="21:21" s="81" customFormat="1" x14ac:dyDescent="0.25">
      <c r="U315" s="269"/>
    </row>
    <row r="316" spans="21:21" s="81" customFormat="1" x14ac:dyDescent="0.25">
      <c r="U316" s="269"/>
    </row>
    <row r="317" spans="21:21" s="81" customFormat="1" x14ac:dyDescent="0.25">
      <c r="U317" s="269"/>
    </row>
    <row r="318" spans="21:21" s="81" customFormat="1" x14ac:dyDescent="0.25">
      <c r="U318" s="269"/>
    </row>
    <row r="319" spans="21:21" s="81" customFormat="1" x14ac:dyDescent="0.25">
      <c r="U319" s="269"/>
    </row>
    <row r="320" spans="21:21" s="81" customFormat="1" x14ac:dyDescent="0.25">
      <c r="U320" s="269"/>
    </row>
    <row r="321" spans="21:21" s="81" customFormat="1" x14ac:dyDescent="0.25">
      <c r="U321" s="269"/>
    </row>
    <row r="322" spans="21:21" s="81" customFormat="1" x14ac:dyDescent="0.25">
      <c r="U322" s="269"/>
    </row>
    <row r="323" spans="21:21" s="81" customFormat="1" x14ac:dyDescent="0.25">
      <c r="U323" s="269"/>
    </row>
    <row r="324" spans="21:21" s="81" customFormat="1" x14ac:dyDescent="0.25">
      <c r="U324" s="269"/>
    </row>
    <row r="325" spans="21:21" s="81" customFormat="1" x14ac:dyDescent="0.25">
      <c r="U325" s="269"/>
    </row>
    <row r="326" spans="21:21" s="81" customFormat="1" x14ac:dyDescent="0.25">
      <c r="U326" s="269"/>
    </row>
    <row r="327" spans="21:21" s="81" customFormat="1" x14ac:dyDescent="0.25">
      <c r="U327" s="269"/>
    </row>
    <row r="328" spans="21:21" s="81" customFormat="1" x14ac:dyDescent="0.25">
      <c r="U328" s="269"/>
    </row>
    <row r="329" spans="21:21" s="81" customFormat="1" x14ac:dyDescent="0.25">
      <c r="U329" s="269"/>
    </row>
    <row r="330" spans="21:21" s="81" customFormat="1" x14ac:dyDescent="0.25">
      <c r="U330" s="269"/>
    </row>
    <row r="331" spans="21:21" s="81" customFormat="1" x14ac:dyDescent="0.25">
      <c r="U331" s="269"/>
    </row>
    <row r="332" spans="21:21" s="81" customFormat="1" x14ac:dyDescent="0.25">
      <c r="U332" s="269"/>
    </row>
    <row r="333" spans="21:21" s="81" customFormat="1" x14ac:dyDescent="0.25">
      <c r="U333" s="269"/>
    </row>
    <row r="334" spans="21:21" s="81" customFormat="1" x14ac:dyDescent="0.25">
      <c r="U334" s="269"/>
    </row>
    <row r="335" spans="21:21" s="81" customFormat="1" x14ac:dyDescent="0.25">
      <c r="U335" s="269"/>
    </row>
    <row r="336" spans="21:21" s="81" customFormat="1" x14ac:dyDescent="0.25">
      <c r="U336" s="269"/>
    </row>
    <row r="337" spans="21:21" s="81" customFormat="1" x14ac:dyDescent="0.25">
      <c r="U337" s="269"/>
    </row>
    <row r="338" spans="21:21" s="81" customFormat="1" x14ac:dyDescent="0.25">
      <c r="U338" s="269"/>
    </row>
    <row r="339" spans="21:21" s="81" customFormat="1" x14ac:dyDescent="0.25">
      <c r="U339" s="269"/>
    </row>
    <row r="340" spans="21:21" s="81" customFormat="1" x14ac:dyDescent="0.25">
      <c r="U340" s="269"/>
    </row>
    <row r="341" spans="21:21" s="81" customFormat="1" x14ac:dyDescent="0.25">
      <c r="U341" s="269"/>
    </row>
    <row r="342" spans="21:21" s="81" customFormat="1" x14ac:dyDescent="0.25">
      <c r="U342" s="269"/>
    </row>
    <row r="343" spans="21:21" s="81" customFormat="1" x14ac:dyDescent="0.25">
      <c r="U343" s="269"/>
    </row>
    <row r="344" spans="21:21" s="81" customFormat="1" x14ac:dyDescent="0.25">
      <c r="U344" s="269"/>
    </row>
    <row r="345" spans="21:21" s="81" customFormat="1" x14ac:dyDescent="0.25">
      <c r="U345" s="269"/>
    </row>
    <row r="346" spans="21:21" s="81" customFormat="1" x14ac:dyDescent="0.25">
      <c r="U346" s="269"/>
    </row>
    <row r="347" spans="21:21" s="81" customFormat="1" x14ac:dyDescent="0.25">
      <c r="U347" s="269"/>
    </row>
    <row r="348" spans="21:21" s="81" customFormat="1" x14ac:dyDescent="0.25">
      <c r="U348" s="269"/>
    </row>
    <row r="349" spans="21:21" s="81" customFormat="1" x14ac:dyDescent="0.25">
      <c r="U349" s="269"/>
    </row>
    <row r="350" spans="21:21" s="81" customFormat="1" x14ac:dyDescent="0.25">
      <c r="U350" s="269"/>
    </row>
    <row r="351" spans="21:21" s="81" customFormat="1" x14ac:dyDescent="0.25">
      <c r="U351" s="269"/>
    </row>
    <row r="352" spans="21:21" s="81" customFormat="1" x14ac:dyDescent="0.25">
      <c r="U352" s="269"/>
    </row>
    <row r="353" spans="21:21" s="81" customFormat="1" x14ac:dyDescent="0.25">
      <c r="U353" s="269"/>
    </row>
    <row r="354" spans="21:21" s="81" customFormat="1" x14ac:dyDescent="0.25">
      <c r="U354" s="269"/>
    </row>
    <row r="355" spans="21:21" s="81" customFormat="1" x14ac:dyDescent="0.25">
      <c r="U355" s="269"/>
    </row>
    <row r="356" spans="21:21" s="81" customFormat="1" x14ac:dyDescent="0.25">
      <c r="U356" s="269"/>
    </row>
    <row r="357" spans="21:21" s="81" customFormat="1" x14ac:dyDescent="0.25">
      <c r="U357" s="269"/>
    </row>
    <row r="358" spans="21:21" s="81" customFormat="1" x14ac:dyDescent="0.25">
      <c r="U358" s="269"/>
    </row>
    <row r="359" spans="21:21" s="81" customFormat="1" x14ac:dyDescent="0.25">
      <c r="U359" s="269"/>
    </row>
    <row r="360" spans="21:21" s="81" customFormat="1" x14ac:dyDescent="0.25">
      <c r="U360" s="269"/>
    </row>
    <row r="361" spans="21:21" s="81" customFormat="1" x14ac:dyDescent="0.25">
      <c r="U361" s="269"/>
    </row>
    <row r="362" spans="21:21" s="81" customFormat="1" x14ac:dyDescent="0.25">
      <c r="U362" s="269"/>
    </row>
    <row r="363" spans="21:21" s="81" customFormat="1" x14ac:dyDescent="0.25">
      <c r="U363" s="269"/>
    </row>
    <row r="364" spans="21:21" s="81" customFormat="1" x14ac:dyDescent="0.25">
      <c r="U364" s="269"/>
    </row>
    <row r="365" spans="21:21" s="81" customFormat="1" x14ac:dyDescent="0.25">
      <c r="U365" s="269"/>
    </row>
    <row r="366" spans="21:21" s="81" customFormat="1" x14ac:dyDescent="0.25">
      <c r="U366" s="269"/>
    </row>
    <row r="367" spans="21:21" s="81" customFormat="1" x14ac:dyDescent="0.25">
      <c r="U367" s="269"/>
    </row>
    <row r="368" spans="21:21" s="81" customFormat="1" x14ac:dyDescent="0.25">
      <c r="U368" s="269"/>
    </row>
    <row r="369" spans="21:21" s="81" customFormat="1" x14ac:dyDescent="0.25">
      <c r="U369" s="269"/>
    </row>
    <row r="370" spans="21:21" s="81" customFormat="1" x14ac:dyDescent="0.25">
      <c r="U370" s="269"/>
    </row>
    <row r="371" spans="21:21" s="81" customFormat="1" x14ac:dyDescent="0.25">
      <c r="U371" s="269"/>
    </row>
    <row r="372" spans="21:21" s="81" customFormat="1" x14ac:dyDescent="0.25">
      <c r="U372" s="269"/>
    </row>
    <row r="373" spans="21:21" s="81" customFormat="1" x14ac:dyDescent="0.25">
      <c r="U373" s="269"/>
    </row>
    <row r="374" spans="21:21" s="81" customFormat="1" x14ac:dyDescent="0.25">
      <c r="U374" s="269"/>
    </row>
    <row r="375" spans="21:21" s="81" customFormat="1" x14ac:dyDescent="0.25">
      <c r="U375" s="269"/>
    </row>
    <row r="376" spans="21:21" s="81" customFormat="1" x14ac:dyDescent="0.25">
      <c r="U376" s="269"/>
    </row>
    <row r="377" spans="21:21" s="81" customFormat="1" x14ac:dyDescent="0.25">
      <c r="U377" s="269"/>
    </row>
    <row r="378" spans="21:21" s="81" customFormat="1" x14ac:dyDescent="0.25">
      <c r="U378" s="269"/>
    </row>
    <row r="379" spans="21:21" s="81" customFormat="1" x14ac:dyDescent="0.25">
      <c r="U379" s="269"/>
    </row>
    <row r="380" spans="21:21" s="81" customFormat="1" x14ac:dyDescent="0.25">
      <c r="U380" s="269"/>
    </row>
    <row r="381" spans="21:21" s="81" customFormat="1" x14ac:dyDescent="0.25">
      <c r="U381" s="269"/>
    </row>
    <row r="382" spans="21:21" s="81" customFormat="1" x14ac:dyDescent="0.25">
      <c r="U382" s="269"/>
    </row>
    <row r="383" spans="21:21" s="81" customFormat="1" x14ac:dyDescent="0.25">
      <c r="U383" s="269"/>
    </row>
    <row r="384" spans="21:21" s="81" customFormat="1" x14ac:dyDescent="0.25">
      <c r="U384" s="269"/>
    </row>
    <row r="385" spans="21:21" s="81" customFormat="1" x14ac:dyDescent="0.25">
      <c r="U385" s="269"/>
    </row>
    <row r="386" spans="21:21" s="81" customFormat="1" x14ac:dyDescent="0.25">
      <c r="U386" s="269"/>
    </row>
    <row r="387" spans="21:21" s="81" customFormat="1" x14ac:dyDescent="0.25">
      <c r="U387" s="269"/>
    </row>
    <row r="388" spans="21:21" s="81" customFormat="1" x14ac:dyDescent="0.25">
      <c r="U388" s="269"/>
    </row>
    <row r="389" spans="21:21" s="81" customFormat="1" x14ac:dyDescent="0.25">
      <c r="U389" s="269"/>
    </row>
    <row r="390" spans="21:21" s="81" customFormat="1" x14ac:dyDescent="0.25">
      <c r="U390" s="269"/>
    </row>
    <row r="391" spans="21:21" s="81" customFormat="1" x14ac:dyDescent="0.25">
      <c r="U391" s="269"/>
    </row>
    <row r="392" spans="21:21" s="81" customFormat="1" x14ac:dyDescent="0.25">
      <c r="U392" s="269"/>
    </row>
    <row r="393" spans="21:21" s="81" customFormat="1" x14ac:dyDescent="0.25">
      <c r="U393" s="269"/>
    </row>
    <row r="394" spans="21:21" s="81" customFormat="1" x14ac:dyDescent="0.25">
      <c r="U394" s="269"/>
    </row>
    <row r="395" spans="21:21" s="81" customFormat="1" x14ac:dyDescent="0.25">
      <c r="U395" s="269"/>
    </row>
    <row r="396" spans="21:21" s="81" customFormat="1" x14ac:dyDescent="0.25">
      <c r="U396" s="269"/>
    </row>
    <row r="397" spans="21:21" s="81" customFormat="1" x14ac:dyDescent="0.25">
      <c r="U397" s="269"/>
    </row>
    <row r="398" spans="21:21" s="81" customFormat="1" x14ac:dyDescent="0.25">
      <c r="U398" s="269"/>
    </row>
    <row r="399" spans="21:21" s="81" customFormat="1" x14ac:dyDescent="0.25">
      <c r="U399" s="269"/>
    </row>
    <row r="400" spans="21:21" s="81" customFormat="1" x14ac:dyDescent="0.25">
      <c r="U400" s="269"/>
    </row>
    <row r="401" spans="21:21" s="81" customFormat="1" x14ac:dyDescent="0.25">
      <c r="U401" s="269"/>
    </row>
    <row r="402" spans="21:21" s="81" customFormat="1" x14ac:dyDescent="0.25">
      <c r="U402" s="269"/>
    </row>
    <row r="403" spans="21:21" s="81" customFormat="1" x14ac:dyDescent="0.25">
      <c r="U403" s="269"/>
    </row>
    <row r="404" spans="21:21" s="81" customFormat="1" x14ac:dyDescent="0.25">
      <c r="U404" s="269"/>
    </row>
    <row r="405" spans="21:21" s="81" customFormat="1" x14ac:dyDescent="0.25">
      <c r="U405" s="269"/>
    </row>
    <row r="406" spans="21:21" s="81" customFormat="1" x14ac:dyDescent="0.25">
      <c r="U406" s="269"/>
    </row>
    <row r="407" spans="21:21" s="81" customFormat="1" x14ac:dyDescent="0.25">
      <c r="U407" s="269"/>
    </row>
    <row r="408" spans="21:21" s="81" customFormat="1" x14ac:dyDescent="0.25">
      <c r="U408" s="269"/>
    </row>
    <row r="409" spans="21:21" s="81" customFormat="1" x14ac:dyDescent="0.25">
      <c r="U409" s="269"/>
    </row>
    <row r="410" spans="21:21" s="81" customFormat="1" x14ac:dyDescent="0.25">
      <c r="U410" s="269"/>
    </row>
    <row r="411" spans="21:21" s="81" customFormat="1" x14ac:dyDescent="0.25">
      <c r="U411" s="269"/>
    </row>
    <row r="412" spans="21:21" s="81" customFormat="1" x14ac:dyDescent="0.25">
      <c r="U412" s="269"/>
    </row>
    <row r="413" spans="21:21" s="81" customFormat="1" x14ac:dyDescent="0.25">
      <c r="U413" s="269"/>
    </row>
    <row r="414" spans="21:21" s="81" customFormat="1" x14ac:dyDescent="0.25">
      <c r="U414" s="269"/>
    </row>
    <row r="415" spans="21:21" s="81" customFormat="1" x14ac:dyDescent="0.25">
      <c r="U415" s="269"/>
    </row>
    <row r="416" spans="21:21" s="81" customFormat="1" x14ac:dyDescent="0.25">
      <c r="U416" s="269"/>
    </row>
    <row r="417" spans="21:21" s="81" customFormat="1" x14ac:dyDescent="0.25">
      <c r="U417" s="269"/>
    </row>
    <row r="418" spans="21:21" s="81" customFormat="1" x14ac:dyDescent="0.25">
      <c r="U418" s="269"/>
    </row>
    <row r="419" spans="21:21" s="81" customFormat="1" x14ac:dyDescent="0.25">
      <c r="U419" s="269"/>
    </row>
    <row r="420" spans="21:21" s="81" customFormat="1" x14ac:dyDescent="0.25">
      <c r="U420" s="269"/>
    </row>
    <row r="421" spans="21:21" s="81" customFormat="1" x14ac:dyDescent="0.25">
      <c r="U421" s="269"/>
    </row>
    <row r="422" spans="21:21" s="81" customFormat="1" x14ac:dyDescent="0.25">
      <c r="U422" s="269"/>
    </row>
    <row r="423" spans="21:21" s="81" customFormat="1" x14ac:dyDescent="0.25">
      <c r="U423" s="269"/>
    </row>
    <row r="424" spans="21:21" s="81" customFormat="1" x14ac:dyDescent="0.25">
      <c r="U424" s="269"/>
    </row>
    <row r="425" spans="21:21" s="81" customFormat="1" x14ac:dyDescent="0.25">
      <c r="U425" s="269"/>
    </row>
    <row r="426" spans="21:21" s="81" customFormat="1" x14ac:dyDescent="0.25">
      <c r="U426" s="269"/>
    </row>
    <row r="427" spans="21:21" s="81" customFormat="1" x14ac:dyDescent="0.25">
      <c r="U427" s="269"/>
    </row>
    <row r="428" spans="21:21" s="81" customFormat="1" x14ac:dyDescent="0.25">
      <c r="U428" s="269"/>
    </row>
    <row r="429" spans="21:21" s="81" customFormat="1" x14ac:dyDescent="0.25">
      <c r="U429" s="269"/>
    </row>
    <row r="430" spans="21:21" s="81" customFormat="1" x14ac:dyDescent="0.25">
      <c r="U430" s="269"/>
    </row>
    <row r="431" spans="21:21" s="81" customFormat="1" x14ac:dyDescent="0.25">
      <c r="U431" s="269"/>
    </row>
    <row r="432" spans="21:21" s="81" customFormat="1" x14ac:dyDescent="0.25">
      <c r="U432" s="269"/>
    </row>
    <row r="433" spans="21:21" s="81" customFormat="1" x14ac:dyDescent="0.25">
      <c r="U433" s="269"/>
    </row>
    <row r="434" spans="21:21" s="81" customFormat="1" x14ac:dyDescent="0.25">
      <c r="U434" s="269"/>
    </row>
    <row r="435" spans="21:21" s="81" customFormat="1" x14ac:dyDescent="0.25">
      <c r="U435" s="269"/>
    </row>
    <row r="436" spans="21:21" s="81" customFormat="1" x14ac:dyDescent="0.25">
      <c r="U436" s="269"/>
    </row>
    <row r="437" spans="21:21" s="81" customFormat="1" x14ac:dyDescent="0.25">
      <c r="U437" s="269"/>
    </row>
    <row r="438" spans="21:21" s="81" customFormat="1" x14ac:dyDescent="0.25">
      <c r="U438" s="269"/>
    </row>
    <row r="439" spans="21:21" s="81" customFormat="1" x14ac:dyDescent="0.25">
      <c r="U439" s="269"/>
    </row>
    <row r="440" spans="21:21" s="81" customFormat="1" x14ac:dyDescent="0.25">
      <c r="U440" s="269"/>
    </row>
    <row r="441" spans="21:21" s="81" customFormat="1" x14ac:dyDescent="0.25">
      <c r="U441" s="269"/>
    </row>
    <row r="442" spans="21:21" s="81" customFormat="1" x14ac:dyDescent="0.25">
      <c r="U442" s="269"/>
    </row>
    <row r="443" spans="21:21" s="81" customFormat="1" x14ac:dyDescent="0.25">
      <c r="U443" s="269"/>
    </row>
    <row r="444" spans="21:21" s="81" customFormat="1" x14ac:dyDescent="0.25">
      <c r="U444" s="269"/>
    </row>
    <row r="445" spans="21:21" s="81" customFormat="1" x14ac:dyDescent="0.25">
      <c r="U445" s="269"/>
    </row>
    <row r="446" spans="21:21" s="81" customFormat="1" x14ac:dyDescent="0.25">
      <c r="U446" s="269"/>
    </row>
    <row r="447" spans="21:21" s="81" customFormat="1" x14ac:dyDescent="0.25">
      <c r="U447" s="269"/>
    </row>
    <row r="448" spans="21:21" s="81" customFormat="1" x14ac:dyDescent="0.25">
      <c r="U448" s="269"/>
    </row>
    <row r="449" spans="21:21" s="81" customFormat="1" x14ac:dyDescent="0.25">
      <c r="U449" s="269"/>
    </row>
    <row r="450" spans="21:21" s="81" customFormat="1" x14ac:dyDescent="0.25">
      <c r="U450" s="269"/>
    </row>
    <row r="451" spans="21:21" s="81" customFormat="1" x14ac:dyDescent="0.25">
      <c r="U451" s="269"/>
    </row>
    <row r="452" spans="21:21" s="81" customFormat="1" x14ac:dyDescent="0.25">
      <c r="U452" s="269"/>
    </row>
    <row r="453" spans="21:21" s="81" customFormat="1" x14ac:dyDescent="0.25">
      <c r="U453" s="269"/>
    </row>
    <row r="454" spans="21:21" s="81" customFormat="1" x14ac:dyDescent="0.25">
      <c r="U454" s="269"/>
    </row>
    <row r="455" spans="21:21" s="81" customFormat="1" x14ac:dyDescent="0.25">
      <c r="U455" s="269"/>
    </row>
    <row r="456" spans="21:21" s="81" customFormat="1" x14ac:dyDescent="0.25">
      <c r="U456" s="269"/>
    </row>
    <row r="457" spans="21:21" s="81" customFormat="1" x14ac:dyDescent="0.25">
      <c r="U457" s="269"/>
    </row>
    <row r="458" spans="21:21" s="81" customFormat="1" x14ac:dyDescent="0.25">
      <c r="U458" s="269"/>
    </row>
    <row r="459" spans="21:21" s="81" customFormat="1" x14ac:dyDescent="0.25">
      <c r="U459" s="269"/>
    </row>
    <row r="460" spans="21:21" s="81" customFormat="1" x14ac:dyDescent="0.25">
      <c r="U460" s="269"/>
    </row>
    <row r="461" spans="21:21" s="81" customFormat="1" x14ac:dyDescent="0.25">
      <c r="U461" s="269"/>
    </row>
    <row r="462" spans="21:21" s="81" customFormat="1" x14ac:dyDescent="0.25">
      <c r="U462" s="269"/>
    </row>
    <row r="463" spans="21:21" s="81" customFormat="1" x14ac:dyDescent="0.25">
      <c r="U463" s="269"/>
    </row>
    <row r="464" spans="21:21" s="81" customFormat="1" x14ac:dyDescent="0.25">
      <c r="U464" s="269"/>
    </row>
    <row r="465" spans="21:21" s="81" customFormat="1" x14ac:dyDescent="0.25">
      <c r="U465" s="269"/>
    </row>
    <row r="466" spans="21:21" s="81" customFormat="1" x14ac:dyDescent="0.25">
      <c r="U466" s="269"/>
    </row>
    <row r="467" spans="21:21" s="81" customFormat="1" x14ac:dyDescent="0.25">
      <c r="U467" s="269"/>
    </row>
    <row r="468" spans="21:21" s="81" customFormat="1" x14ac:dyDescent="0.25">
      <c r="U468" s="269"/>
    </row>
    <row r="469" spans="21:21" s="81" customFormat="1" x14ac:dyDescent="0.25">
      <c r="U469" s="269"/>
    </row>
    <row r="470" spans="21:21" s="81" customFormat="1" x14ac:dyDescent="0.25">
      <c r="U470" s="269"/>
    </row>
    <row r="471" spans="21:21" s="81" customFormat="1" x14ac:dyDescent="0.25">
      <c r="U471" s="269"/>
    </row>
    <row r="472" spans="21:21" s="81" customFormat="1" x14ac:dyDescent="0.25">
      <c r="U472" s="269"/>
    </row>
    <row r="473" spans="21:21" s="81" customFormat="1" x14ac:dyDescent="0.25">
      <c r="U473" s="269"/>
    </row>
    <row r="474" spans="21:21" s="81" customFormat="1" x14ac:dyDescent="0.25">
      <c r="U474" s="269"/>
    </row>
    <row r="475" spans="21:21" s="81" customFormat="1" x14ac:dyDescent="0.25">
      <c r="U475" s="269"/>
    </row>
    <row r="476" spans="21:21" s="81" customFormat="1" x14ac:dyDescent="0.25">
      <c r="U476" s="269"/>
    </row>
    <row r="477" spans="21:21" s="81" customFormat="1" x14ac:dyDescent="0.25">
      <c r="U477" s="269"/>
    </row>
    <row r="478" spans="21:21" s="81" customFormat="1" x14ac:dyDescent="0.25">
      <c r="U478" s="269"/>
    </row>
    <row r="479" spans="21:21" s="81" customFormat="1" x14ac:dyDescent="0.25">
      <c r="U479" s="269"/>
    </row>
    <row r="480" spans="21:21" s="81" customFormat="1" x14ac:dyDescent="0.25">
      <c r="U480" s="269"/>
    </row>
    <row r="481" spans="21:21" s="81" customFormat="1" x14ac:dyDescent="0.25">
      <c r="U481" s="269"/>
    </row>
    <row r="482" spans="21:21" s="81" customFormat="1" x14ac:dyDescent="0.25">
      <c r="U482" s="269"/>
    </row>
    <row r="483" spans="21:21" s="81" customFormat="1" x14ac:dyDescent="0.25">
      <c r="U483" s="269"/>
    </row>
    <row r="484" spans="21:21" s="81" customFormat="1" x14ac:dyDescent="0.25">
      <c r="U484" s="269"/>
    </row>
    <row r="485" spans="21:21" s="81" customFormat="1" x14ac:dyDescent="0.25">
      <c r="U485" s="269"/>
    </row>
    <row r="486" spans="21:21" s="81" customFormat="1" x14ac:dyDescent="0.25">
      <c r="U486" s="269"/>
    </row>
    <row r="487" spans="21:21" s="81" customFormat="1" x14ac:dyDescent="0.25">
      <c r="U487" s="269"/>
    </row>
    <row r="488" spans="21:21" s="81" customFormat="1" x14ac:dyDescent="0.25">
      <c r="U488" s="269"/>
    </row>
    <row r="489" spans="21:21" s="81" customFormat="1" x14ac:dyDescent="0.25">
      <c r="U489" s="269"/>
    </row>
    <row r="490" spans="21:21" s="81" customFormat="1" x14ac:dyDescent="0.25">
      <c r="U490" s="269"/>
    </row>
    <row r="491" spans="21:21" s="81" customFormat="1" x14ac:dyDescent="0.25">
      <c r="U491" s="269"/>
    </row>
    <row r="492" spans="21:21" s="81" customFormat="1" x14ac:dyDescent="0.25">
      <c r="U492" s="269"/>
    </row>
    <row r="493" spans="21:21" s="81" customFormat="1" x14ac:dyDescent="0.25">
      <c r="U493" s="269"/>
    </row>
    <row r="494" spans="21:21" s="81" customFormat="1" x14ac:dyDescent="0.25">
      <c r="U494" s="269"/>
    </row>
    <row r="495" spans="21:21" s="81" customFormat="1" x14ac:dyDescent="0.25">
      <c r="U495" s="269"/>
    </row>
    <row r="496" spans="21:21" s="81" customFormat="1" x14ac:dyDescent="0.25">
      <c r="U496" s="269"/>
    </row>
    <row r="497" spans="21:21" s="81" customFormat="1" x14ac:dyDescent="0.25">
      <c r="U497" s="269"/>
    </row>
    <row r="498" spans="21:21" s="81" customFormat="1" x14ac:dyDescent="0.25">
      <c r="U498" s="269"/>
    </row>
    <row r="499" spans="21:21" s="81" customFormat="1" x14ac:dyDescent="0.25">
      <c r="U499" s="269"/>
    </row>
    <row r="500" spans="21:21" s="81" customFormat="1" x14ac:dyDescent="0.25">
      <c r="U500" s="269"/>
    </row>
    <row r="501" spans="21:21" s="81" customFormat="1" x14ac:dyDescent="0.25">
      <c r="U501" s="269"/>
    </row>
    <row r="502" spans="21:21" s="81" customFormat="1" x14ac:dyDescent="0.25">
      <c r="U502" s="269"/>
    </row>
    <row r="503" spans="21:21" s="81" customFormat="1" x14ac:dyDescent="0.25">
      <c r="U503" s="269"/>
    </row>
    <row r="504" spans="21:21" s="81" customFormat="1" x14ac:dyDescent="0.25">
      <c r="U504" s="269"/>
    </row>
    <row r="505" spans="21:21" s="81" customFormat="1" x14ac:dyDescent="0.25">
      <c r="U505" s="269"/>
    </row>
    <row r="506" spans="21:21" s="81" customFormat="1" x14ac:dyDescent="0.25">
      <c r="U506" s="269"/>
    </row>
    <row r="507" spans="21:21" s="81" customFormat="1" x14ac:dyDescent="0.25">
      <c r="U507" s="269"/>
    </row>
    <row r="508" spans="21:21" s="81" customFormat="1" x14ac:dyDescent="0.25">
      <c r="U508" s="269"/>
    </row>
    <row r="509" spans="21:21" s="81" customFormat="1" x14ac:dyDescent="0.25">
      <c r="U509" s="269"/>
    </row>
    <row r="510" spans="21:21" s="81" customFormat="1" x14ac:dyDescent="0.25">
      <c r="U510" s="269"/>
    </row>
    <row r="511" spans="21:21" s="81" customFormat="1" x14ac:dyDescent="0.25">
      <c r="U511" s="269"/>
    </row>
    <row r="512" spans="21:21" s="81" customFormat="1" x14ac:dyDescent="0.25">
      <c r="U512" s="269"/>
    </row>
    <row r="513" spans="21:21" s="81" customFormat="1" x14ac:dyDescent="0.25">
      <c r="U513" s="269"/>
    </row>
    <row r="514" spans="21:21" s="81" customFormat="1" x14ac:dyDescent="0.25">
      <c r="U514" s="269"/>
    </row>
    <row r="515" spans="21:21" s="81" customFormat="1" x14ac:dyDescent="0.25">
      <c r="U515" s="269"/>
    </row>
    <row r="516" spans="21:21" s="81" customFormat="1" x14ac:dyDescent="0.25">
      <c r="U516" s="269"/>
    </row>
    <row r="517" spans="21:21" s="81" customFormat="1" x14ac:dyDescent="0.25">
      <c r="U517" s="269"/>
    </row>
    <row r="518" spans="21:21" s="81" customFormat="1" x14ac:dyDescent="0.25">
      <c r="U518" s="269"/>
    </row>
    <row r="519" spans="21:21" s="81" customFormat="1" x14ac:dyDescent="0.25">
      <c r="U519" s="269"/>
    </row>
    <row r="520" spans="21:21" s="81" customFormat="1" x14ac:dyDescent="0.25">
      <c r="U520" s="269"/>
    </row>
    <row r="521" spans="21:21" s="81" customFormat="1" x14ac:dyDescent="0.25">
      <c r="U521" s="269"/>
    </row>
    <row r="522" spans="21:21" s="81" customFormat="1" x14ac:dyDescent="0.25">
      <c r="U522" s="269"/>
    </row>
    <row r="523" spans="21:21" s="81" customFormat="1" x14ac:dyDescent="0.25">
      <c r="U523" s="269"/>
    </row>
    <row r="524" spans="21:21" s="81" customFormat="1" x14ac:dyDescent="0.25">
      <c r="U524" s="269"/>
    </row>
    <row r="525" spans="21:21" s="81" customFormat="1" x14ac:dyDescent="0.25">
      <c r="U525" s="269"/>
    </row>
    <row r="526" spans="21:21" s="81" customFormat="1" x14ac:dyDescent="0.25">
      <c r="U526" s="269"/>
    </row>
    <row r="527" spans="21:21" s="81" customFormat="1" x14ac:dyDescent="0.25">
      <c r="U527" s="269"/>
    </row>
    <row r="528" spans="21:21" s="81" customFormat="1" x14ac:dyDescent="0.25">
      <c r="U528" s="269"/>
    </row>
    <row r="529" spans="21:21" s="81" customFormat="1" x14ac:dyDescent="0.25">
      <c r="U529" s="269"/>
    </row>
    <row r="530" spans="21:21" s="81" customFormat="1" x14ac:dyDescent="0.25">
      <c r="U530" s="269"/>
    </row>
    <row r="531" spans="21:21" s="81" customFormat="1" x14ac:dyDescent="0.25">
      <c r="U531" s="269"/>
    </row>
    <row r="532" spans="21:21" s="81" customFormat="1" x14ac:dyDescent="0.25">
      <c r="U532" s="269"/>
    </row>
    <row r="533" spans="21:21" s="81" customFormat="1" x14ac:dyDescent="0.25">
      <c r="U533" s="269"/>
    </row>
    <row r="534" spans="21:21" s="81" customFormat="1" x14ac:dyDescent="0.25">
      <c r="U534" s="269"/>
    </row>
    <row r="535" spans="21:21" s="81" customFormat="1" x14ac:dyDescent="0.25">
      <c r="U535" s="269"/>
    </row>
    <row r="536" spans="21:21" s="81" customFormat="1" x14ac:dyDescent="0.25">
      <c r="U536" s="269"/>
    </row>
    <row r="537" spans="21:21" s="81" customFormat="1" x14ac:dyDescent="0.25">
      <c r="U537" s="269"/>
    </row>
    <row r="538" spans="21:21" s="81" customFormat="1" x14ac:dyDescent="0.25">
      <c r="U538" s="269"/>
    </row>
    <row r="539" spans="21:21" s="81" customFormat="1" x14ac:dyDescent="0.25">
      <c r="U539" s="269"/>
    </row>
    <row r="540" spans="21:21" s="81" customFormat="1" x14ac:dyDescent="0.25">
      <c r="U540" s="269"/>
    </row>
    <row r="541" spans="21:21" s="81" customFormat="1" x14ac:dyDescent="0.25">
      <c r="U541" s="269"/>
    </row>
    <row r="542" spans="21:21" s="81" customFormat="1" x14ac:dyDescent="0.25">
      <c r="U542" s="269"/>
    </row>
    <row r="543" spans="21:21" s="81" customFormat="1" x14ac:dyDescent="0.25">
      <c r="U543" s="269"/>
    </row>
    <row r="544" spans="21:21" s="81" customFormat="1" x14ac:dyDescent="0.25">
      <c r="U544" s="269"/>
    </row>
    <row r="545" spans="21:21" s="81" customFormat="1" x14ac:dyDescent="0.25">
      <c r="U545" s="269"/>
    </row>
    <row r="546" spans="21:21" s="81" customFormat="1" x14ac:dyDescent="0.25">
      <c r="U546" s="269"/>
    </row>
    <row r="547" spans="21:21" s="81" customFormat="1" x14ac:dyDescent="0.25">
      <c r="U547" s="269"/>
    </row>
    <row r="548" spans="21:21" s="81" customFormat="1" x14ac:dyDescent="0.25">
      <c r="U548" s="269"/>
    </row>
    <row r="549" spans="21:21" s="81" customFormat="1" x14ac:dyDescent="0.25">
      <c r="U549" s="269"/>
    </row>
    <row r="550" spans="21:21" s="81" customFormat="1" x14ac:dyDescent="0.25">
      <c r="U550" s="269"/>
    </row>
    <row r="551" spans="21:21" s="81" customFormat="1" x14ac:dyDescent="0.25">
      <c r="U551" s="269"/>
    </row>
    <row r="552" spans="21:21" s="81" customFormat="1" x14ac:dyDescent="0.25">
      <c r="U552" s="269"/>
    </row>
    <row r="553" spans="21:21" s="81" customFormat="1" x14ac:dyDescent="0.25">
      <c r="U553" s="269"/>
    </row>
    <row r="554" spans="21:21" s="81" customFormat="1" x14ac:dyDescent="0.25">
      <c r="U554" s="269"/>
    </row>
    <row r="555" spans="21:21" s="81" customFormat="1" x14ac:dyDescent="0.25">
      <c r="U555" s="269"/>
    </row>
    <row r="556" spans="21:21" s="81" customFormat="1" x14ac:dyDescent="0.25">
      <c r="U556" s="269"/>
    </row>
    <row r="557" spans="21:21" s="81" customFormat="1" x14ac:dyDescent="0.25">
      <c r="U557" s="269"/>
    </row>
    <row r="558" spans="21:21" s="81" customFormat="1" x14ac:dyDescent="0.25">
      <c r="U558" s="269"/>
    </row>
    <row r="559" spans="21:21" s="81" customFormat="1" x14ac:dyDescent="0.25">
      <c r="U559" s="269"/>
    </row>
    <row r="560" spans="21:21" s="81" customFormat="1" x14ac:dyDescent="0.25">
      <c r="U560" s="269"/>
    </row>
    <row r="561" spans="21:21" s="81" customFormat="1" x14ac:dyDescent="0.25">
      <c r="U561" s="269"/>
    </row>
    <row r="562" spans="21:21" s="81" customFormat="1" x14ac:dyDescent="0.25">
      <c r="U562" s="269"/>
    </row>
    <row r="563" spans="21:21" s="81" customFormat="1" x14ac:dyDescent="0.25">
      <c r="U563" s="269"/>
    </row>
    <row r="564" spans="21:21" s="81" customFormat="1" x14ac:dyDescent="0.25">
      <c r="U564" s="269"/>
    </row>
    <row r="565" spans="21:21" s="81" customFormat="1" x14ac:dyDescent="0.25">
      <c r="U565" s="269"/>
    </row>
    <row r="566" spans="21:21" s="81" customFormat="1" x14ac:dyDescent="0.25">
      <c r="U566" s="269"/>
    </row>
    <row r="567" spans="21:21" s="81" customFormat="1" x14ac:dyDescent="0.25">
      <c r="U567" s="269"/>
    </row>
    <row r="568" spans="21:21" s="81" customFormat="1" x14ac:dyDescent="0.25">
      <c r="U568" s="269"/>
    </row>
    <row r="569" spans="21:21" s="81" customFormat="1" x14ac:dyDescent="0.25">
      <c r="U569" s="269"/>
    </row>
    <row r="570" spans="21:21" s="81" customFormat="1" x14ac:dyDescent="0.25">
      <c r="U570" s="269"/>
    </row>
    <row r="571" spans="21:21" s="81" customFormat="1" x14ac:dyDescent="0.25">
      <c r="U571" s="269"/>
    </row>
    <row r="572" spans="21:21" s="81" customFormat="1" x14ac:dyDescent="0.25">
      <c r="U572" s="269"/>
    </row>
    <row r="573" spans="21:21" s="81" customFormat="1" x14ac:dyDescent="0.25">
      <c r="U573" s="269"/>
    </row>
    <row r="574" spans="21:21" s="81" customFormat="1" x14ac:dyDescent="0.25">
      <c r="U574" s="269"/>
    </row>
    <row r="575" spans="21:21" s="81" customFormat="1" x14ac:dyDescent="0.25">
      <c r="U575" s="269"/>
    </row>
    <row r="576" spans="21:21" s="81" customFormat="1" x14ac:dyDescent="0.25">
      <c r="U576" s="269"/>
    </row>
    <row r="577" spans="21:21" s="81" customFormat="1" x14ac:dyDescent="0.25">
      <c r="U577" s="269"/>
    </row>
    <row r="578" spans="21:21" s="81" customFormat="1" x14ac:dyDescent="0.25">
      <c r="U578" s="269"/>
    </row>
    <row r="579" spans="21:21" s="81" customFormat="1" x14ac:dyDescent="0.25">
      <c r="U579" s="269"/>
    </row>
    <row r="580" spans="21:21" s="81" customFormat="1" x14ac:dyDescent="0.25">
      <c r="U580" s="269"/>
    </row>
    <row r="581" spans="21:21" s="81" customFormat="1" x14ac:dyDescent="0.25">
      <c r="U581" s="269"/>
    </row>
    <row r="582" spans="21:21" s="81" customFormat="1" x14ac:dyDescent="0.25">
      <c r="U582" s="269"/>
    </row>
    <row r="583" spans="21:21" s="81" customFormat="1" x14ac:dyDescent="0.25">
      <c r="U583" s="269"/>
    </row>
    <row r="584" spans="21:21" s="81" customFormat="1" x14ac:dyDescent="0.25">
      <c r="U584" s="269"/>
    </row>
    <row r="585" spans="21:21" s="81" customFormat="1" x14ac:dyDescent="0.25">
      <c r="U585" s="269"/>
    </row>
    <row r="586" spans="21:21" s="81" customFormat="1" x14ac:dyDescent="0.25">
      <c r="U586" s="269"/>
    </row>
    <row r="587" spans="21:21" s="81" customFormat="1" x14ac:dyDescent="0.25">
      <c r="U587" s="269"/>
    </row>
    <row r="588" spans="21:21" s="81" customFormat="1" x14ac:dyDescent="0.25">
      <c r="U588" s="269"/>
    </row>
    <row r="589" spans="21:21" s="81" customFormat="1" x14ac:dyDescent="0.25">
      <c r="U589" s="269"/>
    </row>
    <row r="590" spans="21:21" s="81" customFormat="1" x14ac:dyDescent="0.25">
      <c r="U590" s="269"/>
    </row>
    <row r="591" spans="21:21" s="81" customFormat="1" x14ac:dyDescent="0.25">
      <c r="U591" s="269"/>
    </row>
    <row r="592" spans="21:21" s="81" customFormat="1" x14ac:dyDescent="0.25">
      <c r="U592" s="269"/>
    </row>
    <row r="593" spans="21:21" s="81" customFormat="1" x14ac:dyDescent="0.25">
      <c r="U593" s="269"/>
    </row>
    <row r="594" spans="21:21" s="81" customFormat="1" x14ac:dyDescent="0.25">
      <c r="U594" s="269"/>
    </row>
    <row r="595" spans="21:21" s="81" customFormat="1" x14ac:dyDescent="0.25">
      <c r="U595" s="269"/>
    </row>
    <row r="596" spans="21:21" s="81" customFormat="1" x14ac:dyDescent="0.25">
      <c r="U596" s="269"/>
    </row>
    <row r="597" spans="21:21" s="81" customFormat="1" x14ac:dyDescent="0.25">
      <c r="U597" s="269"/>
    </row>
    <row r="598" spans="21:21" s="81" customFormat="1" x14ac:dyDescent="0.25">
      <c r="U598" s="269"/>
    </row>
    <row r="599" spans="21:21" s="81" customFormat="1" x14ac:dyDescent="0.25">
      <c r="U599" s="269"/>
    </row>
    <row r="600" spans="21:21" s="81" customFormat="1" x14ac:dyDescent="0.25">
      <c r="U600" s="269"/>
    </row>
    <row r="601" spans="21:21" s="81" customFormat="1" x14ac:dyDescent="0.25">
      <c r="U601" s="269"/>
    </row>
    <row r="602" spans="21:21" s="81" customFormat="1" x14ac:dyDescent="0.25">
      <c r="U602" s="269"/>
    </row>
    <row r="603" spans="21:21" s="81" customFormat="1" x14ac:dyDescent="0.25">
      <c r="U603" s="269"/>
    </row>
    <row r="604" spans="21:21" s="81" customFormat="1" x14ac:dyDescent="0.25">
      <c r="U604" s="269"/>
    </row>
    <row r="605" spans="21:21" s="81" customFormat="1" x14ac:dyDescent="0.25">
      <c r="U605" s="269"/>
    </row>
    <row r="606" spans="21:21" s="81" customFormat="1" x14ac:dyDescent="0.25">
      <c r="U606" s="269"/>
    </row>
    <row r="607" spans="21:21" s="81" customFormat="1" x14ac:dyDescent="0.25">
      <c r="U607" s="269"/>
    </row>
    <row r="608" spans="21:21" s="81" customFormat="1" x14ac:dyDescent="0.25">
      <c r="U608" s="269"/>
    </row>
    <row r="609" spans="21:21" s="81" customFormat="1" x14ac:dyDescent="0.25">
      <c r="U609" s="269"/>
    </row>
    <row r="610" spans="21:21" s="81" customFormat="1" x14ac:dyDescent="0.25">
      <c r="U610" s="269"/>
    </row>
    <row r="611" spans="21:21" s="81" customFormat="1" x14ac:dyDescent="0.25">
      <c r="U611" s="269"/>
    </row>
    <row r="612" spans="21:21" s="81" customFormat="1" x14ac:dyDescent="0.25">
      <c r="U612" s="269"/>
    </row>
    <row r="613" spans="21:21" s="81" customFormat="1" x14ac:dyDescent="0.25">
      <c r="U613" s="269"/>
    </row>
    <row r="614" spans="21:21" s="81" customFormat="1" x14ac:dyDescent="0.25">
      <c r="U614" s="269"/>
    </row>
    <row r="615" spans="21:21" s="81" customFormat="1" x14ac:dyDescent="0.25">
      <c r="U615" s="269"/>
    </row>
    <row r="616" spans="21:21" s="81" customFormat="1" x14ac:dyDescent="0.25">
      <c r="U616" s="269"/>
    </row>
    <row r="617" spans="21:21" s="81" customFormat="1" x14ac:dyDescent="0.25">
      <c r="U617" s="269"/>
    </row>
    <row r="618" spans="21:21" s="81" customFormat="1" x14ac:dyDescent="0.25">
      <c r="U618" s="269"/>
    </row>
    <row r="619" spans="21:21" s="81" customFormat="1" x14ac:dyDescent="0.25">
      <c r="U619" s="269"/>
    </row>
    <row r="620" spans="21:21" s="81" customFormat="1" x14ac:dyDescent="0.25">
      <c r="U620" s="269"/>
    </row>
    <row r="621" spans="21:21" s="81" customFormat="1" x14ac:dyDescent="0.25">
      <c r="U621" s="269"/>
    </row>
    <row r="622" spans="21:21" s="81" customFormat="1" x14ac:dyDescent="0.25">
      <c r="U622" s="269"/>
    </row>
    <row r="623" spans="21:21" s="81" customFormat="1" x14ac:dyDescent="0.25">
      <c r="U623" s="269"/>
    </row>
    <row r="624" spans="21:21" s="81" customFormat="1" x14ac:dyDescent="0.25">
      <c r="U624" s="269"/>
    </row>
    <row r="625" spans="21:21" s="81" customFormat="1" x14ac:dyDescent="0.25">
      <c r="U625" s="269"/>
    </row>
    <row r="626" spans="21:21" s="81" customFormat="1" x14ac:dyDescent="0.25">
      <c r="U626" s="269"/>
    </row>
    <row r="627" spans="21:21" s="81" customFormat="1" x14ac:dyDescent="0.25">
      <c r="U627" s="269"/>
    </row>
    <row r="628" spans="21:21" s="81" customFormat="1" x14ac:dyDescent="0.25">
      <c r="U628" s="269"/>
    </row>
    <row r="629" spans="21:21" s="81" customFormat="1" x14ac:dyDescent="0.25">
      <c r="U629" s="269"/>
    </row>
    <row r="630" spans="21:21" s="81" customFormat="1" x14ac:dyDescent="0.25">
      <c r="U630" s="269"/>
    </row>
    <row r="631" spans="21:21" s="81" customFormat="1" x14ac:dyDescent="0.25">
      <c r="U631" s="269"/>
    </row>
    <row r="632" spans="21:21" s="81" customFormat="1" x14ac:dyDescent="0.25">
      <c r="U632" s="269"/>
    </row>
    <row r="633" spans="21:21" s="81" customFormat="1" x14ac:dyDescent="0.25">
      <c r="U633" s="269"/>
    </row>
    <row r="634" spans="21:21" s="81" customFormat="1" x14ac:dyDescent="0.25">
      <c r="U634" s="269"/>
    </row>
    <row r="635" spans="21:21" s="81" customFormat="1" x14ac:dyDescent="0.25">
      <c r="U635" s="269"/>
    </row>
    <row r="636" spans="21:21" s="81" customFormat="1" x14ac:dyDescent="0.25">
      <c r="U636" s="269"/>
    </row>
    <row r="637" spans="21:21" s="81" customFormat="1" x14ac:dyDescent="0.25">
      <c r="U637" s="269"/>
    </row>
    <row r="638" spans="21:21" s="81" customFormat="1" x14ac:dyDescent="0.25">
      <c r="U638" s="269"/>
    </row>
    <row r="639" spans="21:21" s="81" customFormat="1" x14ac:dyDescent="0.25">
      <c r="U639" s="269"/>
    </row>
    <row r="640" spans="21:21" s="81" customFormat="1" x14ac:dyDescent="0.25">
      <c r="U640" s="269"/>
    </row>
    <row r="641" spans="21:21" s="81" customFormat="1" x14ac:dyDescent="0.25">
      <c r="U641" s="269"/>
    </row>
    <row r="642" spans="21:21" s="81" customFormat="1" x14ac:dyDescent="0.25">
      <c r="U642" s="269"/>
    </row>
    <row r="643" spans="21:21" s="81" customFormat="1" x14ac:dyDescent="0.25">
      <c r="U643" s="269"/>
    </row>
    <row r="644" spans="21:21" s="81" customFormat="1" x14ac:dyDescent="0.25">
      <c r="U644" s="269"/>
    </row>
    <row r="645" spans="21:21" s="81" customFormat="1" x14ac:dyDescent="0.25">
      <c r="U645" s="269"/>
    </row>
    <row r="646" spans="21:21" s="81" customFormat="1" x14ac:dyDescent="0.25">
      <c r="U646" s="269"/>
    </row>
    <row r="647" spans="21:21" s="81" customFormat="1" x14ac:dyDescent="0.25">
      <c r="U647" s="269"/>
    </row>
    <row r="648" spans="21:21" s="81" customFormat="1" x14ac:dyDescent="0.25">
      <c r="U648" s="269"/>
    </row>
    <row r="649" spans="21:21" s="81" customFormat="1" x14ac:dyDescent="0.25">
      <c r="U649" s="269"/>
    </row>
    <row r="650" spans="21:21" s="81" customFormat="1" x14ac:dyDescent="0.25">
      <c r="U650" s="269"/>
    </row>
    <row r="651" spans="21:21" s="81" customFormat="1" x14ac:dyDescent="0.25">
      <c r="U651" s="269"/>
    </row>
    <row r="652" spans="21:21" s="81" customFormat="1" x14ac:dyDescent="0.25">
      <c r="U652" s="269"/>
    </row>
    <row r="653" spans="21:21" s="81" customFormat="1" x14ac:dyDescent="0.25">
      <c r="U653" s="269"/>
    </row>
    <row r="654" spans="21:21" s="81" customFormat="1" x14ac:dyDescent="0.25">
      <c r="U654" s="269"/>
    </row>
    <row r="655" spans="21:21" s="81" customFormat="1" x14ac:dyDescent="0.25">
      <c r="U655" s="269"/>
    </row>
    <row r="656" spans="21:21" s="81" customFormat="1" x14ac:dyDescent="0.25">
      <c r="U656" s="269"/>
    </row>
    <row r="657" spans="21:21" s="81" customFormat="1" x14ac:dyDescent="0.25">
      <c r="U657" s="269"/>
    </row>
    <row r="658" spans="21:21" s="81" customFormat="1" x14ac:dyDescent="0.25">
      <c r="U658" s="269"/>
    </row>
    <row r="659" spans="21:21" s="81" customFormat="1" x14ac:dyDescent="0.25">
      <c r="U659" s="269"/>
    </row>
    <row r="660" spans="21:21" s="81" customFormat="1" x14ac:dyDescent="0.25">
      <c r="U660" s="269"/>
    </row>
    <row r="661" spans="21:21" s="81" customFormat="1" x14ac:dyDescent="0.25">
      <c r="U661" s="269"/>
    </row>
    <row r="662" spans="21:21" s="81" customFormat="1" x14ac:dyDescent="0.25">
      <c r="U662" s="269"/>
    </row>
    <row r="663" spans="21:21" s="81" customFormat="1" x14ac:dyDescent="0.25">
      <c r="U663" s="269"/>
    </row>
    <row r="664" spans="21:21" s="81" customFormat="1" x14ac:dyDescent="0.25">
      <c r="U664" s="269"/>
    </row>
    <row r="665" spans="21:21" s="81" customFormat="1" x14ac:dyDescent="0.25">
      <c r="U665" s="269"/>
    </row>
    <row r="666" spans="21:21" s="81" customFormat="1" x14ac:dyDescent="0.25">
      <c r="U666" s="269"/>
    </row>
    <row r="667" spans="21:21" s="81" customFormat="1" x14ac:dyDescent="0.25">
      <c r="U667" s="269"/>
    </row>
    <row r="668" spans="21:21" s="81" customFormat="1" x14ac:dyDescent="0.25">
      <c r="U668" s="269"/>
    </row>
    <row r="669" spans="21:21" s="81" customFormat="1" x14ac:dyDescent="0.25">
      <c r="U669" s="269"/>
    </row>
    <row r="670" spans="21:21" s="81" customFormat="1" x14ac:dyDescent="0.25">
      <c r="U670" s="269"/>
    </row>
    <row r="671" spans="21:21" s="81" customFormat="1" x14ac:dyDescent="0.25">
      <c r="U671" s="269"/>
    </row>
    <row r="672" spans="21:21" s="81" customFormat="1" x14ac:dyDescent="0.25">
      <c r="U672" s="269"/>
    </row>
    <row r="673" spans="21:21" s="81" customFormat="1" x14ac:dyDescent="0.25">
      <c r="U673" s="269"/>
    </row>
    <row r="674" spans="21:21" s="81" customFormat="1" x14ac:dyDescent="0.25">
      <c r="U674" s="269"/>
    </row>
    <row r="675" spans="21:21" s="81" customFormat="1" x14ac:dyDescent="0.25">
      <c r="U675" s="269"/>
    </row>
    <row r="676" spans="21:21" s="81" customFormat="1" x14ac:dyDescent="0.25">
      <c r="U676" s="269"/>
    </row>
    <row r="677" spans="21:21" s="81" customFormat="1" x14ac:dyDescent="0.25">
      <c r="U677" s="269"/>
    </row>
    <row r="678" spans="21:21" s="81" customFormat="1" x14ac:dyDescent="0.25">
      <c r="U678" s="269"/>
    </row>
    <row r="679" spans="21:21" s="81" customFormat="1" x14ac:dyDescent="0.25">
      <c r="U679" s="269"/>
    </row>
    <row r="680" spans="21:21" s="81" customFormat="1" x14ac:dyDescent="0.25">
      <c r="U680" s="269"/>
    </row>
    <row r="681" spans="21:21" s="81" customFormat="1" x14ac:dyDescent="0.25">
      <c r="U681" s="269"/>
    </row>
    <row r="682" spans="21:21" s="81" customFormat="1" x14ac:dyDescent="0.25">
      <c r="U682" s="269"/>
    </row>
    <row r="683" spans="21:21" s="81" customFormat="1" x14ac:dyDescent="0.25">
      <c r="U683" s="269"/>
    </row>
    <row r="684" spans="21:21" s="81" customFormat="1" x14ac:dyDescent="0.25">
      <c r="U684" s="269"/>
    </row>
    <row r="685" spans="21:21" s="81" customFormat="1" x14ac:dyDescent="0.25">
      <c r="U685" s="269"/>
    </row>
    <row r="686" spans="21:21" s="81" customFormat="1" x14ac:dyDescent="0.25">
      <c r="U686" s="269"/>
    </row>
    <row r="687" spans="21:21" s="81" customFormat="1" x14ac:dyDescent="0.25">
      <c r="U687" s="269"/>
    </row>
    <row r="688" spans="21:21" s="81" customFormat="1" x14ac:dyDescent="0.25">
      <c r="U688" s="269"/>
    </row>
    <row r="689" spans="21:21" s="81" customFormat="1" x14ac:dyDescent="0.25">
      <c r="U689" s="269"/>
    </row>
    <row r="690" spans="21:21" s="81" customFormat="1" x14ac:dyDescent="0.25">
      <c r="U690" s="269"/>
    </row>
    <row r="691" spans="21:21" s="81" customFormat="1" x14ac:dyDescent="0.25">
      <c r="U691" s="269"/>
    </row>
    <row r="692" spans="21:21" s="81" customFormat="1" x14ac:dyDescent="0.25">
      <c r="U692" s="269"/>
    </row>
    <row r="693" spans="21:21" s="81" customFormat="1" x14ac:dyDescent="0.25">
      <c r="U693" s="269"/>
    </row>
    <row r="694" spans="21:21" s="81" customFormat="1" x14ac:dyDescent="0.25">
      <c r="U694" s="269"/>
    </row>
    <row r="695" spans="21:21" s="81" customFormat="1" x14ac:dyDescent="0.25">
      <c r="U695" s="269"/>
    </row>
    <row r="696" spans="21:21" s="81" customFormat="1" x14ac:dyDescent="0.25">
      <c r="U696" s="269"/>
    </row>
    <row r="697" spans="21:21" s="81" customFormat="1" x14ac:dyDescent="0.25">
      <c r="U697" s="269"/>
    </row>
    <row r="698" spans="21:21" s="81" customFormat="1" x14ac:dyDescent="0.25">
      <c r="U698" s="269"/>
    </row>
    <row r="699" spans="21:21" s="81" customFormat="1" x14ac:dyDescent="0.25">
      <c r="U699" s="269"/>
    </row>
    <row r="700" spans="21:21" s="81" customFormat="1" x14ac:dyDescent="0.25">
      <c r="U700" s="269"/>
    </row>
    <row r="701" spans="21:21" s="81" customFormat="1" x14ac:dyDescent="0.25">
      <c r="U701" s="269"/>
    </row>
    <row r="702" spans="21:21" s="81" customFormat="1" x14ac:dyDescent="0.25">
      <c r="U702" s="269"/>
    </row>
    <row r="703" spans="21:21" s="81" customFormat="1" x14ac:dyDescent="0.25">
      <c r="U703" s="269"/>
    </row>
    <row r="704" spans="21:21" s="81" customFormat="1" x14ac:dyDescent="0.25">
      <c r="U704" s="269"/>
    </row>
    <row r="705" spans="21:21" s="81" customFormat="1" x14ac:dyDescent="0.25">
      <c r="U705" s="269"/>
    </row>
    <row r="706" spans="21:21" s="81" customFormat="1" x14ac:dyDescent="0.25">
      <c r="U706" s="269"/>
    </row>
    <row r="707" spans="21:21" s="81" customFormat="1" x14ac:dyDescent="0.25">
      <c r="U707" s="269"/>
    </row>
    <row r="708" spans="21:21" s="81" customFormat="1" x14ac:dyDescent="0.25">
      <c r="U708" s="269"/>
    </row>
    <row r="709" spans="21:21" s="81" customFormat="1" x14ac:dyDescent="0.25">
      <c r="U709" s="269"/>
    </row>
    <row r="710" spans="21:21" s="81" customFormat="1" x14ac:dyDescent="0.25">
      <c r="U710" s="269"/>
    </row>
    <row r="711" spans="21:21" s="81" customFormat="1" x14ac:dyDescent="0.25">
      <c r="U711" s="269"/>
    </row>
    <row r="712" spans="21:21" s="81" customFormat="1" x14ac:dyDescent="0.25">
      <c r="U712" s="269"/>
    </row>
    <row r="713" spans="21:21" s="81" customFormat="1" x14ac:dyDescent="0.25">
      <c r="U713" s="269"/>
    </row>
    <row r="714" spans="21:21" s="81" customFormat="1" x14ac:dyDescent="0.25">
      <c r="U714" s="269"/>
    </row>
    <row r="715" spans="21:21" s="81" customFormat="1" x14ac:dyDescent="0.25">
      <c r="U715" s="269"/>
    </row>
    <row r="716" spans="21:21" s="81" customFormat="1" x14ac:dyDescent="0.25">
      <c r="U716" s="269"/>
    </row>
    <row r="717" spans="21:21" s="81" customFormat="1" x14ac:dyDescent="0.25">
      <c r="U717" s="269"/>
    </row>
    <row r="718" spans="21:21" s="81" customFormat="1" x14ac:dyDescent="0.25">
      <c r="U718" s="269"/>
    </row>
    <row r="719" spans="21:21" s="81" customFormat="1" x14ac:dyDescent="0.25">
      <c r="U719" s="269"/>
    </row>
    <row r="720" spans="21:21" s="81" customFormat="1" x14ac:dyDescent="0.25">
      <c r="U720" s="269"/>
    </row>
    <row r="721" spans="21:21" s="81" customFormat="1" x14ac:dyDescent="0.25">
      <c r="U721" s="269"/>
    </row>
    <row r="722" spans="21:21" s="81" customFormat="1" x14ac:dyDescent="0.25">
      <c r="U722" s="269"/>
    </row>
    <row r="723" spans="21:21" s="81" customFormat="1" x14ac:dyDescent="0.25">
      <c r="U723" s="269"/>
    </row>
    <row r="724" spans="21:21" s="81" customFormat="1" x14ac:dyDescent="0.25">
      <c r="U724" s="269"/>
    </row>
    <row r="725" spans="21:21" s="81" customFormat="1" x14ac:dyDescent="0.25">
      <c r="U725" s="269"/>
    </row>
    <row r="726" spans="21:21" s="81" customFormat="1" x14ac:dyDescent="0.25">
      <c r="U726" s="269"/>
    </row>
    <row r="727" spans="21:21" s="81" customFormat="1" x14ac:dyDescent="0.25">
      <c r="U727" s="269"/>
    </row>
    <row r="728" spans="21:21" s="81" customFormat="1" x14ac:dyDescent="0.25">
      <c r="U728" s="269"/>
    </row>
    <row r="729" spans="21:21" s="81" customFormat="1" x14ac:dyDescent="0.25">
      <c r="U729" s="269"/>
    </row>
    <row r="730" spans="21:21" s="81" customFormat="1" x14ac:dyDescent="0.25">
      <c r="U730" s="269"/>
    </row>
    <row r="731" spans="21:21" s="81" customFormat="1" x14ac:dyDescent="0.25">
      <c r="U731" s="269"/>
    </row>
    <row r="732" spans="21:21" s="81" customFormat="1" x14ac:dyDescent="0.25">
      <c r="U732" s="269"/>
    </row>
    <row r="733" spans="21:21" s="81" customFormat="1" x14ac:dyDescent="0.25">
      <c r="U733" s="269"/>
    </row>
    <row r="734" spans="21:21" s="81" customFormat="1" x14ac:dyDescent="0.25">
      <c r="U734" s="269"/>
    </row>
    <row r="735" spans="21:21" s="81" customFormat="1" x14ac:dyDescent="0.25">
      <c r="U735" s="269"/>
    </row>
    <row r="736" spans="21:21" s="81" customFormat="1" x14ac:dyDescent="0.25">
      <c r="U736" s="269"/>
    </row>
    <row r="737" spans="21:21" s="81" customFormat="1" x14ac:dyDescent="0.25">
      <c r="U737" s="269"/>
    </row>
    <row r="738" spans="21:21" s="81" customFormat="1" x14ac:dyDescent="0.25">
      <c r="U738" s="269"/>
    </row>
    <row r="739" spans="21:21" s="81" customFormat="1" x14ac:dyDescent="0.25">
      <c r="U739" s="269"/>
    </row>
    <row r="740" spans="21:21" s="81" customFormat="1" x14ac:dyDescent="0.25">
      <c r="U740" s="269"/>
    </row>
    <row r="741" spans="21:21" s="81" customFormat="1" x14ac:dyDescent="0.25">
      <c r="U741" s="269"/>
    </row>
    <row r="742" spans="21:21" s="81" customFormat="1" x14ac:dyDescent="0.25">
      <c r="U742" s="269"/>
    </row>
    <row r="743" spans="21:21" s="81" customFormat="1" x14ac:dyDescent="0.25">
      <c r="U743" s="269"/>
    </row>
  </sheetData>
  <mergeCells count="12">
    <mergeCell ref="B2:T2"/>
    <mergeCell ref="B3:B5"/>
    <mergeCell ref="C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0000"/>
    <pageSetUpPr fitToPage="1"/>
  </sheetPr>
  <dimension ref="A1:V21"/>
  <sheetViews>
    <sheetView topLeftCell="E1" workbookViewId="0">
      <selection activeCell="L33" sqref="L33"/>
    </sheetView>
  </sheetViews>
  <sheetFormatPr defaultColWidth="11.42578125" defaultRowHeight="15" x14ac:dyDescent="0.25"/>
  <cols>
    <col min="1" max="1" width="30.7109375" style="63" customWidth="1"/>
    <col min="2" max="18" width="9.42578125" style="63" customWidth="1"/>
    <col min="19" max="21" width="9.7109375" style="63" customWidth="1"/>
    <col min="22" max="16384" width="11.42578125" style="63"/>
  </cols>
  <sheetData>
    <row r="1" spans="1:22" ht="25.15" customHeight="1" thickTop="1" thickBot="1" x14ac:dyDescent="0.3">
      <c r="A1" s="337" t="s">
        <v>123</v>
      </c>
      <c r="B1" s="338"/>
      <c r="C1" s="338"/>
      <c r="D1" s="338"/>
      <c r="E1" s="338"/>
      <c r="F1" s="338"/>
      <c r="G1" s="338"/>
      <c r="H1" s="338"/>
      <c r="I1" s="338"/>
      <c r="J1" s="338"/>
      <c r="K1" s="339"/>
      <c r="L1" s="340"/>
      <c r="M1" s="340"/>
      <c r="N1" s="340"/>
      <c r="O1" s="340"/>
      <c r="P1" s="340"/>
      <c r="Q1" s="340"/>
      <c r="R1" s="340"/>
      <c r="S1" s="340"/>
      <c r="T1" s="340"/>
      <c r="U1" s="341"/>
    </row>
    <row r="2" spans="1:22" ht="25.15" customHeight="1" thickTop="1" thickBot="1" x14ac:dyDescent="0.3">
      <c r="A2" s="342" t="s">
        <v>118</v>
      </c>
      <c r="B2" s="371" t="s">
        <v>54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7"/>
    </row>
    <row r="3" spans="1:22" ht="25.15" customHeight="1" x14ac:dyDescent="0.25">
      <c r="A3" s="375"/>
      <c r="B3" s="376">
        <v>0</v>
      </c>
      <c r="C3" s="349"/>
      <c r="D3" s="335" t="s">
        <v>55</v>
      </c>
      <c r="E3" s="336"/>
      <c r="F3" s="350" t="s">
        <v>56</v>
      </c>
      <c r="G3" s="349"/>
      <c r="H3" s="335" t="s">
        <v>57</v>
      </c>
      <c r="I3" s="336"/>
      <c r="J3" s="350" t="s">
        <v>58</v>
      </c>
      <c r="K3" s="349"/>
      <c r="L3" s="335" t="s">
        <v>59</v>
      </c>
      <c r="M3" s="336"/>
      <c r="N3" s="350" t="s">
        <v>60</v>
      </c>
      <c r="O3" s="349"/>
      <c r="P3" s="335" t="s">
        <v>61</v>
      </c>
      <c r="Q3" s="336"/>
      <c r="R3" s="350" t="s">
        <v>34</v>
      </c>
      <c r="S3" s="349"/>
      <c r="T3" s="335" t="s">
        <v>52</v>
      </c>
      <c r="U3" s="336"/>
    </row>
    <row r="4" spans="1:22" ht="25.15" customHeight="1" thickBot="1" x14ac:dyDescent="0.3">
      <c r="A4" s="375"/>
      <c r="B4" s="48" t="s">
        <v>4</v>
      </c>
      <c r="C4" s="4" t="s">
        <v>5</v>
      </c>
      <c r="D4" s="50" t="s">
        <v>4</v>
      </c>
      <c r="E4" s="51" t="s">
        <v>5</v>
      </c>
      <c r="F4" s="48" t="s">
        <v>4</v>
      </c>
      <c r="G4" s="49" t="s">
        <v>5</v>
      </c>
      <c r="H4" s="50" t="s">
        <v>4</v>
      </c>
      <c r="I4" s="51" t="s">
        <v>5</v>
      </c>
      <c r="J4" s="48" t="s">
        <v>4</v>
      </c>
      <c r="K4" s="49" t="s">
        <v>5</v>
      </c>
      <c r="L4" s="50" t="s">
        <v>4</v>
      </c>
      <c r="M4" s="51" t="s">
        <v>5</v>
      </c>
      <c r="N4" s="48" t="s">
        <v>4</v>
      </c>
      <c r="O4" s="49" t="s">
        <v>5</v>
      </c>
      <c r="P4" s="50" t="s">
        <v>4</v>
      </c>
      <c r="Q4" s="51" t="s">
        <v>5</v>
      </c>
      <c r="R4" s="48" t="s">
        <v>4</v>
      </c>
      <c r="S4" s="49" t="s">
        <v>5</v>
      </c>
      <c r="T4" s="50" t="s">
        <v>4</v>
      </c>
      <c r="U4" s="51" t="s">
        <v>5</v>
      </c>
    </row>
    <row r="5" spans="1:22" ht="25.15" customHeight="1" thickBot="1" x14ac:dyDescent="0.3">
      <c r="A5" s="34" t="s">
        <v>102</v>
      </c>
      <c r="B5" s="52" t="e">
        <f>VLOOKUP(V5,[1]Sheet1!$A$764:$U$778,2,FALSE)</f>
        <v>#N/A</v>
      </c>
      <c r="C5" s="38" t="e">
        <f>VLOOKUP(V5,[1]Sheet1!$A$764:$U$778,3,FALSE)/100</f>
        <v>#N/A</v>
      </c>
      <c r="D5" s="53" t="e">
        <f>VLOOKUP(V5,[1]Sheet1!$A$764:$U$778,4,FALSE)</f>
        <v>#N/A</v>
      </c>
      <c r="E5" s="39" t="e">
        <f>VLOOKUP(V5,[1]Sheet1!$A$764:$U$778,5,FALSE)/100</f>
        <v>#N/A</v>
      </c>
      <c r="F5" s="52" t="e">
        <f>VLOOKUP(V5,[1]Sheet1!$A$764:$U$778,6,FALSE)</f>
        <v>#N/A</v>
      </c>
      <c r="G5" s="38" t="e">
        <f>VLOOKUP(V5,[1]Sheet1!$A$764:$U$778,7,FALSE)/100</f>
        <v>#N/A</v>
      </c>
      <c r="H5" s="53" t="e">
        <f>VLOOKUP(V5,[1]Sheet1!$A$764:$U$778,8,FALSE)</f>
        <v>#N/A</v>
      </c>
      <c r="I5" s="39" t="e">
        <f>VLOOKUP(V5,[1]Sheet1!$A$764:$U$778,9,FALSE)/100</f>
        <v>#N/A</v>
      </c>
      <c r="J5" s="52" t="e">
        <f>VLOOKUP(V5,[1]Sheet1!$A$764:$U$778,10,FALSE)</f>
        <v>#N/A</v>
      </c>
      <c r="K5" s="38" t="e">
        <f>VLOOKUP(V5,[1]Sheet1!$A$764:$U$778,11,FALSE)/100</f>
        <v>#N/A</v>
      </c>
      <c r="L5" s="53" t="e">
        <f>VLOOKUP(V5,[1]Sheet1!$A$764:$U$778,12,FALSE)</f>
        <v>#N/A</v>
      </c>
      <c r="M5" s="39" t="e">
        <f>VLOOKUP(V5,[1]Sheet1!$A$764:$U$778,13,FALSE)/100</f>
        <v>#N/A</v>
      </c>
      <c r="N5" s="52" t="e">
        <f>VLOOKUP(V5,[1]Sheet1!$A$764:$U$778,14,FALSE)</f>
        <v>#N/A</v>
      </c>
      <c r="O5" s="38" t="e">
        <f>VLOOKUP(V5,[1]Sheet1!$A$764:$U$778,15,FALSE)/100</f>
        <v>#N/A</v>
      </c>
      <c r="P5" s="53" t="e">
        <f>VLOOKUP(V5,[1]Sheet1!$A$764:$U$778,16,FALSE)</f>
        <v>#N/A</v>
      </c>
      <c r="Q5" s="39" t="e">
        <f>VLOOKUP(V5,[1]Sheet1!$A$764:$U$778,17,FALSE)/100</f>
        <v>#N/A</v>
      </c>
      <c r="R5" s="52" t="e">
        <f>VLOOKUP(V5,[1]Sheet1!$A$764:$U$778,18,FALSE)</f>
        <v>#N/A</v>
      </c>
      <c r="S5" s="38" t="e">
        <f>VLOOKUP(V5,[1]Sheet1!$A$764:$U$778,19,FALSE)/100</f>
        <v>#N/A</v>
      </c>
      <c r="T5" s="53" t="e">
        <f>VLOOKUP(V5,[1]Sheet1!$A$764:$U$778,20,FALSE)</f>
        <v>#N/A</v>
      </c>
      <c r="U5" s="39" t="e">
        <f>VLOOKUP(V5,[1]Sheet1!$A$764:$U$778,21,FALSE)/100</f>
        <v>#N/A</v>
      </c>
      <c r="V5" s="67" t="s">
        <v>179</v>
      </c>
    </row>
    <row r="6" spans="1:22" x14ac:dyDescent="0.25">
      <c r="A6" s="64" t="s">
        <v>103</v>
      </c>
      <c r="B6" s="54" t="e">
        <f>VLOOKUP(V6,[1]Sheet1!$A$764:$U$778,2,FALSE)</f>
        <v>#N/A</v>
      </c>
      <c r="C6" s="41" t="e">
        <f>VLOOKUP(V6,[1]Sheet1!$A$764:$U$778,3,FALSE)/100</f>
        <v>#N/A</v>
      </c>
      <c r="D6" s="54" t="e">
        <f>VLOOKUP(V6,[1]Sheet1!$A$764:$U$778,4,FALSE)</f>
        <v>#N/A</v>
      </c>
      <c r="E6" s="40" t="e">
        <f>VLOOKUP(V6,[1]Sheet1!$A$764:$U$778,5,FALSE)/100</f>
        <v>#N/A</v>
      </c>
      <c r="F6" s="55" t="e">
        <f>VLOOKUP(V6,[1]Sheet1!$A$764:$U$778,6,FALSE)</f>
        <v>#N/A</v>
      </c>
      <c r="G6" s="41" t="e">
        <f>VLOOKUP(V6,[1]Sheet1!$A$764:$U$778,7,FALSE)/100</f>
        <v>#N/A</v>
      </c>
      <c r="H6" s="54" t="e">
        <f>VLOOKUP(V6,[1]Sheet1!$A$764:$U$778,8,FALSE)</f>
        <v>#N/A</v>
      </c>
      <c r="I6" s="40" t="e">
        <f>VLOOKUP(V6,[1]Sheet1!$A$764:$U$778,9,FALSE)/100</f>
        <v>#N/A</v>
      </c>
      <c r="J6" s="55" t="e">
        <f>VLOOKUP(V6,[1]Sheet1!$A$764:$U$778,10,FALSE)</f>
        <v>#N/A</v>
      </c>
      <c r="K6" s="41" t="e">
        <f>VLOOKUP(V6,[1]Sheet1!$A$764:$U$778,11,FALSE)/100</f>
        <v>#N/A</v>
      </c>
      <c r="L6" s="54" t="e">
        <f>VLOOKUP(V6,[1]Sheet1!$A$764:$U$778,12,FALSE)</f>
        <v>#N/A</v>
      </c>
      <c r="M6" s="40" t="e">
        <f>VLOOKUP(V6,[1]Sheet1!$A$764:$U$778,13,FALSE)/100</f>
        <v>#N/A</v>
      </c>
      <c r="N6" s="55" t="e">
        <f>VLOOKUP(V6,[1]Sheet1!$A$764:$U$778,14,FALSE)</f>
        <v>#N/A</v>
      </c>
      <c r="O6" s="41" t="e">
        <f>VLOOKUP(V6,[1]Sheet1!$A$764:$U$778,15,FALSE)/100</f>
        <v>#N/A</v>
      </c>
      <c r="P6" s="54" t="e">
        <f>VLOOKUP(V6,[1]Sheet1!$A$764:$U$778,16,FALSE)</f>
        <v>#N/A</v>
      </c>
      <c r="Q6" s="40" t="e">
        <f>VLOOKUP(V6,[1]Sheet1!$A$764:$U$778,17,FALSE)/100</f>
        <v>#N/A</v>
      </c>
      <c r="R6" s="55" t="e">
        <f>VLOOKUP(V6,[1]Sheet1!$A$764:$U$778,18,FALSE)</f>
        <v>#N/A</v>
      </c>
      <c r="S6" s="41" t="e">
        <f>VLOOKUP(V6,[1]Sheet1!$A$764:$U$778,19,FALSE)/100</f>
        <v>#N/A</v>
      </c>
      <c r="T6" s="54" t="e">
        <f>VLOOKUP(V6,[1]Sheet1!$A$764:$U$778,20,FALSE)</f>
        <v>#N/A</v>
      </c>
      <c r="U6" s="40" t="e">
        <f>VLOOKUP(V6,[1]Sheet1!$A$764:$U$778,21,FALSE)/100</f>
        <v>#N/A</v>
      </c>
      <c r="V6" s="67" t="s">
        <v>180</v>
      </c>
    </row>
    <row r="7" spans="1:22" x14ac:dyDescent="0.25">
      <c r="A7" s="65" t="s">
        <v>104</v>
      </c>
      <c r="B7" s="36" t="e">
        <f>VLOOKUP(V7,[1]Sheet1!$A$764:$U$778,2,FALSE)</f>
        <v>#N/A</v>
      </c>
      <c r="C7" s="33" t="e">
        <f>VLOOKUP(V7,[1]Sheet1!$A$764:$U$778,3,FALSE)/100</f>
        <v>#N/A</v>
      </c>
      <c r="D7" s="36" t="e">
        <f>VLOOKUP(V7,[1]Sheet1!$A$764:$U$778,4,FALSE)</f>
        <v>#N/A</v>
      </c>
      <c r="E7" s="35" t="e">
        <f>VLOOKUP(V7,[1]Sheet1!$A$764:$U$778,5,FALSE)/100</f>
        <v>#N/A</v>
      </c>
      <c r="F7" s="56" t="e">
        <f>VLOOKUP(V7,[1]Sheet1!$A$764:$U$778,6,FALSE)</f>
        <v>#N/A</v>
      </c>
      <c r="G7" s="33" t="e">
        <f>VLOOKUP(V7,[1]Sheet1!$A$764:$U$778,7,FALSE)/100</f>
        <v>#N/A</v>
      </c>
      <c r="H7" s="36" t="e">
        <f>VLOOKUP(V7,[1]Sheet1!$A$764:$U$778,8,FALSE)</f>
        <v>#N/A</v>
      </c>
      <c r="I7" s="35" t="e">
        <f>VLOOKUP(V7,[1]Sheet1!$A$764:$U$778,9,FALSE)/100</f>
        <v>#N/A</v>
      </c>
      <c r="J7" s="56" t="e">
        <f>VLOOKUP(V7,[1]Sheet1!$A$764:$U$778,10,FALSE)</f>
        <v>#N/A</v>
      </c>
      <c r="K7" s="33" t="e">
        <f>VLOOKUP(V7,[1]Sheet1!$A$764:$U$778,11,FALSE)/100</f>
        <v>#N/A</v>
      </c>
      <c r="L7" s="36" t="e">
        <f>VLOOKUP(V7,[1]Sheet1!$A$764:$U$778,12,FALSE)</f>
        <v>#N/A</v>
      </c>
      <c r="M7" s="35" t="e">
        <f>VLOOKUP(V7,[1]Sheet1!$A$764:$U$778,13,FALSE)/100</f>
        <v>#N/A</v>
      </c>
      <c r="N7" s="56" t="e">
        <f>VLOOKUP(V7,[1]Sheet1!$A$764:$U$778,14,FALSE)</f>
        <v>#N/A</v>
      </c>
      <c r="O7" s="33" t="e">
        <f>VLOOKUP(V7,[1]Sheet1!$A$764:$U$778,15,FALSE)/100</f>
        <v>#N/A</v>
      </c>
      <c r="P7" s="36" t="e">
        <f>VLOOKUP(V7,[1]Sheet1!$A$764:$U$778,16,FALSE)</f>
        <v>#N/A</v>
      </c>
      <c r="Q7" s="35" t="e">
        <f>VLOOKUP(V7,[1]Sheet1!$A$764:$U$778,17,FALSE)/100</f>
        <v>#N/A</v>
      </c>
      <c r="R7" s="56" t="e">
        <f>VLOOKUP(V7,[1]Sheet1!$A$764:$U$778,18,FALSE)</f>
        <v>#N/A</v>
      </c>
      <c r="S7" s="33" t="e">
        <f>VLOOKUP(V7,[1]Sheet1!$A$764:$U$778,19,FALSE)/100</f>
        <v>#N/A</v>
      </c>
      <c r="T7" s="36" t="e">
        <f>VLOOKUP(V7,[1]Sheet1!$A$764:$U$778,20,FALSE)</f>
        <v>#N/A</v>
      </c>
      <c r="U7" s="35" t="e">
        <f>VLOOKUP(V7,[1]Sheet1!$A$764:$U$778,21,FALSE)/100</f>
        <v>#N/A</v>
      </c>
      <c r="V7" s="67" t="s">
        <v>181</v>
      </c>
    </row>
    <row r="8" spans="1:22" x14ac:dyDescent="0.25">
      <c r="A8" s="65" t="s">
        <v>105</v>
      </c>
      <c r="B8" s="36" t="e">
        <f>VLOOKUP(V8,[1]Sheet1!$A$764:$U$778,2,FALSE)</f>
        <v>#N/A</v>
      </c>
      <c r="C8" s="33" t="e">
        <f>VLOOKUP(V8,[1]Sheet1!$A$764:$U$778,3,FALSE)/100</f>
        <v>#N/A</v>
      </c>
      <c r="D8" s="36" t="e">
        <f>VLOOKUP(V8,[1]Sheet1!$A$764:$U$778,4,FALSE)</f>
        <v>#N/A</v>
      </c>
      <c r="E8" s="35" t="e">
        <f>VLOOKUP(V8,[1]Sheet1!$A$764:$U$778,5,FALSE)/100</f>
        <v>#N/A</v>
      </c>
      <c r="F8" s="56" t="e">
        <f>VLOOKUP(V8,[1]Sheet1!$A$764:$U$778,6,FALSE)</f>
        <v>#N/A</v>
      </c>
      <c r="G8" s="33" t="e">
        <f>VLOOKUP(V8,[1]Sheet1!$A$764:$U$778,7,FALSE)/100</f>
        <v>#N/A</v>
      </c>
      <c r="H8" s="36" t="e">
        <f>VLOOKUP(V8,[1]Sheet1!$A$764:$U$778,8,FALSE)</f>
        <v>#N/A</v>
      </c>
      <c r="I8" s="35" t="e">
        <f>VLOOKUP(V8,[1]Sheet1!$A$764:$U$778,9,FALSE)/100</f>
        <v>#N/A</v>
      </c>
      <c r="J8" s="56" t="e">
        <f>VLOOKUP(V8,[1]Sheet1!$A$764:$U$778,10,FALSE)</f>
        <v>#N/A</v>
      </c>
      <c r="K8" s="33" t="e">
        <f>VLOOKUP(V8,[1]Sheet1!$A$764:$U$778,11,FALSE)/100</f>
        <v>#N/A</v>
      </c>
      <c r="L8" s="36" t="e">
        <f>VLOOKUP(V8,[1]Sheet1!$A$764:$U$778,12,FALSE)</f>
        <v>#N/A</v>
      </c>
      <c r="M8" s="35" t="e">
        <f>VLOOKUP(V8,[1]Sheet1!$A$764:$U$778,13,FALSE)/100</f>
        <v>#N/A</v>
      </c>
      <c r="N8" s="56" t="e">
        <f>VLOOKUP(V8,[1]Sheet1!$A$764:$U$778,14,FALSE)</f>
        <v>#N/A</v>
      </c>
      <c r="O8" s="33" t="e">
        <f>VLOOKUP(V8,[1]Sheet1!$A$764:$U$778,15,FALSE)/100</f>
        <v>#N/A</v>
      </c>
      <c r="P8" s="36" t="e">
        <f>VLOOKUP(V8,[1]Sheet1!$A$764:$U$778,16,FALSE)</f>
        <v>#N/A</v>
      </c>
      <c r="Q8" s="35" t="e">
        <f>VLOOKUP(V8,[1]Sheet1!$A$764:$U$778,17,FALSE)/100</f>
        <v>#N/A</v>
      </c>
      <c r="R8" s="56" t="e">
        <f>VLOOKUP(V8,[1]Sheet1!$A$764:$U$778,18,FALSE)</f>
        <v>#N/A</v>
      </c>
      <c r="S8" s="33" t="e">
        <f>VLOOKUP(V8,[1]Sheet1!$A$764:$U$778,19,FALSE)/100</f>
        <v>#N/A</v>
      </c>
      <c r="T8" s="36" t="e">
        <f>VLOOKUP(V8,[1]Sheet1!$A$764:$U$778,20,FALSE)</f>
        <v>#N/A</v>
      </c>
      <c r="U8" s="35" t="e">
        <f>VLOOKUP(V8,[1]Sheet1!$A$764:$U$778,21,FALSE)/100</f>
        <v>#N/A</v>
      </c>
      <c r="V8" s="67" t="s">
        <v>182</v>
      </c>
    </row>
    <row r="9" spans="1:22" x14ac:dyDescent="0.25">
      <c r="A9" s="65" t="s">
        <v>106</v>
      </c>
      <c r="B9" s="36" t="e">
        <f>VLOOKUP(V9,[1]Sheet1!$A$764:$U$778,2,FALSE)</f>
        <v>#N/A</v>
      </c>
      <c r="C9" s="33" t="e">
        <f>VLOOKUP(V9,[1]Sheet1!$A$764:$U$778,3,FALSE)/100</f>
        <v>#N/A</v>
      </c>
      <c r="D9" s="36" t="e">
        <f>VLOOKUP(V9,[1]Sheet1!$A$764:$U$778,4,FALSE)</f>
        <v>#N/A</v>
      </c>
      <c r="E9" s="35" t="e">
        <f>VLOOKUP(V9,[1]Sheet1!$A$764:$U$778,5,FALSE)/100</f>
        <v>#N/A</v>
      </c>
      <c r="F9" s="56" t="e">
        <f>VLOOKUP(V9,[1]Sheet1!$A$764:$U$778,6,FALSE)</f>
        <v>#N/A</v>
      </c>
      <c r="G9" s="33" t="e">
        <f>VLOOKUP(V9,[1]Sheet1!$A$764:$U$778,7,FALSE)/100</f>
        <v>#N/A</v>
      </c>
      <c r="H9" s="36" t="e">
        <f>VLOOKUP(V9,[1]Sheet1!$A$764:$U$778,8,FALSE)</f>
        <v>#N/A</v>
      </c>
      <c r="I9" s="35" t="e">
        <f>VLOOKUP(V9,[1]Sheet1!$A$764:$U$778,9,FALSE)/100</f>
        <v>#N/A</v>
      </c>
      <c r="J9" s="56" t="e">
        <f>VLOOKUP(V9,[1]Sheet1!$A$764:$U$778,10,FALSE)</f>
        <v>#N/A</v>
      </c>
      <c r="K9" s="33" t="e">
        <f>VLOOKUP(V9,[1]Sheet1!$A$764:$U$778,11,FALSE)/100</f>
        <v>#N/A</v>
      </c>
      <c r="L9" s="36" t="e">
        <f>VLOOKUP(V9,[1]Sheet1!$A$764:$U$778,12,FALSE)</f>
        <v>#N/A</v>
      </c>
      <c r="M9" s="35" t="e">
        <f>VLOOKUP(V9,[1]Sheet1!$A$764:$U$778,13,FALSE)/100</f>
        <v>#N/A</v>
      </c>
      <c r="N9" s="56" t="e">
        <f>VLOOKUP(V9,[1]Sheet1!$A$764:$U$778,14,FALSE)</f>
        <v>#N/A</v>
      </c>
      <c r="O9" s="33" t="e">
        <f>VLOOKUP(V9,[1]Sheet1!$A$764:$U$778,15,FALSE)/100</f>
        <v>#N/A</v>
      </c>
      <c r="P9" s="36" t="e">
        <f>VLOOKUP(V9,[1]Sheet1!$A$764:$U$778,16,FALSE)</f>
        <v>#N/A</v>
      </c>
      <c r="Q9" s="35" t="e">
        <f>VLOOKUP(V9,[1]Sheet1!$A$764:$U$778,17,FALSE)/100</f>
        <v>#N/A</v>
      </c>
      <c r="R9" s="56" t="e">
        <f>VLOOKUP(V9,[1]Sheet1!$A$764:$U$778,18,FALSE)</f>
        <v>#N/A</v>
      </c>
      <c r="S9" s="33" t="e">
        <f>VLOOKUP(V9,[1]Sheet1!$A$764:$U$778,19,FALSE)/100</f>
        <v>#N/A</v>
      </c>
      <c r="T9" s="36" t="e">
        <f>VLOOKUP(V9,[1]Sheet1!$A$764:$U$778,20,FALSE)</f>
        <v>#N/A</v>
      </c>
      <c r="U9" s="35" t="e">
        <f>VLOOKUP(V9,[1]Sheet1!$A$764:$U$778,21,FALSE)/100</f>
        <v>#N/A</v>
      </c>
      <c r="V9" s="67" t="s">
        <v>183</v>
      </c>
    </row>
    <row r="10" spans="1:22" ht="15.75" thickBot="1" x14ac:dyDescent="0.3">
      <c r="A10" s="66" t="s">
        <v>107</v>
      </c>
      <c r="B10" s="57" t="e">
        <f>VLOOKUP(V10,[1]Sheet1!$A$764:$U$778,2,FALSE)</f>
        <v>#N/A</v>
      </c>
      <c r="C10" s="43" t="e">
        <f>VLOOKUP(V10,[1]Sheet1!$A$764:$U$778,3,FALSE)/100</f>
        <v>#N/A</v>
      </c>
      <c r="D10" s="57" t="e">
        <f>VLOOKUP(V10,[1]Sheet1!$A$764:$U$778,4,FALSE)</f>
        <v>#N/A</v>
      </c>
      <c r="E10" s="42" t="e">
        <f>VLOOKUP(V10,[1]Sheet1!$A$764:$U$778,5,FALSE)/100</f>
        <v>#N/A</v>
      </c>
      <c r="F10" s="58" t="e">
        <f>VLOOKUP(V10,[1]Sheet1!$A$764:$U$778,6,FALSE)</f>
        <v>#N/A</v>
      </c>
      <c r="G10" s="43" t="e">
        <f>VLOOKUP(V10,[1]Sheet1!$A$764:$U$778,7,FALSE)/100</f>
        <v>#N/A</v>
      </c>
      <c r="H10" s="57" t="e">
        <f>VLOOKUP(V10,[1]Sheet1!$A$764:$U$778,8,FALSE)</f>
        <v>#N/A</v>
      </c>
      <c r="I10" s="42" t="e">
        <f>VLOOKUP(V10,[1]Sheet1!$A$764:$U$778,9,FALSE)/100</f>
        <v>#N/A</v>
      </c>
      <c r="J10" s="58" t="e">
        <f>VLOOKUP(V10,[1]Sheet1!$A$764:$U$778,10,FALSE)</f>
        <v>#N/A</v>
      </c>
      <c r="K10" s="43" t="e">
        <f>VLOOKUP(V10,[1]Sheet1!$A$764:$U$778,11,FALSE)/100</f>
        <v>#N/A</v>
      </c>
      <c r="L10" s="57" t="e">
        <f>VLOOKUP(V10,[1]Sheet1!$A$764:$U$778,12,FALSE)</f>
        <v>#N/A</v>
      </c>
      <c r="M10" s="42" t="e">
        <f>VLOOKUP(V10,[1]Sheet1!$A$764:$U$778,13,FALSE)/100</f>
        <v>#N/A</v>
      </c>
      <c r="N10" s="58" t="e">
        <f>VLOOKUP(V10,[1]Sheet1!$A$764:$U$778,14,FALSE)</f>
        <v>#N/A</v>
      </c>
      <c r="O10" s="43" t="e">
        <f>VLOOKUP(V10,[1]Sheet1!$A$764:$U$778,15,FALSE)/100</f>
        <v>#N/A</v>
      </c>
      <c r="P10" s="57" t="e">
        <f>VLOOKUP(V10,[1]Sheet1!$A$764:$U$778,16,FALSE)</f>
        <v>#N/A</v>
      </c>
      <c r="Q10" s="42" t="e">
        <f>VLOOKUP(V10,[1]Sheet1!$A$764:$U$778,17,FALSE)/100</f>
        <v>#N/A</v>
      </c>
      <c r="R10" s="58" t="e">
        <f>VLOOKUP(V10,[1]Sheet1!$A$764:$U$778,18,FALSE)</f>
        <v>#N/A</v>
      </c>
      <c r="S10" s="43" t="e">
        <f>VLOOKUP(V10,[1]Sheet1!$A$764:$U$778,19,FALSE)/100</f>
        <v>#N/A</v>
      </c>
      <c r="T10" s="57" t="e">
        <f>VLOOKUP(V10,[1]Sheet1!$A$764:$U$778,20,FALSE)</f>
        <v>#N/A</v>
      </c>
      <c r="U10" s="42" t="e">
        <f>VLOOKUP(V10,[1]Sheet1!$A$764:$U$778,21,FALSE)/100</f>
        <v>#N/A</v>
      </c>
      <c r="V10" s="67" t="s">
        <v>184</v>
      </c>
    </row>
    <row r="11" spans="1:22" ht="25.15" customHeight="1" thickBot="1" x14ac:dyDescent="0.3">
      <c r="A11" s="34" t="s">
        <v>108</v>
      </c>
      <c r="B11" s="59" t="e">
        <f>SUM(B6:B10)</f>
        <v>#N/A</v>
      </c>
      <c r="C11" s="44" t="e">
        <f>SUM(C6:C10)</f>
        <v>#N/A</v>
      </c>
      <c r="D11" s="60" t="e">
        <f t="shared" ref="D11:U11" si="0">SUM(D6:D10)</f>
        <v>#N/A</v>
      </c>
      <c r="E11" s="45" t="e">
        <f t="shared" si="0"/>
        <v>#N/A</v>
      </c>
      <c r="F11" s="59" t="e">
        <f t="shared" si="0"/>
        <v>#N/A</v>
      </c>
      <c r="G11" s="44" t="e">
        <f t="shared" si="0"/>
        <v>#N/A</v>
      </c>
      <c r="H11" s="60" t="e">
        <f t="shared" si="0"/>
        <v>#N/A</v>
      </c>
      <c r="I11" s="45" t="e">
        <f t="shared" si="0"/>
        <v>#N/A</v>
      </c>
      <c r="J11" s="59" t="e">
        <f t="shared" si="0"/>
        <v>#N/A</v>
      </c>
      <c r="K11" s="44" t="e">
        <f t="shared" si="0"/>
        <v>#N/A</v>
      </c>
      <c r="L11" s="60" t="e">
        <f t="shared" si="0"/>
        <v>#N/A</v>
      </c>
      <c r="M11" s="45" t="e">
        <f t="shared" si="0"/>
        <v>#N/A</v>
      </c>
      <c r="N11" s="59" t="e">
        <f t="shared" si="0"/>
        <v>#N/A</v>
      </c>
      <c r="O11" s="44" t="e">
        <f t="shared" si="0"/>
        <v>#N/A</v>
      </c>
      <c r="P11" s="60" t="e">
        <f t="shared" si="0"/>
        <v>#N/A</v>
      </c>
      <c r="Q11" s="45" t="e">
        <f t="shared" si="0"/>
        <v>#N/A</v>
      </c>
      <c r="R11" s="59" t="e">
        <f t="shared" si="0"/>
        <v>#N/A</v>
      </c>
      <c r="S11" s="44" t="e">
        <f t="shared" si="0"/>
        <v>#N/A</v>
      </c>
      <c r="T11" s="60" t="e">
        <f t="shared" si="0"/>
        <v>#N/A</v>
      </c>
      <c r="U11" s="45" t="e">
        <f t="shared" si="0"/>
        <v>#N/A</v>
      </c>
      <c r="V11" s="69"/>
    </row>
    <row r="12" spans="1:22" x14ac:dyDescent="0.25">
      <c r="A12" s="64" t="s">
        <v>109</v>
      </c>
      <c r="B12" s="54" t="e">
        <f>VLOOKUP(V12,[1]Sheet1!$A$764:$U$778,2,FALSE)</f>
        <v>#N/A</v>
      </c>
      <c r="C12" s="41" t="e">
        <f>VLOOKUP(V12,[1]Sheet1!$A$764:$U$778,3,FALSE)/100</f>
        <v>#N/A</v>
      </c>
      <c r="D12" s="54" t="e">
        <f>VLOOKUP(V12,[1]Sheet1!$A$764:$U$778,4,FALSE)</f>
        <v>#N/A</v>
      </c>
      <c r="E12" s="40" t="e">
        <f>VLOOKUP(V12,[1]Sheet1!$A$764:$U$778,5,FALSE)/100</f>
        <v>#N/A</v>
      </c>
      <c r="F12" s="55" t="e">
        <f>VLOOKUP(V12,[1]Sheet1!$A$764:$U$778,6,FALSE)</f>
        <v>#N/A</v>
      </c>
      <c r="G12" s="41" t="e">
        <f>VLOOKUP(V12,[1]Sheet1!$A$764:$U$778,7,FALSE)/100</f>
        <v>#N/A</v>
      </c>
      <c r="H12" s="54" t="e">
        <f>VLOOKUP(V12,[1]Sheet1!$A$764:$U$778,8,FALSE)</f>
        <v>#N/A</v>
      </c>
      <c r="I12" s="40" t="e">
        <f>VLOOKUP(V12,[1]Sheet1!$A$764:$U$778,9,FALSE)/100</f>
        <v>#N/A</v>
      </c>
      <c r="J12" s="55" t="e">
        <f>VLOOKUP(V12,[1]Sheet1!$A$764:$U$778,10,FALSE)</f>
        <v>#N/A</v>
      </c>
      <c r="K12" s="41" t="e">
        <f>VLOOKUP(V12,[1]Sheet1!$A$764:$U$778,11,FALSE)/100</f>
        <v>#N/A</v>
      </c>
      <c r="L12" s="54" t="e">
        <f>VLOOKUP(V12,[1]Sheet1!$A$764:$U$778,12,FALSE)</f>
        <v>#N/A</v>
      </c>
      <c r="M12" s="40" t="e">
        <f>VLOOKUP(V12,[1]Sheet1!$A$764:$U$778,13,FALSE)/100</f>
        <v>#N/A</v>
      </c>
      <c r="N12" s="55" t="e">
        <f>VLOOKUP(V12,[1]Sheet1!$A$764:$U$778,14,FALSE)</f>
        <v>#N/A</v>
      </c>
      <c r="O12" s="41" t="e">
        <f>VLOOKUP(V12,[1]Sheet1!$A$764:$U$778,15,FALSE)/100</f>
        <v>#N/A</v>
      </c>
      <c r="P12" s="54" t="e">
        <f>VLOOKUP(V12,[1]Sheet1!$A$764:$U$778,16,FALSE)</f>
        <v>#N/A</v>
      </c>
      <c r="Q12" s="40" t="e">
        <f>VLOOKUP(V12,[1]Sheet1!$A$764:$U$778,17,FALSE)/100</f>
        <v>#N/A</v>
      </c>
      <c r="R12" s="55" t="e">
        <f>VLOOKUP(V12,[1]Sheet1!$A$764:$U$778,18,FALSE)</f>
        <v>#N/A</v>
      </c>
      <c r="S12" s="41" t="e">
        <f>VLOOKUP(V12,[1]Sheet1!$A$764:$U$778,19,FALSE)/100</f>
        <v>#N/A</v>
      </c>
      <c r="T12" s="54" t="e">
        <f>VLOOKUP(V12,[1]Sheet1!$A$764:$U$778,20,FALSE)</f>
        <v>#N/A</v>
      </c>
      <c r="U12" s="40" t="e">
        <f>VLOOKUP(V12,[1]Sheet1!$A$764:$U$778,21,FALSE)/100</f>
        <v>#N/A</v>
      </c>
      <c r="V12" s="67" t="s">
        <v>185</v>
      </c>
    </row>
    <row r="13" spans="1:22" x14ac:dyDescent="0.25">
      <c r="A13" s="65" t="s">
        <v>110</v>
      </c>
      <c r="B13" s="36">
        <f>VLOOKUP(V13,[1]Sheet1!$A$764:$U$778,2,FALSE)</f>
        <v>2971</v>
      </c>
      <c r="C13" s="33">
        <f>VLOOKUP(V13,[1]Sheet1!$A$764:$U$778,3,FALSE)/100</f>
        <v>0.11015126798161055</v>
      </c>
      <c r="D13" s="36">
        <f>VLOOKUP(V13,[1]Sheet1!$A$764:$U$778,4,FALSE)</f>
        <v>2971</v>
      </c>
      <c r="E13" s="35">
        <f>VLOOKUP(V13,[1]Sheet1!$A$764:$U$778,5,FALSE)/100</f>
        <v>0.11015126798161055</v>
      </c>
      <c r="F13" s="56">
        <f>VLOOKUP(V13,[1]Sheet1!$A$764:$U$778,6,FALSE)</f>
        <v>0</v>
      </c>
      <c r="G13" s="33">
        <f>VLOOKUP(V13,[1]Sheet1!$A$764:$U$778,7,FALSE)/100</f>
        <v>0</v>
      </c>
      <c r="H13" s="36">
        <f>VLOOKUP(V13,[1]Sheet1!$A$764:$U$778,8,FALSE)</f>
        <v>0</v>
      </c>
      <c r="I13" s="35">
        <f>VLOOKUP(V13,[1]Sheet1!$A$764:$U$778,9,FALSE)/100</f>
        <v>0</v>
      </c>
      <c r="J13" s="56">
        <f>VLOOKUP(V13,[1]Sheet1!$A$764:$U$778,10,FALSE)</f>
        <v>0</v>
      </c>
      <c r="K13" s="33">
        <f>VLOOKUP(V13,[1]Sheet1!$A$764:$U$778,11,FALSE)/100</f>
        <v>0</v>
      </c>
      <c r="L13" s="36">
        <f>VLOOKUP(V13,[1]Sheet1!$A$764:$U$778,12,FALSE)</f>
        <v>0</v>
      </c>
      <c r="M13" s="35">
        <f>VLOOKUP(V13,[1]Sheet1!$A$764:$U$778,13,FALSE)/100</f>
        <v>0</v>
      </c>
      <c r="N13" s="56">
        <f>VLOOKUP(V13,[1]Sheet1!$A$764:$U$778,14,FALSE)</f>
        <v>0</v>
      </c>
      <c r="O13" s="33">
        <f>VLOOKUP(V13,[1]Sheet1!$A$764:$U$778,15,FALSE)/100</f>
        <v>0</v>
      </c>
      <c r="P13" s="36">
        <f>VLOOKUP(V13,[1]Sheet1!$A$764:$U$778,16,FALSE)</f>
        <v>0</v>
      </c>
      <c r="Q13" s="35">
        <f>VLOOKUP(V13,[1]Sheet1!$A$764:$U$778,17,FALSE)/100</f>
        <v>0</v>
      </c>
      <c r="R13" s="56">
        <f>VLOOKUP(V13,[1]Sheet1!$A$764:$U$778,18,FALSE)</f>
        <v>0</v>
      </c>
      <c r="S13" s="33">
        <f>VLOOKUP(V13,[1]Sheet1!$A$764:$U$778,19,FALSE)/100</f>
        <v>0</v>
      </c>
      <c r="T13" s="36">
        <f>VLOOKUP(V13,[1]Sheet1!$A$764:$U$778,20,FALSE)</f>
        <v>0</v>
      </c>
      <c r="U13" s="35">
        <f>VLOOKUP(V13,[1]Sheet1!$A$764:$U$778,21,FALSE)/100</f>
        <v>0</v>
      </c>
      <c r="V13" s="67" t="s">
        <v>186</v>
      </c>
    </row>
    <row r="14" spans="1:22" x14ac:dyDescent="0.25">
      <c r="A14" s="65" t="s">
        <v>111</v>
      </c>
      <c r="B14" s="36">
        <f>VLOOKUP(V14,[1]Sheet1!$A$764:$U$778,2,FALSE)</f>
        <v>2695</v>
      </c>
      <c r="C14" s="33">
        <f>VLOOKUP(V14,[1]Sheet1!$A$764:$U$778,3,FALSE)/100</f>
        <v>9.9918433931484502E-2</v>
      </c>
      <c r="D14" s="36">
        <f>VLOOKUP(V14,[1]Sheet1!$A$764:$U$778,4,FALSE)</f>
        <v>2695</v>
      </c>
      <c r="E14" s="35">
        <f>VLOOKUP(V14,[1]Sheet1!$A$764:$U$778,5,FALSE)/100</f>
        <v>9.9918433931484502E-2</v>
      </c>
      <c r="F14" s="56">
        <f>VLOOKUP(V14,[1]Sheet1!$A$764:$U$778,6,FALSE)</f>
        <v>0</v>
      </c>
      <c r="G14" s="33">
        <f>VLOOKUP(V14,[1]Sheet1!$A$764:$U$778,7,FALSE)/100</f>
        <v>0</v>
      </c>
      <c r="H14" s="36">
        <f>VLOOKUP(V14,[1]Sheet1!$A$764:$U$778,8,FALSE)</f>
        <v>0</v>
      </c>
      <c r="I14" s="35">
        <f>VLOOKUP(V14,[1]Sheet1!$A$764:$U$778,9,FALSE)/100</f>
        <v>0</v>
      </c>
      <c r="J14" s="56">
        <f>VLOOKUP(V14,[1]Sheet1!$A$764:$U$778,10,FALSE)</f>
        <v>0</v>
      </c>
      <c r="K14" s="33">
        <f>VLOOKUP(V14,[1]Sheet1!$A$764:$U$778,11,FALSE)/100</f>
        <v>0</v>
      </c>
      <c r="L14" s="36">
        <f>VLOOKUP(V14,[1]Sheet1!$A$764:$U$778,12,FALSE)</f>
        <v>0</v>
      </c>
      <c r="M14" s="35">
        <f>VLOOKUP(V14,[1]Sheet1!$A$764:$U$778,13,FALSE)/100</f>
        <v>0</v>
      </c>
      <c r="N14" s="56">
        <f>VLOOKUP(V14,[1]Sheet1!$A$764:$U$778,14,FALSE)</f>
        <v>0</v>
      </c>
      <c r="O14" s="33">
        <f>VLOOKUP(V14,[1]Sheet1!$A$764:$U$778,15,FALSE)/100</f>
        <v>0</v>
      </c>
      <c r="P14" s="36">
        <f>VLOOKUP(V14,[1]Sheet1!$A$764:$U$778,16,FALSE)</f>
        <v>0</v>
      </c>
      <c r="Q14" s="35">
        <f>VLOOKUP(V14,[1]Sheet1!$A$764:$U$778,17,FALSE)/100</f>
        <v>0</v>
      </c>
      <c r="R14" s="56">
        <f>VLOOKUP(V14,[1]Sheet1!$A$764:$U$778,18,FALSE)</f>
        <v>0</v>
      </c>
      <c r="S14" s="33">
        <f>VLOOKUP(V14,[1]Sheet1!$A$764:$U$778,19,FALSE)/100</f>
        <v>0</v>
      </c>
      <c r="T14" s="36">
        <f>VLOOKUP(V14,[1]Sheet1!$A$764:$U$778,20,FALSE)</f>
        <v>0</v>
      </c>
      <c r="U14" s="35">
        <f>VLOOKUP(V14,[1]Sheet1!$A$764:$U$778,21,FALSE)/100</f>
        <v>0</v>
      </c>
      <c r="V14" s="67" t="s">
        <v>187</v>
      </c>
    </row>
    <row r="15" spans="1:22" x14ac:dyDescent="0.25">
      <c r="A15" s="65" t="s">
        <v>112</v>
      </c>
      <c r="B15" s="36">
        <f>VLOOKUP(V15,[1]Sheet1!$A$764:$U$778,2,FALSE)</f>
        <v>582</v>
      </c>
      <c r="C15" s="33">
        <f>VLOOKUP(V15,[1]Sheet1!$A$764:$U$778,3,FALSE)/100</f>
        <v>2.1577932670917989E-2</v>
      </c>
      <c r="D15" s="36">
        <f>VLOOKUP(V15,[1]Sheet1!$A$764:$U$778,4,FALSE)</f>
        <v>582</v>
      </c>
      <c r="E15" s="35">
        <f>VLOOKUP(V15,[1]Sheet1!$A$764:$U$778,5,FALSE)/100</f>
        <v>2.1577932670917989E-2</v>
      </c>
      <c r="F15" s="56">
        <f>VLOOKUP(V15,[1]Sheet1!$A$764:$U$778,6,FALSE)</f>
        <v>0</v>
      </c>
      <c r="G15" s="33">
        <f>VLOOKUP(V15,[1]Sheet1!$A$764:$U$778,7,FALSE)/100</f>
        <v>0</v>
      </c>
      <c r="H15" s="36">
        <f>VLOOKUP(V15,[1]Sheet1!$A$764:$U$778,8,FALSE)</f>
        <v>0</v>
      </c>
      <c r="I15" s="35">
        <f>VLOOKUP(V15,[1]Sheet1!$A$764:$U$778,9,FALSE)/100</f>
        <v>0</v>
      </c>
      <c r="J15" s="56">
        <f>VLOOKUP(V15,[1]Sheet1!$A$764:$U$778,10,FALSE)</f>
        <v>0</v>
      </c>
      <c r="K15" s="33">
        <f>VLOOKUP(V15,[1]Sheet1!$A$764:$U$778,11,FALSE)/100</f>
        <v>0</v>
      </c>
      <c r="L15" s="36">
        <f>VLOOKUP(V15,[1]Sheet1!$A$764:$U$778,12,FALSE)</f>
        <v>0</v>
      </c>
      <c r="M15" s="35">
        <f>VLOOKUP(V15,[1]Sheet1!$A$764:$U$778,13,FALSE)/100</f>
        <v>0</v>
      </c>
      <c r="N15" s="56">
        <f>VLOOKUP(V15,[1]Sheet1!$A$764:$U$778,14,FALSE)</f>
        <v>0</v>
      </c>
      <c r="O15" s="33">
        <f>VLOOKUP(V15,[1]Sheet1!$A$764:$U$778,15,FALSE)/100</f>
        <v>0</v>
      </c>
      <c r="P15" s="36">
        <f>VLOOKUP(V15,[1]Sheet1!$A$764:$U$778,16,FALSE)</f>
        <v>0</v>
      </c>
      <c r="Q15" s="35">
        <f>VLOOKUP(V15,[1]Sheet1!$A$764:$U$778,17,FALSE)/100</f>
        <v>0</v>
      </c>
      <c r="R15" s="56">
        <f>VLOOKUP(V15,[1]Sheet1!$A$764:$U$778,18,FALSE)</f>
        <v>0</v>
      </c>
      <c r="S15" s="33">
        <f>VLOOKUP(V15,[1]Sheet1!$A$764:$U$778,19,FALSE)/100</f>
        <v>0</v>
      </c>
      <c r="T15" s="36">
        <f>VLOOKUP(V15,[1]Sheet1!$A$764:$U$778,20,FALSE)</f>
        <v>0</v>
      </c>
      <c r="U15" s="35">
        <f>VLOOKUP(V15,[1]Sheet1!$A$764:$U$778,21,FALSE)/100</f>
        <v>0</v>
      </c>
      <c r="V15" s="67" t="s">
        <v>188</v>
      </c>
    </row>
    <row r="16" spans="1:22" ht="15.75" thickBot="1" x14ac:dyDescent="0.3">
      <c r="A16" s="66" t="s">
        <v>113</v>
      </c>
      <c r="B16" s="57">
        <f>VLOOKUP(V16,[1]Sheet1!$A$764:$U$778,2,FALSE)</f>
        <v>1017</v>
      </c>
      <c r="C16" s="43">
        <f>VLOOKUP(V16,[1]Sheet1!$A$764:$U$778,3,FALSE)/100</f>
        <v>3.770576894557319E-2</v>
      </c>
      <c r="D16" s="57">
        <f>VLOOKUP(V16,[1]Sheet1!$A$764:$U$778,4,FALSE)</f>
        <v>1017</v>
      </c>
      <c r="E16" s="42">
        <f>VLOOKUP(V16,[1]Sheet1!$A$764:$U$778,5,FALSE)/100</f>
        <v>3.770576894557319E-2</v>
      </c>
      <c r="F16" s="58">
        <f>VLOOKUP(V16,[1]Sheet1!$A$764:$U$778,6,FALSE)</f>
        <v>0</v>
      </c>
      <c r="G16" s="43">
        <f>VLOOKUP(V16,[1]Sheet1!$A$764:$U$778,7,FALSE)/100</f>
        <v>0</v>
      </c>
      <c r="H16" s="57">
        <f>VLOOKUP(V16,[1]Sheet1!$A$764:$U$778,8,FALSE)</f>
        <v>0</v>
      </c>
      <c r="I16" s="42">
        <f>VLOOKUP(V16,[1]Sheet1!$A$764:$U$778,9,FALSE)/100</f>
        <v>0</v>
      </c>
      <c r="J16" s="58">
        <f>VLOOKUP(V16,[1]Sheet1!$A$764:$U$778,10,FALSE)</f>
        <v>0</v>
      </c>
      <c r="K16" s="43">
        <f>VLOOKUP(V16,[1]Sheet1!$A$764:$U$778,11,FALSE)/100</f>
        <v>0</v>
      </c>
      <c r="L16" s="57">
        <f>VLOOKUP(V16,[1]Sheet1!$A$764:$U$778,12,FALSE)</f>
        <v>0</v>
      </c>
      <c r="M16" s="42">
        <f>VLOOKUP(V16,[1]Sheet1!$A$764:$U$778,13,FALSE)/100</f>
        <v>0</v>
      </c>
      <c r="N16" s="58">
        <f>VLOOKUP(V16,[1]Sheet1!$A$764:$U$778,14,FALSE)</f>
        <v>0</v>
      </c>
      <c r="O16" s="43">
        <f>VLOOKUP(V16,[1]Sheet1!$A$764:$U$778,15,FALSE)/100</f>
        <v>0</v>
      </c>
      <c r="P16" s="57">
        <f>VLOOKUP(V16,[1]Sheet1!$A$764:$U$778,16,FALSE)</f>
        <v>0</v>
      </c>
      <c r="Q16" s="42">
        <f>VLOOKUP(V16,[1]Sheet1!$A$764:$U$778,17,FALSE)/100</f>
        <v>0</v>
      </c>
      <c r="R16" s="58">
        <f>VLOOKUP(V16,[1]Sheet1!$A$764:$U$778,18,FALSE)</f>
        <v>0</v>
      </c>
      <c r="S16" s="43">
        <f>VLOOKUP(V16,[1]Sheet1!$A$764:$U$778,19,FALSE)/100</f>
        <v>0</v>
      </c>
      <c r="T16" s="57">
        <f>VLOOKUP(V16,[1]Sheet1!$A$764:$U$778,20,FALSE)</f>
        <v>0</v>
      </c>
      <c r="U16" s="42">
        <f>VLOOKUP(V16,[1]Sheet1!$A$764:$U$778,21,FALSE)/100</f>
        <v>0</v>
      </c>
      <c r="V16" s="67" t="s">
        <v>189</v>
      </c>
    </row>
    <row r="17" spans="1:22" ht="25.15" customHeight="1" thickBot="1" x14ac:dyDescent="0.3">
      <c r="A17" s="34" t="s">
        <v>114</v>
      </c>
      <c r="B17" s="59" t="e">
        <f>SUM(B12:B16)</f>
        <v>#N/A</v>
      </c>
      <c r="C17" s="44" t="e">
        <f>SUM(C12:C16)</f>
        <v>#N/A</v>
      </c>
      <c r="D17" s="60" t="e">
        <f t="shared" ref="D17:U17" si="1">SUM(D12:D16)</f>
        <v>#N/A</v>
      </c>
      <c r="E17" s="45" t="e">
        <f t="shared" si="1"/>
        <v>#N/A</v>
      </c>
      <c r="F17" s="59" t="e">
        <f t="shared" si="1"/>
        <v>#N/A</v>
      </c>
      <c r="G17" s="44" t="e">
        <f t="shared" si="1"/>
        <v>#N/A</v>
      </c>
      <c r="H17" s="60" t="e">
        <f t="shared" si="1"/>
        <v>#N/A</v>
      </c>
      <c r="I17" s="45" t="e">
        <f t="shared" si="1"/>
        <v>#N/A</v>
      </c>
      <c r="J17" s="59" t="e">
        <f t="shared" si="1"/>
        <v>#N/A</v>
      </c>
      <c r="K17" s="44" t="e">
        <f t="shared" si="1"/>
        <v>#N/A</v>
      </c>
      <c r="L17" s="60" t="e">
        <f t="shared" si="1"/>
        <v>#N/A</v>
      </c>
      <c r="M17" s="45" t="e">
        <f t="shared" si="1"/>
        <v>#N/A</v>
      </c>
      <c r="N17" s="59" t="e">
        <f t="shared" si="1"/>
        <v>#N/A</v>
      </c>
      <c r="O17" s="44" t="e">
        <f t="shared" si="1"/>
        <v>#N/A</v>
      </c>
      <c r="P17" s="60" t="e">
        <f t="shared" si="1"/>
        <v>#N/A</v>
      </c>
      <c r="Q17" s="45" t="e">
        <f t="shared" si="1"/>
        <v>#N/A</v>
      </c>
      <c r="R17" s="59" t="e">
        <f t="shared" si="1"/>
        <v>#N/A</v>
      </c>
      <c r="S17" s="44" t="e">
        <f t="shared" si="1"/>
        <v>#N/A</v>
      </c>
      <c r="T17" s="60" t="e">
        <f t="shared" si="1"/>
        <v>#N/A</v>
      </c>
      <c r="U17" s="45" t="e">
        <f t="shared" si="1"/>
        <v>#N/A</v>
      </c>
      <c r="V17" s="69"/>
    </row>
    <row r="18" spans="1:22" x14ac:dyDescent="0.25">
      <c r="A18" s="64" t="s">
        <v>115</v>
      </c>
      <c r="B18" s="54">
        <f>VLOOKUP(V18,[1]Sheet1!$A$764:$U$778,2,FALSE)</f>
        <v>17</v>
      </c>
      <c r="C18" s="41">
        <f>VLOOKUP(V18,[1]Sheet1!$A$764:$U$778,3,FALSE)/100</f>
        <v>6.3028325671066296E-4</v>
      </c>
      <c r="D18" s="54">
        <f>VLOOKUP(V18,[1]Sheet1!$A$764:$U$778,4,FALSE)</f>
        <v>17</v>
      </c>
      <c r="E18" s="40">
        <f>VLOOKUP(V18,[1]Sheet1!$A$764:$U$778,5,FALSE)/100</f>
        <v>6.3028325671066296E-4</v>
      </c>
      <c r="F18" s="55">
        <f>VLOOKUP(V18,[1]Sheet1!$A$764:$U$778,6,FALSE)</f>
        <v>0</v>
      </c>
      <c r="G18" s="41">
        <f>VLOOKUP(V18,[1]Sheet1!$A$764:$U$778,7,FALSE)/100</f>
        <v>0</v>
      </c>
      <c r="H18" s="54">
        <f>VLOOKUP(V18,[1]Sheet1!$A$764:$U$778,8,FALSE)</f>
        <v>0</v>
      </c>
      <c r="I18" s="40">
        <f>VLOOKUP(V18,[1]Sheet1!$A$764:$U$778,9,FALSE)/100</f>
        <v>0</v>
      </c>
      <c r="J18" s="55">
        <f>VLOOKUP(V18,[1]Sheet1!$A$764:$U$778,10,FALSE)</f>
        <v>0</v>
      </c>
      <c r="K18" s="41">
        <f>VLOOKUP(V18,[1]Sheet1!$A$764:$U$778,11,FALSE)/100</f>
        <v>0</v>
      </c>
      <c r="L18" s="54">
        <f>VLOOKUP(V18,[1]Sheet1!$A$764:$U$778,12,FALSE)</f>
        <v>0</v>
      </c>
      <c r="M18" s="40">
        <f>VLOOKUP(V18,[1]Sheet1!$A$764:$U$778,13,FALSE)/100</f>
        <v>0</v>
      </c>
      <c r="N18" s="55">
        <f>VLOOKUP(V18,[1]Sheet1!$A$764:$U$778,14,FALSE)</f>
        <v>0</v>
      </c>
      <c r="O18" s="41">
        <f>VLOOKUP(V18,[1]Sheet1!$A$764:$U$778,15,FALSE)/100</f>
        <v>0</v>
      </c>
      <c r="P18" s="54">
        <f>VLOOKUP(V18,[1]Sheet1!$A$764:$U$778,16,FALSE)</f>
        <v>0</v>
      </c>
      <c r="Q18" s="40">
        <f>VLOOKUP(V18,[1]Sheet1!$A$764:$U$778,17,FALSE)/100</f>
        <v>0</v>
      </c>
      <c r="R18" s="55">
        <f>VLOOKUP(V18,[1]Sheet1!$A$764:$U$778,18,FALSE)</f>
        <v>0</v>
      </c>
      <c r="S18" s="41">
        <f>VLOOKUP(V18,[1]Sheet1!$A$764:$U$778,19,FALSE)/100</f>
        <v>0</v>
      </c>
      <c r="T18" s="54">
        <f>VLOOKUP(V18,[1]Sheet1!$A$764:$U$778,20,FALSE)</f>
        <v>0</v>
      </c>
      <c r="U18" s="40">
        <f>VLOOKUP(V18,[1]Sheet1!$A$764:$U$778,21,FALSE)/100</f>
        <v>0</v>
      </c>
      <c r="V18" s="67" t="s">
        <v>190</v>
      </c>
    </row>
    <row r="19" spans="1:22" x14ac:dyDescent="0.25">
      <c r="A19" s="65" t="s">
        <v>116</v>
      </c>
      <c r="B19" s="36" t="e">
        <f>VLOOKUP(V19,[1]Sheet1!$A$764:$U$778,2,FALSE)</f>
        <v>#N/A</v>
      </c>
      <c r="C19" s="33" t="e">
        <f>VLOOKUP(V19,[1]Sheet1!$A$764:$U$778,3,FALSE)/100</f>
        <v>#N/A</v>
      </c>
      <c r="D19" s="36" t="e">
        <f>VLOOKUP(V19,[1]Sheet1!$A$764:$U$778,4,FALSE)</f>
        <v>#N/A</v>
      </c>
      <c r="E19" s="35" t="e">
        <f>VLOOKUP(V19,[1]Sheet1!$A$764:$U$778,5,FALSE)/100</f>
        <v>#N/A</v>
      </c>
      <c r="F19" s="56" t="e">
        <f>VLOOKUP(V19,[1]Sheet1!$A$764:$U$778,6,FALSE)</f>
        <v>#N/A</v>
      </c>
      <c r="G19" s="33" t="e">
        <f>VLOOKUP(V19,[1]Sheet1!$A$764:$U$778,7,FALSE)/100</f>
        <v>#N/A</v>
      </c>
      <c r="H19" s="36" t="e">
        <f>VLOOKUP(V19,[1]Sheet1!$A$764:$U$778,8,FALSE)</f>
        <v>#N/A</v>
      </c>
      <c r="I19" s="35" t="e">
        <f>VLOOKUP(V19,[1]Sheet1!$A$764:$U$778,9,FALSE)/100</f>
        <v>#N/A</v>
      </c>
      <c r="J19" s="56" t="e">
        <f>VLOOKUP(V19,[1]Sheet1!$A$764:$U$778,10,FALSE)</f>
        <v>#N/A</v>
      </c>
      <c r="K19" s="33" t="e">
        <f>VLOOKUP(V19,[1]Sheet1!$A$764:$U$778,11,FALSE)/100</f>
        <v>#N/A</v>
      </c>
      <c r="L19" s="36" t="e">
        <f>VLOOKUP(V19,[1]Sheet1!$A$764:$U$778,12,FALSE)</f>
        <v>#N/A</v>
      </c>
      <c r="M19" s="35" t="e">
        <f>VLOOKUP(V19,[1]Sheet1!$A$764:$U$778,13,FALSE)/100</f>
        <v>#N/A</v>
      </c>
      <c r="N19" s="56" t="e">
        <f>VLOOKUP(V19,[1]Sheet1!$A$764:$U$778,14,FALSE)</f>
        <v>#N/A</v>
      </c>
      <c r="O19" s="33" t="e">
        <f>VLOOKUP(V19,[1]Sheet1!$A$764:$U$778,15,FALSE)/100</f>
        <v>#N/A</v>
      </c>
      <c r="P19" s="36" t="e">
        <f>VLOOKUP(V19,[1]Sheet1!$A$764:$U$778,16,FALSE)</f>
        <v>#N/A</v>
      </c>
      <c r="Q19" s="35" t="e">
        <f>VLOOKUP(V19,[1]Sheet1!$A$764:$U$778,17,FALSE)/100</f>
        <v>#N/A</v>
      </c>
      <c r="R19" s="56" t="e">
        <f>VLOOKUP(V19,[1]Sheet1!$A$764:$U$778,18,FALSE)</f>
        <v>#N/A</v>
      </c>
      <c r="S19" s="33" t="e">
        <f>VLOOKUP(V19,[1]Sheet1!$A$764:$U$778,19,FALSE)/100</f>
        <v>#N/A</v>
      </c>
      <c r="T19" s="36" t="e">
        <f>VLOOKUP(V19,[1]Sheet1!$A$764:$U$778,20,FALSE)</f>
        <v>#N/A</v>
      </c>
      <c r="U19" s="35" t="e">
        <f>VLOOKUP(V19,[1]Sheet1!$A$764:$U$778,21,FALSE)/100</f>
        <v>#N/A</v>
      </c>
      <c r="V19" s="67" t="s">
        <v>191</v>
      </c>
    </row>
    <row r="20" spans="1:22" ht="15.75" thickBot="1" x14ac:dyDescent="0.3">
      <c r="A20" s="66" t="s">
        <v>38</v>
      </c>
      <c r="B20" s="57">
        <f>VLOOKUP(V20,[1]Sheet1!$A$764:$U$778,2,FALSE)</f>
        <v>6624</v>
      </c>
      <c r="C20" s="43">
        <f>VLOOKUP(V20,[1]Sheet1!$A$764:$U$778,3,FALSE)/100</f>
        <v>0.24558801720302537</v>
      </c>
      <c r="D20" s="57">
        <f>VLOOKUP(V20,[1]Sheet1!$A$764:$U$778,4,FALSE)</f>
        <v>6624</v>
      </c>
      <c r="E20" s="42">
        <f>VLOOKUP(V20,[1]Sheet1!$A$764:$U$778,5,FALSE)/100</f>
        <v>0.24558801720302537</v>
      </c>
      <c r="F20" s="58">
        <f>VLOOKUP(V20,[1]Sheet1!$A$764:$U$778,6,FALSE)</f>
        <v>0</v>
      </c>
      <c r="G20" s="43">
        <f>VLOOKUP(V20,[1]Sheet1!$A$764:$U$778,7,FALSE)/100</f>
        <v>0</v>
      </c>
      <c r="H20" s="57">
        <f>VLOOKUP(V20,[1]Sheet1!$A$764:$U$778,8,FALSE)</f>
        <v>0</v>
      </c>
      <c r="I20" s="42">
        <f>VLOOKUP(V20,[1]Sheet1!$A$764:$U$778,9,FALSE)/100</f>
        <v>0</v>
      </c>
      <c r="J20" s="58">
        <f>VLOOKUP(V20,[1]Sheet1!$A$764:$U$778,10,FALSE)</f>
        <v>0</v>
      </c>
      <c r="K20" s="43">
        <f>VLOOKUP(V20,[1]Sheet1!$A$764:$U$778,11,FALSE)/100</f>
        <v>0</v>
      </c>
      <c r="L20" s="57">
        <f>VLOOKUP(V20,[1]Sheet1!$A$764:$U$778,12,FALSE)</f>
        <v>0</v>
      </c>
      <c r="M20" s="42">
        <f>VLOOKUP(V20,[1]Sheet1!$A$764:$U$778,13,FALSE)/100</f>
        <v>0</v>
      </c>
      <c r="N20" s="58">
        <f>VLOOKUP(V20,[1]Sheet1!$A$764:$U$778,14,FALSE)</f>
        <v>0</v>
      </c>
      <c r="O20" s="43">
        <f>VLOOKUP(V20,[1]Sheet1!$A$764:$U$778,15,FALSE)/100</f>
        <v>0</v>
      </c>
      <c r="P20" s="57">
        <f>VLOOKUP(V20,[1]Sheet1!$A$764:$U$778,16,FALSE)</f>
        <v>0</v>
      </c>
      <c r="Q20" s="42">
        <f>VLOOKUP(V20,[1]Sheet1!$A$764:$U$778,17,FALSE)/100</f>
        <v>0</v>
      </c>
      <c r="R20" s="58">
        <f>VLOOKUP(V20,[1]Sheet1!$A$764:$U$778,18,FALSE)</f>
        <v>0</v>
      </c>
      <c r="S20" s="43">
        <f>VLOOKUP(V20,[1]Sheet1!$A$764:$U$778,19,FALSE)/100</f>
        <v>0</v>
      </c>
      <c r="T20" s="57">
        <f>VLOOKUP(V20,[1]Sheet1!$A$764:$U$778,20,FALSE)</f>
        <v>0</v>
      </c>
      <c r="U20" s="42">
        <f>VLOOKUP(V20,[1]Sheet1!$A$764:$U$778,21,FALSE)/100</f>
        <v>0</v>
      </c>
      <c r="V20" s="67" t="s">
        <v>192</v>
      </c>
    </row>
    <row r="21" spans="1:22" ht="25.15" customHeight="1" thickBot="1" x14ac:dyDescent="0.3">
      <c r="A21" s="37" t="s">
        <v>117</v>
      </c>
      <c r="B21" s="61">
        <f>VLOOKUP(V21,[1]Sheet1!$A$764:$U$778,2,FALSE)</f>
        <v>26972</v>
      </c>
      <c r="C21" s="46">
        <f>VLOOKUP(V21,[1]Sheet1!$A$764:$U$778,3,FALSE)/100</f>
        <v>1</v>
      </c>
      <c r="D21" s="62">
        <f>VLOOKUP(V21,[1]Sheet1!$A$764:$U$778,4,FALSE)</f>
        <v>26972</v>
      </c>
      <c r="E21" s="47">
        <f>VLOOKUP(V21,[1]Sheet1!$A$764:$U$778,5,FALSE)/100</f>
        <v>1</v>
      </c>
      <c r="F21" s="61">
        <f>VLOOKUP(V21,[1]Sheet1!$A$764:$U$778,6,FALSE)</f>
        <v>0</v>
      </c>
      <c r="G21" s="46">
        <f>VLOOKUP(V21,[1]Sheet1!$A$764:$U$778,7,FALSE)/100</f>
        <v>0</v>
      </c>
      <c r="H21" s="62">
        <f>VLOOKUP(V21,[1]Sheet1!$A$764:$U$778,8,FALSE)</f>
        <v>0</v>
      </c>
      <c r="I21" s="47">
        <f>VLOOKUP(V21,[1]Sheet1!$A$764:$U$778,9,FALSE)/100</f>
        <v>0</v>
      </c>
      <c r="J21" s="61">
        <f>VLOOKUP(V21,[1]Sheet1!$A$764:$U$778,10,FALSE)</f>
        <v>0</v>
      </c>
      <c r="K21" s="46">
        <f>VLOOKUP(V21,[1]Sheet1!$A$764:$U$778,11,FALSE)/100</f>
        <v>0</v>
      </c>
      <c r="L21" s="62">
        <f>VLOOKUP(V21,[1]Sheet1!$A$764:$U$778,12,FALSE)</f>
        <v>0</v>
      </c>
      <c r="M21" s="47">
        <f>VLOOKUP(V21,[1]Sheet1!$A$764:$U$778,13,FALSE)/100</f>
        <v>0</v>
      </c>
      <c r="N21" s="61">
        <f>VLOOKUP(V21,[1]Sheet1!$A$764:$U$778,14,FALSE)</f>
        <v>0</v>
      </c>
      <c r="O21" s="46">
        <f>VLOOKUP(V21,[1]Sheet1!$A$764:$U$778,15,FALSE)/100</f>
        <v>0</v>
      </c>
      <c r="P21" s="62">
        <f>VLOOKUP(V21,[1]Sheet1!$A$764:$U$778,16,FALSE)</f>
        <v>0</v>
      </c>
      <c r="Q21" s="47">
        <f>VLOOKUP(V21,[1]Sheet1!$A$764:$U$778,17,FALSE)/100</f>
        <v>0</v>
      </c>
      <c r="R21" s="61">
        <f>VLOOKUP(V21,[1]Sheet1!$A$764:$U$778,18,FALSE)</f>
        <v>0</v>
      </c>
      <c r="S21" s="46">
        <f>VLOOKUP(V21,[1]Sheet1!$A$764:$U$778,19,FALSE)/100</f>
        <v>0</v>
      </c>
      <c r="T21" s="62">
        <f>VLOOKUP(V21,[1]Sheet1!$A$764:$U$778,20,FALSE)</f>
        <v>0</v>
      </c>
      <c r="U21" s="47">
        <f>VLOOKUP(V21,[1]Sheet1!$A$764:$U$778,21,FALSE)/100</f>
        <v>0</v>
      </c>
      <c r="V21" s="68" t="s">
        <v>52</v>
      </c>
    </row>
  </sheetData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Y733"/>
  <sheetViews>
    <sheetView zoomScale="60" zoomScaleNormal="60" workbookViewId="0">
      <selection activeCell="C8" sqref="C8:T33"/>
    </sheetView>
  </sheetViews>
  <sheetFormatPr defaultColWidth="11.42578125" defaultRowHeight="15" x14ac:dyDescent="0.25"/>
  <cols>
    <col min="1" max="1" width="2.7109375" style="81" customWidth="1"/>
    <col min="2" max="2" width="15.7109375" style="63" customWidth="1"/>
    <col min="3" max="24" width="12.7109375" style="63" customWidth="1"/>
    <col min="25" max="25" width="11.42578125" style="269"/>
    <col min="26" max="16384" width="11.42578125" style="81"/>
  </cols>
  <sheetData>
    <row r="1" spans="2:25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2:25" ht="24.95" customHeight="1" thickTop="1" thickBot="1" x14ac:dyDescent="0.3">
      <c r="B2" s="284" t="s">
        <v>285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6"/>
    </row>
    <row r="3" spans="2:25" ht="24.95" customHeight="1" thickTop="1" thickBot="1" x14ac:dyDescent="0.3">
      <c r="B3" s="287" t="s">
        <v>216</v>
      </c>
      <c r="C3" s="298" t="s">
        <v>35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314"/>
      <c r="W3" s="299" t="s">
        <v>31</v>
      </c>
      <c r="X3" s="300"/>
    </row>
    <row r="4" spans="2:25" ht="24.95" customHeight="1" thickTop="1" thickBot="1" x14ac:dyDescent="0.3">
      <c r="B4" s="288"/>
      <c r="C4" s="308" t="s">
        <v>36</v>
      </c>
      <c r="D4" s="317"/>
      <c r="E4" s="317"/>
      <c r="F4" s="317"/>
      <c r="G4" s="317"/>
      <c r="H4" s="317"/>
      <c r="I4" s="317"/>
      <c r="J4" s="317"/>
      <c r="K4" s="317"/>
      <c r="L4" s="318"/>
      <c r="M4" s="308" t="s">
        <v>37</v>
      </c>
      <c r="N4" s="317"/>
      <c r="O4" s="317"/>
      <c r="P4" s="317"/>
      <c r="Q4" s="317"/>
      <c r="R4" s="317"/>
      <c r="S4" s="317"/>
      <c r="T4" s="317"/>
      <c r="U4" s="317"/>
      <c r="V4" s="318"/>
      <c r="W4" s="315"/>
      <c r="X4" s="316"/>
    </row>
    <row r="5" spans="2:25" ht="24.95" customHeight="1" thickTop="1" thickBot="1" x14ac:dyDescent="0.3">
      <c r="B5" s="288"/>
      <c r="C5" s="308" t="s">
        <v>81</v>
      </c>
      <c r="D5" s="309"/>
      <c r="E5" s="309"/>
      <c r="F5" s="309"/>
      <c r="G5" s="309"/>
      <c r="H5" s="309"/>
      <c r="I5" s="309"/>
      <c r="J5" s="310"/>
      <c r="K5" s="319" t="s">
        <v>31</v>
      </c>
      <c r="L5" s="320"/>
      <c r="M5" s="308" t="s">
        <v>81</v>
      </c>
      <c r="N5" s="309"/>
      <c r="O5" s="309"/>
      <c r="P5" s="309"/>
      <c r="Q5" s="309"/>
      <c r="R5" s="309"/>
      <c r="S5" s="309"/>
      <c r="T5" s="310"/>
      <c r="U5" s="319" t="s">
        <v>31</v>
      </c>
      <c r="V5" s="320"/>
      <c r="W5" s="315"/>
      <c r="X5" s="316"/>
    </row>
    <row r="6" spans="2:25" ht="24.95" customHeight="1" thickTop="1" x14ac:dyDescent="0.25">
      <c r="B6" s="325"/>
      <c r="C6" s="311" t="s">
        <v>33</v>
      </c>
      <c r="D6" s="312"/>
      <c r="E6" s="313" t="s">
        <v>193</v>
      </c>
      <c r="F6" s="312"/>
      <c r="G6" s="313" t="s">
        <v>51</v>
      </c>
      <c r="H6" s="312"/>
      <c r="I6" s="323" t="s">
        <v>34</v>
      </c>
      <c r="J6" s="324"/>
      <c r="K6" s="321"/>
      <c r="L6" s="322"/>
      <c r="M6" s="311" t="s">
        <v>33</v>
      </c>
      <c r="N6" s="312"/>
      <c r="O6" s="313" t="s">
        <v>193</v>
      </c>
      <c r="P6" s="312"/>
      <c r="Q6" s="313" t="s">
        <v>51</v>
      </c>
      <c r="R6" s="312"/>
      <c r="S6" s="323" t="s">
        <v>34</v>
      </c>
      <c r="T6" s="324"/>
      <c r="U6" s="321"/>
      <c r="V6" s="322"/>
      <c r="W6" s="301"/>
      <c r="X6" s="302"/>
    </row>
    <row r="7" spans="2:25" ht="24.95" customHeight="1" thickBot="1" x14ac:dyDescent="0.3">
      <c r="B7" s="326"/>
      <c r="C7" s="252" t="s">
        <v>4</v>
      </c>
      <c r="D7" s="253" t="s">
        <v>5</v>
      </c>
      <c r="E7" s="254" t="s">
        <v>4</v>
      </c>
      <c r="F7" s="253" t="s">
        <v>5</v>
      </c>
      <c r="G7" s="254" t="s">
        <v>4</v>
      </c>
      <c r="H7" s="253" t="s">
        <v>5</v>
      </c>
      <c r="I7" s="254" t="s">
        <v>4</v>
      </c>
      <c r="J7" s="134" t="s">
        <v>5</v>
      </c>
      <c r="K7" s="252" t="s">
        <v>4</v>
      </c>
      <c r="L7" s="255" t="s">
        <v>5</v>
      </c>
      <c r="M7" s="252" t="s">
        <v>4</v>
      </c>
      <c r="N7" s="253" t="s">
        <v>5</v>
      </c>
      <c r="O7" s="254" t="s">
        <v>4</v>
      </c>
      <c r="P7" s="253" t="s">
        <v>5</v>
      </c>
      <c r="Q7" s="254" t="s">
        <v>4</v>
      </c>
      <c r="R7" s="253" t="s">
        <v>5</v>
      </c>
      <c r="S7" s="254" t="s">
        <v>4</v>
      </c>
      <c r="T7" s="134" t="s">
        <v>5</v>
      </c>
      <c r="U7" s="252" t="s">
        <v>4</v>
      </c>
      <c r="V7" s="255" t="s">
        <v>5</v>
      </c>
      <c r="W7" s="252" t="s">
        <v>4</v>
      </c>
      <c r="X7" s="255" t="s">
        <v>5</v>
      </c>
    </row>
    <row r="8" spans="2:25" ht="21.95" customHeight="1" thickTop="1" x14ac:dyDescent="0.25">
      <c r="B8" s="86" t="s">
        <v>6</v>
      </c>
      <c r="C8" s="87">
        <v>26</v>
      </c>
      <c r="D8" s="122">
        <v>5.1050461417632047E-3</v>
      </c>
      <c r="E8" s="89">
        <v>39</v>
      </c>
      <c r="F8" s="122">
        <v>5.7872087846861549E-3</v>
      </c>
      <c r="G8" s="89">
        <v>3</v>
      </c>
      <c r="H8" s="122">
        <v>6.5934065934065934E-3</v>
      </c>
      <c r="I8" s="89">
        <v>0</v>
      </c>
      <c r="J8" s="123">
        <v>0</v>
      </c>
      <c r="K8" s="233">
        <v>68</v>
      </c>
      <c r="L8" s="124">
        <v>5.5343045495238868E-3</v>
      </c>
      <c r="M8" s="87">
        <v>49</v>
      </c>
      <c r="N8" s="125">
        <v>1.2054120541205412E-2</v>
      </c>
      <c r="O8" s="89">
        <v>124</v>
      </c>
      <c r="P8" s="125">
        <v>1.2301587301587301E-2</v>
      </c>
      <c r="Q8" s="89">
        <v>5</v>
      </c>
      <c r="R8" s="125">
        <v>9.2764378478664197E-3</v>
      </c>
      <c r="S8" s="89">
        <v>0</v>
      </c>
      <c r="T8" s="123">
        <v>0</v>
      </c>
      <c r="U8" s="233">
        <v>178</v>
      </c>
      <c r="V8" s="126">
        <v>1.2121212121212121E-2</v>
      </c>
      <c r="W8" s="108">
        <v>246</v>
      </c>
      <c r="X8" s="126">
        <v>9.1205694794601801E-3</v>
      </c>
      <c r="Y8" s="269" t="s">
        <v>124</v>
      </c>
    </row>
    <row r="9" spans="2:25" ht="21.95" customHeight="1" x14ac:dyDescent="0.25">
      <c r="B9" s="86" t="s">
        <v>7</v>
      </c>
      <c r="C9" s="87">
        <v>21</v>
      </c>
      <c r="D9" s="122">
        <v>4.1233064991164341E-3</v>
      </c>
      <c r="E9" s="89">
        <v>36</v>
      </c>
      <c r="F9" s="122">
        <v>5.3420388781718359E-3</v>
      </c>
      <c r="G9" s="89">
        <v>3</v>
      </c>
      <c r="H9" s="122">
        <v>6.5934065934065934E-3</v>
      </c>
      <c r="I9" s="89">
        <v>0</v>
      </c>
      <c r="J9" s="123">
        <v>0</v>
      </c>
      <c r="K9" s="108">
        <v>60</v>
      </c>
      <c r="L9" s="124">
        <v>4.8832098966387237E-3</v>
      </c>
      <c r="M9" s="87">
        <v>44</v>
      </c>
      <c r="N9" s="125">
        <v>1.0824108241082412E-2</v>
      </c>
      <c r="O9" s="89">
        <v>108</v>
      </c>
      <c r="P9" s="125">
        <v>1.0714285714285714E-2</v>
      </c>
      <c r="Q9" s="89">
        <v>5</v>
      </c>
      <c r="R9" s="125">
        <v>9.2764378478664197E-3</v>
      </c>
      <c r="S9" s="89">
        <v>0</v>
      </c>
      <c r="T9" s="123">
        <v>0</v>
      </c>
      <c r="U9" s="108">
        <v>157</v>
      </c>
      <c r="V9" s="126">
        <v>1.0691181477698332E-2</v>
      </c>
      <c r="W9" s="108">
        <v>217</v>
      </c>
      <c r="X9" s="126">
        <v>8.0453803944831679E-3</v>
      </c>
      <c r="Y9" s="269" t="s">
        <v>125</v>
      </c>
    </row>
    <row r="10" spans="2:25" ht="21.95" customHeight="1" x14ac:dyDescent="0.25">
      <c r="B10" s="86" t="s">
        <v>8</v>
      </c>
      <c r="C10" s="87">
        <v>21</v>
      </c>
      <c r="D10" s="122">
        <v>4.1233064991164341E-3</v>
      </c>
      <c r="E10" s="89">
        <v>21</v>
      </c>
      <c r="F10" s="122">
        <v>3.1161893456002373E-3</v>
      </c>
      <c r="G10" s="89">
        <v>0</v>
      </c>
      <c r="H10" s="122">
        <v>0</v>
      </c>
      <c r="I10" s="89">
        <v>0</v>
      </c>
      <c r="J10" s="123">
        <v>0</v>
      </c>
      <c r="K10" s="108">
        <v>42</v>
      </c>
      <c r="L10" s="124">
        <v>3.4182469276471065E-3</v>
      </c>
      <c r="M10" s="87">
        <v>36</v>
      </c>
      <c r="N10" s="125">
        <v>8.8560885608856086E-3</v>
      </c>
      <c r="O10" s="89">
        <v>71</v>
      </c>
      <c r="P10" s="125">
        <v>7.0436507936507938E-3</v>
      </c>
      <c r="Q10" s="89">
        <v>5</v>
      </c>
      <c r="R10" s="125">
        <v>9.2764378478664197E-3</v>
      </c>
      <c r="S10" s="89">
        <v>0</v>
      </c>
      <c r="T10" s="123">
        <v>0</v>
      </c>
      <c r="U10" s="108">
        <v>112</v>
      </c>
      <c r="V10" s="126">
        <v>7.6268300987402107E-3</v>
      </c>
      <c r="W10" s="108">
        <v>154</v>
      </c>
      <c r="X10" s="126">
        <v>5.7096247960848291E-3</v>
      </c>
      <c r="Y10" s="269" t="s">
        <v>126</v>
      </c>
    </row>
    <row r="11" spans="2:25" ht="21.95" customHeight="1" x14ac:dyDescent="0.25">
      <c r="B11" s="86" t="s">
        <v>9</v>
      </c>
      <c r="C11" s="87">
        <v>28</v>
      </c>
      <c r="D11" s="122">
        <v>5.4977419988219128E-3</v>
      </c>
      <c r="E11" s="89">
        <v>27</v>
      </c>
      <c r="F11" s="122">
        <v>4.0065291586288765E-3</v>
      </c>
      <c r="G11" s="89">
        <v>0</v>
      </c>
      <c r="H11" s="122">
        <v>0</v>
      </c>
      <c r="I11" s="89">
        <v>0</v>
      </c>
      <c r="J11" s="123">
        <v>0</v>
      </c>
      <c r="K11" s="108">
        <v>55</v>
      </c>
      <c r="L11" s="124">
        <v>4.4762757385854966E-3</v>
      </c>
      <c r="M11" s="87">
        <v>25</v>
      </c>
      <c r="N11" s="125">
        <v>6.1500615006150061E-3</v>
      </c>
      <c r="O11" s="89">
        <v>78</v>
      </c>
      <c r="P11" s="125">
        <v>7.7380952380952384E-3</v>
      </c>
      <c r="Q11" s="89">
        <v>5</v>
      </c>
      <c r="R11" s="125">
        <v>9.2764378478664197E-3</v>
      </c>
      <c r="S11" s="89">
        <v>0</v>
      </c>
      <c r="T11" s="123">
        <v>0</v>
      </c>
      <c r="U11" s="108">
        <v>108</v>
      </c>
      <c r="V11" s="126">
        <v>7.354443309499489E-3</v>
      </c>
      <c r="W11" s="108">
        <v>163</v>
      </c>
      <c r="X11" s="126">
        <v>6.0433041672845918E-3</v>
      </c>
      <c r="Y11" s="269" t="s">
        <v>127</v>
      </c>
    </row>
    <row r="12" spans="2:25" ht="21.95" customHeight="1" x14ac:dyDescent="0.25">
      <c r="B12" s="86" t="s">
        <v>10</v>
      </c>
      <c r="C12" s="87">
        <v>17</v>
      </c>
      <c r="D12" s="122">
        <v>3.3379147849990185E-3</v>
      </c>
      <c r="E12" s="89">
        <v>14</v>
      </c>
      <c r="F12" s="122">
        <v>2.0774595637334916E-3</v>
      </c>
      <c r="G12" s="89">
        <v>0</v>
      </c>
      <c r="H12" s="122">
        <v>0</v>
      </c>
      <c r="I12" s="89">
        <v>0</v>
      </c>
      <c r="J12" s="123">
        <v>0</v>
      </c>
      <c r="K12" s="108">
        <v>31</v>
      </c>
      <c r="L12" s="124">
        <v>2.5229917799300073E-3</v>
      </c>
      <c r="M12" s="87">
        <v>34</v>
      </c>
      <c r="N12" s="125">
        <v>8.3640836408364078E-3</v>
      </c>
      <c r="O12" s="89">
        <v>61</v>
      </c>
      <c r="P12" s="125">
        <v>6.0515873015873018E-3</v>
      </c>
      <c r="Q12" s="89">
        <v>1</v>
      </c>
      <c r="R12" s="125">
        <v>1.8552875695732839E-3</v>
      </c>
      <c r="S12" s="89">
        <v>0</v>
      </c>
      <c r="T12" s="123">
        <v>0</v>
      </c>
      <c r="U12" s="108">
        <v>96</v>
      </c>
      <c r="V12" s="126">
        <v>6.5372829417773238E-3</v>
      </c>
      <c r="W12" s="108">
        <v>127</v>
      </c>
      <c r="X12" s="126">
        <v>4.7085866824855402E-3</v>
      </c>
      <c r="Y12" s="269" t="s">
        <v>128</v>
      </c>
    </row>
    <row r="13" spans="2:25" ht="21.95" customHeight="1" x14ac:dyDescent="0.25">
      <c r="B13" s="86" t="s">
        <v>11</v>
      </c>
      <c r="C13" s="87">
        <v>44</v>
      </c>
      <c r="D13" s="122">
        <v>8.6393088552915772E-3</v>
      </c>
      <c r="E13" s="89">
        <v>40</v>
      </c>
      <c r="F13" s="122">
        <v>5.9355987535242615E-3</v>
      </c>
      <c r="G13" s="89">
        <v>3</v>
      </c>
      <c r="H13" s="122">
        <v>6.5934065934065934E-3</v>
      </c>
      <c r="I13" s="89">
        <v>0</v>
      </c>
      <c r="J13" s="123">
        <v>0</v>
      </c>
      <c r="K13" s="108">
        <v>87</v>
      </c>
      <c r="L13" s="124">
        <v>7.0806543501261499E-3</v>
      </c>
      <c r="M13" s="87">
        <v>33</v>
      </c>
      <c r="N13" s="125">
        <v>8.1180811808118074E-3</v>
      </c>
      <c r="O13" s="89">
        <v>89</v>
      </c>
      <c r="P13" s="125">
        <v>8.8293650793650792E-3</v>
      </c>
      <c r="Q13" s="89">
        <v>4</v>
      </c>
      <c r="R13" s="125">
        <v>7.4211502782931356E-3</v>
      </c>
      <c r="S13" s="89">
        <v>0</v>
      </c>
      <c r="T13" s="123">
        <v>0</v>
      </c>
      <c r="U13" s="108">
        <v>126</v>
      </c>
      <c r="V13" s="126">
        <v>8.580183861082738E-3</v>
      </c>
      <c r="W13" s="108">
        <v>213</v>
      </c>
      <c r="X13" s="126">
        <v>7.8970784517277178E-3</v>
      </c>
      <c r="Y13" s="269" t="s">
        <v>129</v>
      </c>
    </row>
    <row r="14" spans="2:25" ht="21.95" customHeight="1" x14ac:dyDescent="0.25">
      <c r="B14" s="86" t="s">
        <v>12</v>
      </c>
      <c r="C14" s="87">
        <v>49</v>
      </c>
      <c r="D14" s="122">
        <v>9.6210484979383469E-3</v>
      </c>
      <c r="E14" s="89">
        <v>118</v>
      </c>
      <c r="F14" s="122">
        <v>1.7510016322896574E-2</v>
      </c>
      <c r="G14" s="89">
        <v>12</v>
      </c>
      <c r="H14" s="122">
        <v>2.6373626373626374E-2</v>
      </c>
      <c r="I14" s="89">
        <v>0</v>
      </c>
      <c r="J14" s="123">
        <v>0</v>
      </c>
      <c r="K14" s="108">
        <v>179</v>
      </c>
      <c r="L14" s="124">
        <v>1.4568242858305526E-2</v>
      </c>
      <c r="M14" s="87">
        <v>54</v>
      </c>
      <c r="N14" s="125">
        <v>1.3284132841328414E-2</v>
      </c>
      <c r="O14" s="89">
        <v>181</v>
      </c>
      <c r="P14" s="125">
        <v>1.7956349206349205E-2</v>
      </c>
      <c r="Q14" s="89">
        <v>7</v>
      </c>
      <c r="R14" s="125">
        <v>1.2987012987012988E-2</v>
      </c>
      <c r="S14" s="89">
        <v>0</v>
      </c>
      <c r="T14" s="123">
        <v>0</v>
      </c>
      <c r="U14" s="108">
        <v>242</v>
      </c>
      <c r="V14" s="126">
        <v>1.647940074906367E-2</v>
      </c>
      <c r="W14" s="108">
        <v>421</v>
      </c>
      <c r="X14" s="126">
        <v>1.5608779475011122E-2</v>
      </c>
      <c r="Y14" s="269" t="s">
        <v>130</v>
      </c>
    </row>
    <row r="15" spans="2:25" ht="21.95" customHeight="1" x14ac:dyDescent="0.25">
      <c r="B15" s="86" t="s">
        <v>13</v>
      </c>
      <c r="C15" s="87">
        <v>149</v>
      </c>
      <c r="D15" s="122">
        <v>2.9255841350873748E-2</v>
      </c>
      <c r="E15" s="89">
        <v>285</v>
      </c>
      <c r="F15" s="122">
        <v>4.2291141118860363E-2</v>
      </c>
      <c r="G15" s="89">
        <v>17</v>
      </c>
      <c r="H15" s="122">
        <v>3.7362637362637362E-2</v>
      </c>
      <c r="I15" s="89">
        <v>0</v>
      </c>
      <c r="J15" s="123">
        <v>0</v>
      </c>
      <c r="K15" s="108">
        <v>451</v>
      </c>
      <c r="L15" s="124">
        <v>3.6705461056401073E-2</v>
      </c>
      <c r="M15" s="87">
        <v>92</v>
      </c>
      <c r="N15" s="125">
        <v>2.2632226322263221E-2</v>
      </c>
      <c r="O15" s="89">
        <v>330</v>
      </c>
      <c r="P15" s="125">
        <v>3.273809523809524E-2</v>
      </c>
      <c r="Q15" s="89">
        <v>17</v>
      </c>
      <c r="R15" s="125">
        <v>3.1539888682745827E-2</v>
      </c>
      <c r="S15" s="89">
        <v>0</v>
      </c>
      <c r="T15" s="123">
        <v>0</v>
      </c>
      <c r="U15" s="108">
        <v>439</v>
      </c>
      <c r="V15" s="126">
        <v>2.9894450119169219E-2</v>
      </c>
      <c r="W15" s="108">
        <v>890</v>
      </c>
      <c r="X15" s="126">
        <v>3.2997182263087649E-2</v>
      </c>
      <c r="Y15" s="269" t="s">
        <v>131</v>
      </c>
    </row>
    <row r="16" spans="2:25" ht="21.95" customHeight="1" x14ac:dyDescent="0.25">
      <c r="B16" s="86" t="s">
        <v>14</v>
      </c>
      <c r="C16" s="87">
        <v>452</v>
      </c>
      <c r="D16" s="122">
        <v>8.8749263695268019E-2</v>
      </c>
      <c r="E16" s="89">
        <v>575</v>
      </c>
      <c r="F16" s="122">
        <v>8.5324232081911269E-2</v>
      </c>
      <c r="G16" s="89">
        <v>44</v>
      </c>
      <c r="H16" s="122">
        <v>9.6703296703296707E-2</v>
      </c>
      <c r="I16" s="89">
        <v>0</v>
      </c>
      <c r="J16" s="123">
        <v>0</v>
      </c>
      <c r="K16" s="108">
        <v>1071</v>
      </c>
      <c r="L16" s="124">
        <v>8.7165296655001223E-2</v>
      </c>
      <c r="M16" s="87">
        <v>240</v>
      </c>
      <c r="N16" s="125">
        <v>5.9040590405904057E-2</v>
      </c>
      <c r="O16" s="89">
        <v>718</v>
      </c>
      <c r="P16" s="125">
        <v>7.1230158730158727E-2</v>
      </c>
      <c r="Q16" s="89">
        <v>35</v>
      </c>
      <c r="R16" s="125">
        <v>6.4935064935064929E-2</v>
      </c>
      <c r="S16" s="89">
        <v>1</v>
      </c>
      <c r="T16" s="123">
        <v>1</v>
      </c>
      <c r="U16" s="108">
        <v>994</v>
      </c>
      <c r="V16" s="126">
        <v>6.7688117126319378E-2</v>
      </c>
      <c r="W16" s="108">
        <v>2065</v>
      </c>
      <c r="X16" s="126">
        <v>7.6560877947501119E-2</v>
      </c>
      <c r="Y16" s="269" t="s">
        <v>132</v>
      </c>
    </row>
    <row r="17" spans="2:25" ht="21.95" customHeight="1" x14ac:dyDescent="0.25">
      <c r="B17" s="86" t="s">
        <v>15</v>
      </c>
      <c r="C17" s="87">
        <v>460</v>
      </c>
      <c r="D17" s="122">
        <v>9.0320047123502847E-2</v>
      </c>
      <c r="E17" s="89">
        <v>706</v>
      </c>
      <c r="F17" s="122">
        <v>0.10476331799970322</v>
      </c>
      <c r="G17" s="89">
        <v>48</v>
      </c>
      <c r="H17" s="122">
        <v>0.10549450549450549</v>
      </c>
      <c r="I17" s="89">
        <v>0</v>
      </c>
      <c r="J17" s="123">
        <v>0</v>
      </c>
      <c r="K17" s="108">
        <v>1214</v>
      </c>
      <c r="L17" s="124">
        <v>9.880361357532351E-2</v>
      </c>
      <c r="M17" s="87">
        <v>352</v>
      </c>
      <c r="N17" s="125">
        <v>8.6592865928659293E-2</v>
      </c>
      <c r="O17" s="89">
        <v>1000</v>
      </c>
      <c r="P17" s="125">
        <v>9.9206349206349201E-2</v>
      </c>
      <c r="Q17" s="89">
        <v>50</v>
      </c>
      <c r="R17" s="125">
        <v>9.2764378478664186E-2</v>
      </c>
      <c r="S17" s="89">
        <v>0</v>
      </c>
      <c r="T17" s="123">
        <v>0</v>
      </c>
      <c r="U17" s="108">
        <v>1402</v>
      </c>
      <c r="V17" s="126">
        <v>9.5471569628873001E-2</v>
      </c>
      <c r="W17" s="108">
        <v>2616</v>
      </c>
      <c r="X17" s="126">
        <v>9.6989470562064362E-2</v>
      </c>
      <c r="Y17" s="269" t="s">
        <v>133</v>
      </c>
    </row>
    <row r="18" spans="2:25" ht="21.95" customHeight="1" x14ac:dyDescent="0.25">
      <c r="B18" s="86" t="s">
        <v>16</v>
      </c>
      <c r="C18" s="87">
        <v>681</v>
      </c>
      <c r="D18" s="122">
        <v>0.13371293932849007</v>
      </c>
      <c r="E18" s="89">
        <v>839</v>
      </c>
      <c r="F18" s="122">
        <v>0.12449918385517139</v>
      </c>
      <c r="G18" s="89">
        <v>78</v>
      </c>
      <c r="H18" s="122">
        <v>0.17142857142857143</v>
      </c>
      <c r="I18" s="89">
        <v>0</v>
      </c>
      <c r="J18" s="123">
        <v>0</v>
      </c>
      <c r="K18" s="108">
        <v>1598</v>
      </c>
      <c r="L18" s="124">
        <v>0.13005615691381134</v>
      </c>
      <c r="M18" s="87">
        <v>547</v>
      </c>
      <c r="N18" s="125">
        <v>0.13456334563345634</v>
      </c>
      <c r="O18" s="89">
        <v>1411</v>
      </c>
      <c r="P18" s="125">
        <v>0.13998015873015873</v>
      </c>
      <c r="Q18" s="89">
        <v>83</v>
      </c>
      <c r="R18" s="125">
        <v>0.15398886827458255</v>
      </c>
      <c r="S18" s="89">
        <v>0</v>
      </c>
      <c r="T18" s="123">
        <v>0</v>
      </c>
      <c r="U18" s="108">
        <v>2041</v>
      </c>
      <c r="V18" s="126">
        <v>0.13898535921007832</v>
      </c>
      <c r="W18" s="108">
        <v>3639</v>
      </c>
      <c r="X18" s="126">
        <v>0.13491769242177074</v>
      </c>
      <c r="Y18" s="269" t="s">
        <v>134</v>
      </c>
    </row>
    <row r="19" spans="2:25" ht="21.95" customHeight="1" x14ac:dyDescent="0.25">
      <c r="B19" s="86" t="s">
        <v>17</v>
      </c>
      <c r="C19" s="87">
        <v>571</v>
      </c>
      <c r="D19" s="122">
        <v>0.11211466719026114</v>
      </c>
      <c r="E19" s="89">
        <v>761</v>
      </c>
      <c r="F19" s="122">
        <v>0.11292476628579907</v>
      </c>
      <c r="G19" s="89">
        <v>43</v>
      </c>
      <c r="H19" s="122">
        <v>9.4505494505494503E-2</v>
      </c>
      <c r="I19" s="89">
        <v>0</v>
      </c>
      <c r="J19" s="123">
        <v>0</v>
      </c>
      <c r="K19" s="108">
        <v>1375</v>
      </c>
      <c r="L19" s="124">
        <v>0.11190689346463742</v>
      </c>
      <c r="M19" s="87">
        <v>479</v>
      </c>
      <c r="N19" s="125">
        <v>0.11783517835178352</v>
      </c>
      <c r="O19" s="89">
        <v>1187</v>
      </c>
      <c r="P19" s="125">
        <v>0.11775793650793651</v>
      </c>
      <c r="Q19" s="89">
        <v>74</v>
      </c>
      <c r="R19" s="125">
        <v>0.13729128014842301</v>
      </c>
      <c r="S19" s="89">
        <v>0</v>
      </c>
      <c r="T19" s="123">
        <v>0</v>
      </c>
      <c r="U19" s="108">
        <v>1740</v>
      </c>
      <c r="V19" s="126">
        <v>0.11848825331971399</v>
      </c>
      <c r="W19" s="108">
        <v>3115</v>
      </c>
      <c r="X19" s="126">
        <v>0.11549013792080676</v>
      </c>
      <c r="Y19" s="269" t="s">
        <v>135</v>
      </c>
    </row>
    <row r="20" spans="2:25" ht="21.95" customHeight="1" x14ac:dyDescent="0.25">
      <c r="B20" s="86" t="s">
        <v>18</v>
      </c>
      <c r="C20" s="87">
        <v>419</v>
      </c>
      <c r="D20" s="122">
        <v>8.2269782053799326E-2</v>
      </c>
      <c r="E20" s="89">
        <v>560</v>
      </c>
      <c r="F20" s="122">
        <v>8.3098382549339669E-2</v>
      </c>
      <c r="G20" s="89">
        <v>33</v>
      </c>
      <c r="H20" s="122">
        <v>7.2527472527472533E-2</v>
      </c>
      <c r="I20" s="89">
        <v>0</v>
      </c>
      <c r="J20" s="123">
        <v>0</v>
      </c>
      <c r="K20" s="108">
        <v>1012</v>
      </c>
      <c r="L20" s="124">
        <v>8.2363473589973146E-2</v>
      </c>
      <c r="M20" s="87">
        <v>197</v>
      </c>
      <c r="N20" s="125">
        <v>4.8462484624846251E-2</v>
      </c>
      <c r="O20" s="89">
        <v>469</v>
      </c>
      <c r="P20" s="125">
        <v>4.6527777777777779E-2</v>
      </c>
      <c r="Q20" s="89">
        <v>30</v>
      </c>
      <c r="R20" s="125">
        <v>5.5658627087198514E-2</v>
      </c>
      <c r="S20" s="89">
        <v>0</v>
      </c>
      <c r="T20" s="123">
        <v>0</v>
      </c>
      <c r="U20" s="108">
        <v>696</v>
      </c>
      <c r="V20" s="126">
        <v>4.7395301327885594E-2</v>
      </c>
      <c r="W20" s="108">
        <v>1708</v>
      </c>
      <c r="X20" s="126">
        <v>6.3324929556577189E-2</v>
      </c>
      <c r="Y20" s="269" t="s">
        <v>136</v>
      </c>
    </row>
    <row r="21" spans="2:25" ht="21.95" customHeight="1" x14ac:dyDescent="0.25">
      <c r="B21" s="86" t="s">
        <v>19</v>
      </c>
      <c r="C21" s="87">
        <v>378</v>
      </c>
      <c r="D21" s="122">
        <v>7.4219516984095818E-2</v>
      </c>
      <c r="E21" s="89">
        <v>481</v>
      </c>
      <c r="F21" s="122">
        <v>7.1375575011129247E-2</v>
      </c>
      <c r="G21" s="89">
        <v>31</v>
      </c>
      <c r="H21" s="122">
        <v>6.8131868131868126E-2</v>
      </c>
      <c r="I21" s="89">
        <v>0</v>
      </c>
      <c r="J21" s="123">
        <v>0</v>
      </c>
      <c r="K21" s="108">
        <v>890</v>
      </c>
      <c r="L21" s="124">
        <v>7.2434280133474402E-2</v>
      </c>
      <c r="M21" s="87">
        <v>307</v>
      </c>
      <c r="N21" s="125">
        <v>7.552275522755228E-2</v>
      </c>
      <c r="O21" s="89">
        <v>740</v>
      </c>
      <c r="P21" s="125">
        <v>7.3412698412698416E-2</v>
      </c>
      <c r="Q21" s="89">
        <v>34</v>
      </c>
      <c r="R21" s="125">
        <v>6.3079777365491654E-2</v>
      </c>
      <c r="S21" s="89">
        <v>0</v>
      </c>
      <c r="T21" s="123">
        <v>0</v>
      </c>
      <c r="U21" s="108">
        <v>1081</v>
      </c>
      <c r="V21" s="126">
        <v>7.3612529792305079E-2</v>
      </c>
      <c r="W21" s="108">
        <v>1971</v>
      </c>
      <c r="X21" s="126">
        <v>7.307578229274804E-2</v>
      </c>
      <c r="Y21" s="269" t="s">
        <v>137</v>
      </c>
    </row>
    <row r="22" spans="2:25" ht="21.95" customHeight="1" x14ac:dyDescent="0.25">
      <c r="B22" s="86" t="s">
        <v>20</v>
      </c>
      <c r="C22" s="87">
        <v>472</v>
      </c>
      <c r="D22" s="122">
        <v>9.267622226585509E-2</v>
      </c>
      <c r="E22" s="89">
        <v>554</v>
      </c>
      <c r="F22" s="122">
        <v>8.2208042736311021E-2</v>
      </c>
      <c r="G22" s="89">
        <v>38</v>
      </c>
      <c r="H22" s="122">
        <v>8.3516483516483511E-2</v>
      </c>
      <c r="I22" s="89">
        <v>0</v>
      </c>
      <c r="J22" s="123">
        <v>0</v>
      </c>
      <c r="K22" s="108">
        <v>1064</v>
      </c>
      <c r="L22" s="124">
        <v>8.65955888337267E-2</v>
      </c>
      <c r="M22" s="87">
        <v>386</v>
      </c>
      <c r="N22" s="125">
        <v>9.4956949569495699E-2</v>
      </c>
      <c r="O22" s="89">
        <v>955</v>
      </c>
      <c r="P22" s="125">
        <v>9.4742063492063489E-2</v>
      </c>
      <c r="Q22" s="89">
        <v>57</v>
      </c>
      <c r="R22" s="125">
        <v>0.10575139146567718</v>
      </c>
      <c r="S22" s="89">
        <v>0</v>
      </c>
      <c r="T22" s="123">
        <v>0</v>
      </c>
      <c r="U22" s="108">
        <v>1398</v>
      </c>
      <c r="V22" s="126">
        <v>9.5199182839632274E-2</v>
      </c>
      <c r="W22" s="108">
        <v>2462</v>
      </c>
      <c r="X22" s="126">
        <v>9.1279845765979528E-2</v>
      </c>
      <c r="Y22" s="269" t="s">
        <v>138</v>
      </c>
    </row>
    <row r="23" spans="2:25" ht="21.95" customHeight="1" x14ac:dyDescent="0.25">
      <c r="B23" s="86" t="s">
        <v>21</v>
      </c>
      <c r="C23" s="87">
        <v>399</v>
      </c>
      <c r="D23" s="122">
        <v>7.8342823483212254E-2</v>
      </c>
      <c r="E23" s="89">
        <v>533</v>
      </c>
      <c r="F23" s="122">
        <v>7.9091853390710787E-2</v>
      </c>
      <c r="G23" s="89">
        <v>26</v>
      </c>
      <c r="H23" s="122">
        <v>5.7142857142857141E-2</v>
      </c>
      <c r="I23" s="89">
        <v>0</v>
      </c>
      <c r="J23" s="123">
        <v>0</v>
      </c>
      <c r="K23" s="108">
        <v>958</v>
      </c>
      <c r="L23" s="124">
        <v>7.796858468299829E-2</v>
      </c>
      <c r="M23" s="87">
        <v>320</v>
      </c>
      <c r="N23" s="125">
        <v>7.8720787207872081E-2</v>
      </c>
      <c r="O23" s="89">
        <v>737</v>
      </c>
      <c r="P23" s="125">
        <v>7.3115079365079369E-2</v>
      </c>
      <c r="Q23" s="89">
        <v>28</v>
      </c>
      <c r="R23" s="125">
        <v>5.1948051948051951E-2</v>
      </c>
      <c r="S23" s="89">
        <v>0</v>
      </c>
      <c r="T23" s="123">
        <v>0</v>
      </c>
      <c r="U23" s="108">
        <v>1085</v>
      </c>
      <c r="V23" s="126">
        <v>7.3884916581545793E-2</v>
      </c>
      <c r="W23" s="108">
        <v>2043</v>
      </c>
      <c r="X23" s="126">
        <v>7.5745217262346135E-2</v>
      </c>
      <c r="Y23" s="269" t="s">
        <v>139</v>
      </c>
    </row>
    <row r="24" spans="2:25" ht="21.95" customHeight="1" x14ac:dyDescent="0.25">
      <c r="B24" s="86" t="s">
        <v>22</v>
      </c>
      <c r="C24" s="87">
        <v>250</v>
      </c>
      <c r="D24" s="122">
        <v>4.9086982132338502E-2</v>
      </c>
      <c r="E24" s="89">
        <v>312</v>
      </c>
      <c r="F24" s="122">
        <v>4.6297670277489239E-2</v>
      </c>
      <c r="G24" s="89">
        <v>20</v>
      </c>
      <c r="H24" s="122">
        <v>4.3956043956043959E-2</v>
      </c>
      <c r="I24" s="89">
        <v>0</v>
      </c>
      <c r="J24" s="123">
        <v>0</v>
      </c>
      <c r="K24" s="108">
        <v>582</v>
      </c>
      <c r="L24" s="124">
        <v>4.7367135997395622E-2</v>
      </c>
      <c r="M24" s="87">
        <v>186</v>
      </c>
      <c r="N24" s="125">
        <v>4.5756457564575644E-2</v>
      </c>
      <c r="O24" s="89">
        <v>360</v>
      </c>
      <c r="P24" s="125">
        <v>3.5714285714285712E-2</v>
      </c>
      <c r="Q24" s="89">
        <v>21</v>
      </c>
      <c r="R24" s="125">
        <v>3.896103896103896E-2</v>
      </c>
      <c r="S24" s="89">
        <v>0</v>
      </c>
      <c r="T24" s="123">
        <v>0</v>
      </c>
      <c r="U24" s="108">
        <v>567</v>
      </c>
      <c r="V24" s="126">
        <v>3.8610827374872321E-2</v>
      </c>
      <c r="W24" s="108">
        <v>1149</v>
      </c>
      <c r="X24" s="126">
        <v>4.2599733056503039E-2</v>
      </c>
      <c r="Y24" s="269" t="s">
        <v>140</v>
      </c>
    </row>
    <row r="25" spans="2:25" ht="21.95" customHeight="1" x14ac:dyDescent="0.25">
      <c r="B25" s="86" t="s">
        <v>23</v>
      </c>
      <c r="C25" s="87">
        <v>163</v>
      </c>
      <c r="D25" s="122">
        <v>3.2004712350284702E-2</v>
      </c>
      <c r="E25" s="89">
        <v>199</v>
      </c>
      <c r="F25" s="122">
        <v>2.9529603798783201E-2</v>
      </c>
      <c r="G25" s="89">
        <v>10</v>
      </c>
      <c r="H25" s="122">
        <v>2.197802197802198E-2</v>
      </c>
      <c r="I25" s="89">
        <v>0</v>
      </c>
      <c r="J25" s="123">
        <v>0</v>
      </c>
      <c r="K25" s="108">
        <v>372</v>
      </c>
      <c r="L25" s="124">
        <v>3.0275901359160088E-2</v>
      </c>
      <c r="M25" s="87">
        <v>143</v>
      </c>
      <c r="N25" s="125">
        <v>3.5178351783517837E-2</v>
      </c>
      <c r="O25" s="89">
        <v>317</v>
      </c>
      <c r="P25" s="125">
        <v>3.1448412698412698E-2</v>
      </c>
      <c r="Q25" s="89">
        <v>14</v>
      </c>
      <c r="R25" s="125">
        <v>2.5974025974025976E-2</v>
      </c>
      <c r="S25" s="89">
        <v>0</v>
      </c>
      <c r="T25" s="123">
        <v>0</v>
      </c>
      <c r="U25" s="108">
        <v>474</v>
      </c>
      <c r="V25" s="126">
        <v>3.2277834525025535E-2</v>
      </c>
      <c r="W25" s="108">
        <v>846</v>
      </c>
      <c r="X25" s="126">
        <v>3.1365860892777694E-2</v>
      </c>
      <c r="Y25" s="269" t="s">
        <v>141</v>
      </c>
    </row>
    <row r="26" spans="2:25" ht="21.95" customHeight="1" x14ac:dyDescent="0.25">
      <c r="B26" s="86" t="s">
        <v>24</v>
      </c>
      <c r="C26" s="87">
        <v>112</v>
      </c>
      <c r="D26" s="122">
        <v>2.1990967995287651E-2</v>
      </c>
      <c r="E26" s="89">
        <v>188</v>
      </c>
      <c r="F26" s="122">
        <v>2.7897314141564031E-2</v>
      </c>
      <c r="G26" s="89">
        <v>8</v>
      </c>
      <c r="H26" s="122">
        <v>1.7582417582417582E-2</v>
      </c>
      <c r="I26" s="89">
        <v>0</v>
      </c>
      <c r="J26" s="123">
        <v>0</v>
      </c>
      <c r="K26" s="108">
        <v>308</v>
      </c>
      <c r="L26" s="124">
        <v>2.5067144136078783E-2</v>
      </c>
      <c r="M26" s="87">
        <v>99</v>
      </c>
      <c r="N26" s="125">
        <v>2.4354243542435424E-2</v>
      </c>
      <c r="O26" s="89">
        <v>254</v>
      </c>
      <c r="P26" s="125">
        <v>2.5198412698412699E-2</v>
      </c>
      <c r="Q26" s="89">
        <v>11</v>
      </c>
      <c r="R26" s="125">
        <v>2.0408163265306121E-2</v>
      </c>
      <c r="S26" s="89">
        <v>0</v>
      </c>
      <c r="T26" s="123">
        <v>0</v>
      </c>
      <c r="U26" s="108">
        <v>364</v>
      </c>
      <c r="V26" s="126">
        <v>2.4787197820905688E-2</v>
      </c>
      <c r="W26" s="108">
        <v>672</v>
      </c>
      <c r="X26" s="126">
        <v>2.4914726382915618E-2</v>
      </c>
      <c r="Y26" s="269" t="s">
        <v>142</v>
      </c>
    </row>
    <row r="27" spans="2:25" ht="21.95" customHeight="1" x14ac:dyDescent="0.25">
      <c r="B27" s="86" t="s">
        <v>25</v>
      </c>
      <c r="C27" s="87">
        <v>96</v>
      </c>
      <c r="D27" s="122">
        <v>1.8849401138817987E-2</v>
      </c>
      <c r="E27" s="89">
        <v>123</v>
      </c>
      <c r="F27" s="122">
        <v>1.8251966167087106E-2</v>
      </c>
      <c r="G27" s="89">
        <v>15</v>
      </c>
      <c r="H27" s="122">
        <v>3.2967032967032968E-2</v>
      </c>
      <c r="I27" s="89">
        <v>0</v>
      </c>
      <c r="J27" s="123">
        <v>0</v>
      </c>
      <c r="K27" s="108">
        <v>234</v>
      </c>
      <c r="L27" s="124">
        <v>1.9044518596891023E-2</v>
      </c>
      <c r="M27" s="87">
        <v>90</v>
      </c>
      <c r="N27" s="125">
        <v>2.2140221402214021E-2</v>
      </c>
      <c r="O27" s="89">
        <v>215</v>
      </c>
      <c r="P27" s="125">
        <v>2.132936507936508E-2</v>
      </c>
      <c r="Q27" s="89">
        <v>16</v>
      </c>
      <c r="R27" s="125">
        <v>2.9684601113172542E-2</v>
      </c>
      <c r="S27" s="89">
        <v>0</v>
      </c>
      <c r="T27" s="123">
        <v>0</v>
      </c>
      <c r="U27" s="108">
        <v>321</v>
      </c>
      <c r="V27" s="126">
        <v>2.1859039836567926E-2</v>
      </c>
      <c r="W27" s="108">
        <v>555</v>
      </c>
      <c r="X27" s="126">
        <v>2.05768945573187E-2</v>
      </c>
      <c r="Y27" s="269" t="s">
        <v>143</v>
      </c>
    </row>
    <row r="28" spans="2:25" ht="21.95" customHeight="1" x14ac:dyDescent="0.25">
      <c r="B28" s="86" t="s">
        <v>26</v>
      </c>
      <c r="C28" s="87">
        <v>92</v>
      </c>
      <c r="D28" s="122">
        <v>1.8064009424700569E-2</v>
      </c>
      <c r="E28" s="89">
        <v>94</v>
      </c>
      <c r="F28" s="122">
        <v>1.3948657070782015E-2</v>
      </c>
      <c r="G28" s="89">
        <v>5</v>
      </c>
      <c r="H28" s="122">
        <v>1.098901098901099E-2</v>
      </c>
      <c r="I28" s="89">
        <v>0</v>
      </c>
      <c r="J28" s="123">
        <v>0</v>
      </c>
      <c r="K28" s="108">
        <v>191</v>
      </c>
      <c r="L28" s="124">
        <v>1.554488483763327E-2</v>
      </c>
      <c r="M28" s="87">
        <v>79</v>
      </c>
      <c r="N28" s="125">
        <v>1.943419434194342E-2</v>
      </c>
      <c r="O28" s="89">
        <v>198</v>
      </c>
      <c r="P28" s="125">
        <v>1.9642857142857142E-2</v>
      </c>
      <c r="Q28" s="89">
        <v>14</v>
      </c>
      <c r="R28" s="125">
        <v>2.5974025974025976E-2</v>
      </c>
      <c r="S28" s="89">
        <v>0</v>
      </c>
      <c r="T28" s="123">
        <v>0</v>
      </c>
      <c r="U28" s="108">
        <v>291</v>
      </c>
      <c r="V28" s="126">
        <v>1.9816138917262513E-2</v>
      </c>
      <c r="W28" s="108">
        <v>482</v>
      </c>
      <c r="X28" s="126">
        <v>1.7870384102031737E-2</v>
      </c>
      <c r="Y28" s="269" t="s">
        <v>144</v>
      </c>
    </row>
    <row r="29" spans="2:25" ht="21.95" customHeight="1" x14ac:dyDescent="0.25">
      <c r="B29" s="86" t="s">
        <v>27</v>
      </c>
      <c r="C29" s="87">
        <v>68</v>
      </c>
      <c r="D29" s="122">
        <v>1.3351659139996074E-2</v>
      </c>
      <c r="E29" s="89">
        <v>61</v>
      </c>
      <c r="F29" s="122">
        <v>9.0517880991244984E-3</v>
      </c>
      <c r="G29" s="89">
        <v>5</v>
      </c>
      <c r="H29" s="122">
        <v>1.098901098901099E-2</v>
      </c>
      <c r="I29" s="89">
        <v>0</v>
      </c>
      <c r="J29" s="123">
        <v>0</v>
      </c>
      <c r="K29" s="108">
        <v>134</v>
      </c>
      <c r="L29" s="124">
        <v>1.0905835435826483E-2</v>
      </c>
      <c r="M29" s="87">
        <v>89</v>
      </c>
      <c r="N29" s="125">
        <v>2.189421894218942E-2</v>
      </c>
      <c r="O29" s="89">
        <v>152</v>
      </c>
      <c r="P29" s="125">
        <v>1.507936507936508E-2</v>
      </c>
      <c r="Q29" s="89">
        <v>7</v>
      </c>
      <c r="R29" s="125">
        <v>1.2987012987012988E-2</v>
      </c>
      <c r="S29" s="89">
        <v>0</v>
      </c>
      <c r="T29" s="123">
        <v>0</v>
      </c>
      <c r="U29" s="108">
        <v>248</v>
      </c>
      <c r="V29" s="126">
        <v>1.6887980932924752E-2</v>
      </c>
      <c r="W29" s="108">
        <v>382</v>
      </c>
      <c r="X29" s="126">
        <v>1.4162835533145485E-2</v>
      </c>
      <c r="Y29" s="269" t="s">
        <v>145</v>
      </c>
    </row>
    <row r="30" spans="2:25" ht="21.95" customHeight="1" x14ac:dyDescent="0.25">
      <c r="B30" s="86" t="s">
        <v>28</v>
      </c>
      <c r="C30" s="87">
        <v>36</v>
      </c>
      <c r="D30" s="122">
        <v>7.068525427056745E-3</v>
      </c>
      <c r="E30" s="89">
        <v>61</v>
      </c>
      <c r="F30" s="122">
        <v>9.0517880991244984E-3</v>
      </c>
      <c r="G30" s="89">
        <v>2</v>
      </c>
      <c r="H30" s="122">
        <v>4.3956043956043956E-3</v>
      </c>
      <c r="I30" s="89">
        <v>0</v>
      </c>
      <c r="J30" s="123">
        <v>0</v>
      </c>
      <c r="K30" s="108">
        <v>99</v>
      </c>
      <c r="L30" s="124">
        <v>8.057296329453895E-3</v>
      </c>
      <c r="M30" s="87">
        <v>67</v>
      </c>
      <c r="N30" s="125">
        <v>1.6482164821648215E-2</v>
      </c>
      <c r="O30" s="89">
        <v>158</v>
      </c>
      <c r="P30" s="125">
        <v>1.5674603174603174E-2</v>
      </c>
      <c r="Q30" s="89">
        <v>9</v>
      </c>
      <c r="R30" s="125">
        <v>1.6697588126159554E-2</v>
      </c>
      <c r="S30" s="89">
        <v>0</v>
      </c>
      <c r="T30" s="123">
        <v>0</v>
      </c>
      <c r="U30" s="108">
        <v>234</v>
      </c>
      <c r="V30" s="126">
        <v>1.5934627170582225E-2</v>
      </c>
      <c r="W30" s="108">
        <v>333</v>
      </c>
      <c r="X30" s="126">
        <v>1.234613673439122E-2</v>
      </c>
      <c r="Y30" s="269" t="s">
        <v>146</v>
      </c>
    </row>
    <row r="31" spans="2:25" ht="21.95" customHeight="1" x14ac:dyDescent="0.25">
      <c r="B31" s="86" t="s">
        <v>29</v>
      </c>
      <c r="C31" s="87">
        <v>33</v>
      </c>
      <c r="D31" s="122">
        <v>6.4794816414686825E-3</v>
      </c>
      <c r="E31" s="89">
        <v>39</v>
      </c>
      <c r="F31" s="122">
        <v>5.7872087846861549E-3</v>
      </c>
      <c r="G31" s="89">
        <v>4</v>
      </c>
      <c r="H31" s="122">
        <v>8.7912087912087912E-3</v>
      </c>
      <c r="I31" s="89">
        <v>0</v>
      </c>
      <c r="J31" s="123">
        <v>0</v>
      </c>
      <c r="K31" s="108">
        <v>76</v>
      </c>
      <c r="L31" s="124">
        <v>6.1853992024090499E-3</v>
      </c>
      <c r="M31" s="87">
        <v>91</v>
      </c>
      <c r="N31" s="125">
        <v>2.2386223862238621E-2</v>
      </c>
      <c r="O31" s="89">
        <v>137</v>
      </c>
      <c r="P31" s="125">
        <v>1.3591269841269842E-2</v>
      </c>
      <c r="Q31" s="89">
        <v>3</v>
      </c>
      <c r="R31" s="125">
        <v>5.5658627087198514E-3</v>
      </c>
      <c r="S31" s="89">
        <v>0</v>
      </c>
      <c r="T31" s="123">
        <v>0</v>
      </c>
      <c r="U31" s="108">
        <v>231</v>
      </c>
      <c r="V31" s="126">
        <v>1.5730337078651686E-2</v>
      </c>
      <c r="W31" s="108">
        <v>307</v>
      </c>
      <c r="X31" s="126">
        <v>1.1382174106480795E-2</v>
      </c>
      <c r="Y31" s="269" t="s">
        <v>147</v>
      </c>
    </row>
    <row r="32" spans="2:25" ht="21.95" customHeight="1" thickBot="1" x14ac:dyDescent="0.3">
      <c r="B32" s="86" t="s">
        <v>30</v>
      </c>
      <c r="C32" s="87">
        <v>56</v>
      </c>
      <c r="D32" s="122">
        <v>1.0995483997643826E-2</v>
      </c>
      <c r="E32" s="89">
        <v>73</v>
      </c>
      <c r="F32" s="122">
        <v>1.0832467725181778E-2</v>
      </c>
      <c r="G32" s="127">
        <v>7</v>
      </c>
      <c r="H32" s="122">
        <v>1.5384615384615385E-2</v>
      </c>
      <c r="I32" s="89">
        <v>0</v>
      </c>
      <c r="J32" s="123">
        <v>0</v>
      </c>
      <c r="K32" s="234">
        <v>136</v>
      </c>
      <c r="L32" s="124">
        <v>1.1068609099047774E-2</v>
      </c>
      <c r="M32" s="128">
        <v>26</v>
      </c>
      <c r="N32" s="125">
        <v>6.3960639606396065E-3</v>
      </c>
      <c r="O32" s="89">
        <v>30</v>
      </c>
      <c r="P32" s="125">
        <v>2.976190476190476E-3</v>
      </c>
      <c r="Q32" s="89">
        <v>4</v>
      </c>
      <c r="R32" s="125">
        <v>7.4211502782931356E-3</v>
      </c>
      <c r="S32" s="127">
        <v>0</v>
      </c>
      <c r="T32" s="123">
        <v>0</v>
      </c>
      <c r="U32" s="234">
        <v>60</v>
      </c>
      <c r="V32" s="126">
        <v>4.0858018386108275E-3</v>
      </c>
      <c r="W32" s="108">
        <v>196</v>
      </c>
      <c r="X32" s="126">
        <v>7.266795195017055E-3</v>
      </c>
      <c r="Y32" s="269" t="s">
        <v>30</v>
      </c>
    </row>
    <row r="33" spans="2:25" ht="21.95" customHeight="1" thickTop="1" thickBot="1" x14ac:dyDescent="0.3">
      <c r="B33" s="97" t="s">
        <v>31</v>
      </c>
      <c r="C33" s="98">
        <v>5093</v>
      </c>
      <c r="D33" s="129">
        <v>0.99999999999999978</v>
      </c>
      <c r="E33" s="100">
        <v>6739</v>
      </c>
      <c r="F33" s="129">
        <v>1.0000000000000002</v>
      </c>
      <c r="G33" s="100">
        <v>455</v>
      </c>
      <c r="H33" s="129">
        <v>1</v>
      </c>
      <c r="I33" s="100">
        <v>0</v>
      </c>
      <c r="J33" s="130">
        <v>0</v>
      </c>
      <c r="K33" s="98">
        <v>12287</v>
      </c>
      <c r="L33" s="131">
        <v>0.99999999999999989</v>
      </c>
      <c r="M33" s="98">
        <v>4065</v>
      </c>
      <c r="N33" s="129">
        <v>1.0000000000000002</v>
      </c>
      <c r="O33" s="100">
        <v>10080</v>
      </c>
      <c r="P33" s="129">
        <v>0.99999999999999989</v>
      </c>
      <c r="Q33" s="100">
        <v>539</v>
      </c>
      <c r="R33" s="129">
        <v>0.99999999999999989</v>
      </c>
      <c r="S33" s="100">
        <v>1</v>
      </c>
      <c r="T33" s="130">
        <v>1</v>
      </c>
      <c r="U33" s="98">
        <v>14685</v>
      </c>
      <c r="V33" s="131">
        <v>1</v>
      </c>
      <c r="W33" s="98">
        <v>26972</v>
      </c>
      <c r="X33" s="131">
        <v>1</v>
      </c>
      <c r="Y33" s="269" t="s">
        <v>52</v>
      </c>
    </row>
    <row r="34" spans="2:25" ht="21.95" customHeight="1" thickTop="1" thickBot="1" x14ac:dyDescent="0.3">
      <c r="B34" s="111"/>
      <c r="C34" s="112"/>
      <c r="D34" s="132"/>
      <c r="E34" s="112"/>
      <c r="F34" s="132"/>
      <c r="G34" s="112"/>
      <c r="H34" s="132"/>
      <c r="I34" s="112"/>
      <c r="J34" s="112"/>
      <c r="K34" s="112"/>
      <c r="L34" s="132"/>
      <c r="M34" s="112"/>
      <c r="N34" s="132"/>
      <c r="O34" s="112"/>
      <c r="P34" s="132"/>
      <c r="Q34" s="112"/>
      <c r="R34" s="132"/>
      <c r="S34" s="112"/>
      <c r="T34" s="132"/>
      <c r="U34" s="112"/>
      <c r="V34" s="132"/>
      <c r="W34" s="112"/>
      <c r="X34" s="132"/>
    </row>
    <row r="35" spans="2:25" ht="21.95" customHeight="1" thickTop="1" x14ac:dyDescent="0.25">
      <c r="B35" s="114" t="s">
        <v>217</v>
      </c>
      <c r="C35" s="115"/>
      <c r="D35" s="115"/>
      <c r="E35" s="116"/>
      <c r="F35" s="117"/>
      <c r="G35" s="117"/>
      <c r="H35" s="117"/>
      <c r="I35" s="117"/>
      <c r="J35" s="117"/>
      <c r="K35" s="118"/>
      <c r="L35" s="117"/>
      <c r="M35" s="117"/>
      <c r="N35" s="117"/>
      <c r="O35" s="117"/>
      <c r="P35" s="117"/>
      <c r="Q35" s="117"/>
      <c r="R35" s="117"/>
      <c r="S35" s="117"/>
      <c r="T35" s="117"/>
      <c r="U35" s="118"/>
      <c r="V35" s="117"/>
      <c r="W35" s="117"/>
      <c r="X35" s="117"/>
    </row>
    <row r="36" spans="2:25" ht="21.95" customHeight="1" thickBot="1" x14ac:dyDescent="0.3">
      <c r="B36" s="119" t="s">
        <v>219</v>
      </c>
      <c r="C36" s="120"/>
      <c r="D36" s="120"/>
      <c r="E36" s="121"/>
      <c r="F36" s="117"/>
      <c r="G36" s="117"/>
      <c r="H36" s="117"/>
      <c r="I36" s="117"/>
      <c r="J36" s="117"/>
      <c r="K36" s="118"/>
      <c r="L36" s="117"/>
      <c r="M36" s="117"/>
      <c r="N36" s="117"/>
      <c r="O36" s="117"/>
      <c r="P36" s="117"/>
      <c r="Q36" s="117"/>
      <c r="R36" s="117"/>
      <c r="S36" s="117"/>
      <c r="T36" s="117"/>
      <c r="U36" s="118"/>
      <c r="V36" s="117"/>
      <c r="W36" s="117"/>
      <c r="X36" s="117"/>
    </row>
    <row r="37" spans="2:25" ht="15.75" thickTop="1" x14ac:dyDescent="0.25">
      <c r="B37" s="133"/>
      <c r="C37" s="117"/>
      <c r="D37" s="117"/>
      <c r="E37" s="117"/>
      <c r="F37" s="117"/>
      <c r="G37" s="117"/>
      <c r="H37" s="117"/>
      <c r="I37" s="117"/>
      <c r="J37" s="117"/>
      <c r="K37" s="118"/>
      <c r="L37" s="117"/>
      <c r="M37" s="117"/>
      <c r="N37" s="117"/>
      <c r="O37" s="117"/>
      <c r="P37" s="117"/>
      <c r="Q37" s="117"/>
      <c r="R37" s="117"/>
      <c r="S37" s="117"/>
      <c r="T37" s="117"/>
      <c r="U37" s="118"/>
      <c r="V37" s="117"/>
      <c r="W37" s="117"/>
      <c r="X37" s="117"/>
    </row>
    <row r="38" spans="2:25" x14ac:dyDescent="0.25">
      <c r="B38" s="117"/>
      <c r="C38" s="117"/>
      <c r="D38" s="117"/>
      <c r="E38" s="117"/>
      <c r="F38" s="117"/>
      <c r="G38" s="117"/>
      <c r="H38" s="117"/>
      <c r="I38" s="117"/>
      <c r="J38" s="117"/>
      <c r="K38" s="118"/>
      <c r="L38" s="117"/>
      <c r="M38" s="117"/>
      <c r="N38" s="117"/>
      <c r="O38" s="117"/>
      <c r="P38" s="117"/>
      <c r="Q38" s="117"/>
      <c r="R38" s="117"/>
      <c r="S38" s="117"/>
      <c r="T38" s="117"/>
      <c r="U38" s="118"/>
      <c r="V38" s="117"/>
      <c r="W38" s="117"/>
      <c r="X38" s="117"/>
    </row>
    <row r="39" spans="2:25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2:25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</row>
    <row r="41" spans="2:25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2:25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2:25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</row>
    <row r="44" spans="2:25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</row>
    <row r="45" spans="2:25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</row>
    <row r="46" spans="2:25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</row>
    <row r="47" spans="2:25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2:25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2:24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</row>
    <row r="50" spans="2:24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2:24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2:24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2:24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2:24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2:24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</row>
    <row r="56" spans="2:24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</row>
    <row r="57" spans="2:24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  <row r="58" spans="2:24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</row>
    <row r="59" spans="2:24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2:24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2:24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</row>
    <row r="62" spans="2:24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</row>
    <row r="63" spans="2:24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</row>
    <row r="64" spans="2:24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</row>
    <row r="65" spans="2:24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2:24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2:24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2:24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</row>
    <row r="69" spans="2:24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0" spans="2:24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</row>
    <row r="71" spans="2:24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</row>
    <row r="72" spans="2:24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2:24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2:24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</row>
    <row r="75" spans="2:24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</row>
    <row r="76" spans="2:24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2:24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</row>
    <row r="78" spans="2:24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</row>
    <row r="79" spans="2:24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</row>
    <row r="80" spans="2:24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</row>
    <row r="81" spans="2:24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</row>
    <row r="82" spans="2:24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</row>
    <row r="83" spans="2:24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</row>
    <row r="84" spans="2:24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</row>
    <row r="85" spans="2:24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</row>
    <row r="86" spans="2:24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</row>
    <row r="87" spans="2:24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</row>
    <row r="88" spans="2:24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</row>
    <row r="89" spans="2:24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</row>
    <row r="90" spans="2:24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</row>
    <row r="91" spans="2:24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</row>
    <row r="92" spans="2:24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</row>
    <row r="93" spans="2:24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</row>
    <row r="94" spans="2:24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</row>
    <row r="95" spans="2:24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</row>
    <row r="96" spans="2:24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</row>
    <row r="97" spans="2:24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</row>
    <row r="98" spans="2:24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</row>
    <row r="99" spans="2:24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</row>
    <row r="100" spans="2:24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</row>
    <row r="101" spans="2:24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</row>
    <row r="102" spans="2:24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</row>
    <row r="103" spans="2:24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</row>
    <row r="104" spans="2:24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</row>
    <row r="105" spans="2:24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</row>
    <row r="106" spans="2:24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</row>
    <row r="107" spans="2:24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</row>
    <row r="108" spans="2:24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</row>
    <row r="109" spans="2:24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</row>
    <row r="110" spans="2:24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</row>
    <row r="111" spans="2:24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</row>
    <row r="112" spans="2:24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</row>
    <row r="113" spans="2:24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</row>
    <row r="114" spans="2:24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</row>
    <row r="115" spans="2:24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</row>
    <row r="116" spans="2:24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</row>
    <row r="117" spans="2:24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</row>
    <row r="118" spans="2:24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</row>
    <row r="119" spans="2:24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</row>
    <row r="120" spans="2:24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</row>
    <row r="121" spans="2:24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</row>
    <row r="122" spans="2:24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</row>
    <row r="123" spans="2:24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</row>
    <row r="124" spans="2:24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</row>
    <row r="125" spans="2:24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</row>
    <row r="126" spans="2:24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</row>
    <row r="127" spans="2:24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</row>
    <row r="128" spans="2:24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</row>
    <row r="129" spans="2:24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</row>
    <row r="130" spans="2:24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</row>
    <row r="131" spans="2:24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</row>
    <row r="132" spans="2:24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</row>
    <row r="133" spans="2:24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</row>
    <row r="134" spans="2:24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</row>
    <row r="135" spans="2:24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</row>
    <row r="136" spans="2:24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</row>
    <row r="137" spans="2:24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</row>
    <row r="138" spans="2:24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</row>
    <row r="139" spans="2:24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</row>
    <row r="140" spans="2:24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</row>
    <row r="141" spans="2:24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</row>
    <row r="142" spans="2:24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</row>
    <row r="143" spans="2:24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</row>
    <row r="144" spans="2:24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</row>
    <row r="145" spans="2:24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</row>
    <row r="146" spans="2:24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</row>
    <row r="147" spans="2:24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</row>
    <row r="148" spans="2:24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</row>
    <row r="149" spans="2:24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</row>
    <row r="150" spans="2:24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</row>
    <row r="151" spans="2:24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</row>
    <row r="152" spans="2:24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</row>
    <row r="153" spans="2:24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</row>
    <row r="154" spans="2:24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</row>
    <row r="155" spans="2:24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</row>
    <row r="156" spans="2:24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</row>
    <row r="157" spans="2:24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</row>
    <row r="158" spans="2:24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</row>
    <row r="159" spans="2:24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</row>
    <row r="160" spans="2:24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</row>
    <row r="161" spans="2:24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</row>
    <row r="162" spans="2:24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</row>
    <row r="163" spans="2:24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</row>
    <row r="164" spans="2:24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</row>
    <row r="165" spans="2:24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</row>
    <row r="166" spans="2:24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</row>
    <row r="167" spans="2:24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</row>
    <row r="168" spans="2:24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</row>
    <row r="169" spans="2:24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</row>
    <row r="170" spans="2:24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</row>
    <row r="171" spans="2:24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</row>
    <row r="172" spans="2:24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</row>
    <row r="173" spans="2:24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</row>
    <row r="174" spans="2:24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</row>
    <row r="175" spans="2:24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</row>
    <row r="176" spans="2:24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</row>
    <row r="177" spans="2:24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</row>
    <row r="178" spans="2:24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</row>
    <row r="179" spans="2:24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</row>
    <row r="180" spans="2:24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</row>
    <row r="181" spans="2:24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</row>
    <row r="182" spans="2:24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</row>
    <row r="183" spans="2:24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</row>
    <row r="184" spans="2:24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</row>
    <row r="185" spans="2:24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</row>
    <row r="186" spans="2:24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</row>
    <row r="187" spans="2:24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</row>
    <row r="188" spans="2:24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</row>
    <row r="189" spans="2:24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</row>
    <row r="190" spans="2:24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</row>
    <row r="191" spans="2:24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</row>
    <row r="192" spans="2:24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</row>
    <row r="193" spans="2:24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</row>
    <row r="194" spans="2:24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</row>
    <row r="195" spans="2:24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</row>
    <row r="196" spans="2:24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</row>
    <row r="197" spans="2:24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</row>
    <row r="198" spans="2:24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</row>
    <row r="199" spans="2:24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</row>
    <row r="200" spans="2:24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</row>
    <row r="201" spans="2:24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</row>
    <row r="202" spans="2:24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</row>
    <row r="203" spans="2:24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</row>
    <row r="204" spans="2:24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</row>
    <row r="205" spans="2:24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</row>
    <row r="206" spans="2:24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</row>
    <row r="207" spans="2:24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</row>
    <row r="208" spans="2:24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</row>
    <row r="209" spans="2:24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</row>
    <row r="210" spans="2:24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</row>
    <row r="211" spans="2:24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</row>
    <row r="212" spans="2:24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</row>
    <row r="213" spans="2:24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</row>
    <row r="214" spans="2:24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</row>
    <row r="215" spans="2:24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</row>
    <row r="216" spans="2:24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</row>
    <row r="217" spans="2:24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</row>
    <row r="218" spans="2:24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</row>
    <row r="219" spans="2:24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</row>
    <row r="220" spans="2:24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</row>
    <row r="221" spans="2:24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</row>
    <row r="222" spans="2:24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</row>
    <row r="223" spans="2:24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</row>
    <row r="224" spans="2:24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</row>
    <row r="225" spans="2:24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</row>
    <row r="226" spans="2:24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</row>
    <row r="227" spans="2:24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</row>
    <row r="228" spans="2:24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</row>
    <row r="229" spans="2:24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</row>
    <row r="230" spans="2:24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</row>
    <row r="231" spans="2:24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</row>
    <row r="232" spans="2:24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</row>
    <row r="233" spans="2:24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</row>
    <row r="234" spans="2:24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</row>
    <row r="235" spans="2:24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</row>
    <row r="236" spans="2:24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</row>
    <row r="237" spans="2:24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</row>
    <row r="238" spans="2:24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</row>
    <row r="239" spans="2:24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</row>
    <row r="240" spans="2:24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</row>
    <row r="241" spans="2:24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</row>
    <row r="242" spans="2:24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</row>
    <row r="243" spans="2:24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</row>
    <row r="244" spans="2:24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</row>
    <row r="245" spans="2:24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</row>
    <row r="246" spans="2:24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</row>
    <row r="247" spans="2:24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</row>
    <row r="248" spans="2:24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</row>
    <row r="249" spans="2:24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</row>
    <row r="250" spans="2:24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</row>
    <row r="251" spans="2:24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</row>
    <row r="252" spans="2:24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</row>
    <row r="253" spans="2:24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</row>
    <row r="254" spans="2:24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</row>
    <row r="255" spans="2:24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</row>
    <row r="256" spans="2:24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</row>
    <row r="257" spans="2:24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</row>
    <row r="258" spans="2:24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</row>
    <row r="259" spans="2:24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</row>
    <row r="260" spans="2:24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</row>
    <row r="261" spans="2:24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</row>
    <row r="262" spans="2:24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</row>
    <row r="263" spans="2:24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</row>
    <row r="264" spans="2:24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</row>
    <row r="265" spans="2:24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</row>
    <row r="266" spans="2:24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</row>
    <row r="267" spans="2:24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</row>
    <row r="268" spans="2:24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</row>
    <row r="269" spans="2:24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</row>
    <row r="270" spans="2:24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</row>
    <row r="271" spans="2:24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</row>
    <row r="272" spans="2:24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</row>
    <row r="273" spans="2:24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</row>
    <row r="274" spans="2:24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</row>
    <row r="275" spans="2:24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</row>
    <row r="276" spans="2:24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</row>
    <row r="277" spans="2:24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</row>
    <row r="278" spans="2:24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</row>
    <row r="279" spans="2:24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</row>
    <row r="280" spans="2:24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</row>
    <row r="281" spans="2:24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</row>
    <row r="282" spans="2:24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</row>
    <row r="283" spans="2:24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</row>
    <row r="284" spans="2:24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</row>
    <row r="285" spans="2:24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</row>
    <row r="286" spans="2:24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</row>
    <row r="287" spans="2:24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</row>
    <row r="288" spans="2:24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</row>
    <row r="289" spans="2:24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</row>
    <row r="290" spans="2:24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</row>
    <row r="291" spans="2:24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</row>
    <row r="292" spans="2:24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</row>
    <row r="293" spans="2:24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</row>
    <row r="294" spans="2:24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</row>
    <row r="295" spans="2:24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</row>
    <row r="296" spans="2:24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</row>
    <row r="297" spans="2:24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</row>
    <row r="298" spans="2:24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</row>
    <row r="299" spans="2:24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</row>
    <row r="300" spans="2:24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</row>
    <row r="301" spans="2:24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</row>
    <row r="302" spans="2:24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</row>
    <row r="303" spans="2:24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</row>
    <row r="304" spans="2:24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</row>
    <row r="305" spans="2:24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</row>
    <row r="306" spans="2:24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</row>
    <row r="307" spans="2:24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</row>
    <row r="308" spans="2:24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</row>
    <row r="309" spans="2:24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</row>
    <row r="310" spans="2:24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</row>
    <row r="311" spans="2:24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</row>
    <row r="312" spans="2:24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</row>
    <row r="313" spans="2:24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</row>
    <row r="314" spans="2:24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</row>
    <row r="315" spans="2:24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</row>
    <row r="316" spans="2:24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</row>
    <row r="317" spans="2:24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</row>
    <row r="318" spans="2:24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</row>
    <row r="319" spans="2:24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</row>
    <row r="320" spans="2:24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</row>
    <row r="321" spans="2:24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</row>
    <row r="322" spans="2:24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</row>
    <row r="323" spans="2:24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</row>
    <row r="324" spans="2:24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</row>
    <row r="325" spans="2:24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</row>
    <row r="326" spans="2:24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</row>
    <row r="327" spans="2:24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</row>
    <row r="328" spans="2:24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</row>
    <row r="329" spans="2:24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</row>
    <row r="330" spans="2:24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</row>
    <row r="331" spans="2:24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</row>
    <row r="332" spans="2:24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</row>
    <row r="333" spans="2:24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</row>
    <row r="334" spans="2:24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</row>
    <row r="335" spans="2:24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</row>
    <row r="336" spans="2:24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</row>
    <row r="337" spans="2:24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</row>
    <row r="338" spans="2:24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</row>
    <row r="339" spans="2:24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</row>
    <row r="340" spans="2:24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</row>
    <row r="341" spans="2:24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</row>
    <row r="342" spans="2:24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</row>
    <row r="343" spans="2:24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</row>
    <row r="344" spans="2:24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</row>
    <row r="345" spans="2:24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</row>
    <row r="346" spans="2:24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</row>
    <row r="347" spans="2:24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</row>
    <row r="348" spans="2:24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</row>
    <row r="349" spans="2:24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</row>
    <row r="350" spans="2:24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</row>
    <row r="351" spans="2:24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</row>
    <row r="352" spans="2:24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</row>
    <row r="353" spans="2:24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</row>
    <row r="354" spans="2:24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</row>
    <row r="355" spans="2:24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</row>
    <row r="356" spans="2:24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</row>
    <row r="357" spans="2:24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</row>
    <row r="358" spans="2:24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</row>
    <row r="359" spans="2:24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</row>
    <row r="360" spans="2:24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</row>
    <row r="361" spans="2:24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</row>
    <row r="362" spans="2:24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</row>
    <row r="363" spans="2:24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</row>
    <row r="364" spans="2:24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</row>
    <row r="365" spans="2:24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</row>
    <row r="366" spans="2:24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</row>
    <row r="367" spans="2:24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</row>
    <row r="368" spans="2:24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</row>
    <row r="369" spans="2:24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</row>
    <row r="370" spans="2:24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</row>
    <row r="371" spans="2:24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</row>
    <row r="372" spans="2:24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</row>
    <row r="373" spans="2:24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</row>
    <row r="374" spans="2:24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</row>
    <row r="375" spans="2:24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</row>
    <row r="376" spans="2:24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</row>
    <row r="377" spans="2:24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</row>
    <row r="378" spans="2:24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</row>
    <row r="379" spans="2:24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</row>
    <row r="380" spans="2:24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</row>
    <row r="381" spans="2:24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</row>
    <row r="382" spans="2:24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</row>
    <row r="383" spans="2:24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</row>
    <row r="384" spans="2:24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</row>
    <row r="385" spans="2:24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</row>
    <row r="386" spans="2:24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</row>
    <row r="387" spans="2:24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</row>
    <row r="388" spans="2:24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</row>
    <row r="389" spans="2:24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</row>
    <row r="390" spans="2:24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</row>
    <row r="391" spans="2:24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</row>
    <row r="392" spans="2:24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</row>
    <row r="393" spans="2:24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</row>
    <row r="394" spans="2:24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</row>
    <row r="395" spans="2:24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</row>
    <row r="396" spans="2:24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</row>
    <row r="397" spans="2:24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</row>
    <row r="398" spans="2:24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</row>
    <row r="399" spans="2:24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</row>
    <row r="400" spans="2:24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</row>
    <row r="401" spans="2:24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</row>
    <row r="402" spans="2:24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</row>
    <row r="403" spans="2:24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</row>
    <row r="404" spans="2:24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</row>
    <row r="405" spans="2:24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</row>
    <row r="406" spans="2:24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</row>
    <row r="407" spans="2:24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</row>
    <row r="408" spans="2:24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</row>
    <row r="409" spans="2:24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</row>
    <row r="410" spans="2:24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</row>
    <row r="411" spans="2:24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</row>
    <row r="412" spans="2:24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</row>
    <row r="413" spans="2:24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</row>
    <row r="414" spans="2:24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</row>
    <row r="415" spans="2:24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</row>
    <row r="416" spans="2:24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</row>
    <row r="417" spans="2:24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</row>
    <row r="418" spans="2:24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</row>
    <row r="419" spans="2:24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</row>
    <row r="420" spans="2:24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</row>
    <row r="421" spans="2:24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</row>
    <row r="422" spans="2:24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</row>
    <row r="423" spans="2:24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</row>
    <row r="424" spans="2:24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</row>
    <row r="425" spans="2:24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</row>
    <row r="426" spans="2:24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</row>
    <row r="427" spans="2:24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</row>
    <row r="428" spans="2:24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</row>
    <row r="429" spans="2:24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</row>
    <row r="430" spans="2:24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</row>
    <row r="431" spans="2:24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</row>
    <row r="432" spans="2:24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</row>
    <row r="433" spans="2:24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</row>
    <row r="434" spans="2:24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</row>
    <row r="435" spans="2:24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</row>
    <row r="436" spans="2:24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</row>
    <row r="437" spans="2:24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</row>
    <row r="438" spans="2:24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</row>
    <row r="439" spans="2:24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</row>
    <row r="440" spans="2:24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</row>
    <row r="441" spans="2:24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</row>
    <row r="442" spans="2:24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</row>
    <row r="443" spans="2:24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</row>
    <row r="444" spans="2:24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</row>
    <row r="445" spans="2:24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</row>
    <row r="446" spans="2:24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</row>
    <row r="447" spans="2:24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</row>
    <row r="448" spans="2:24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</row>
    <row r="449" spans="2:24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</row>
    <row r="450" spans="2:24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</row>
    <row r="451" spans="2:24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</row>
    <row r="452" spans="2:24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</row>
    <row r="453" spans="2:24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</row>
    <row r="454" spans="2:24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</row>
    <row r="455" spans="2:24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</row>
    <row r="456" spans="2:24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</row>
    <row r="457" spans="2:24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</row>
    <row r="458" spans="2:24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</row>
    <row r="459" spans="2:24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</row>
    <row r="460" spans="2:24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</row>
    <row r="461" spans="2:24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</row>
    <row r="462" spans="2:24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</row>
    <row r="463" spans="2:24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</row>
    <row r="464" spans="2:24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</row>
    <row r="465" spans="2:24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</row>
    <row r="466" spans="2:24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</row>
    <row r="467" spans="2:24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</row>
    <row r="468" spans="2:24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</row>
    <row r="469" spans="2:24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</row>
    <row r="470" spans="2:24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</row>
    <row r="471" spans="2:24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</row>
    <row r="472" spans="2:24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</row>
    <row r="473" spans="2:24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</row>
    <row r="474" spans="2:24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</row>
    <row r="475" spans="2:24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</row>
    <row r="476" spans="2:24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</row>
    <row r="477" spans="2:24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</row>
    <row r="478" spans="2:24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</row>
    <row r="479" spans="2:24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</row>
    <row r="480" spans="2:24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</row>
    <row r="481" spans="2:24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</row>
    <row r="482" spans="2:24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</row>
    <row r="483" spans="2:24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</row>
    <row r="484" spans="2:24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</row>
    <row r="485" spans="2:24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</row>
    <row r="486" spans="2:24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</row>
    <row r="487" spans="2:24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</row>
    <row r="488" spans="2:24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</row>
    <row r="489" spans="2:24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</row>
    <row r="490" spans="2:24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</row>
    <row r="491" spans="2:24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</row>
    <row r="492" spans="2:24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</row>
    <row r="493" spans="2:24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</row>
    <row r="494" spans="2:24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</row>
    <row r="495" spans="2:24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</row>
    <row r="496" spans="2:24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</row>
    <row r="497" spans="2:24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</row>
    <row r="498" spans="2:24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</row>
    <row r="499" spans="2:24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</row>
    <row r="500" spans="2:24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</row>
    <row r="501" spans="2:24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</row>
    <row r="502" spans="2:24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</row>
    <row r="503" spans="2:24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</row>
    <row r="504" spans="2:24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</row>
    <row r="505" spans="2:24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</row>
    <row r="506" spans="2:24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</row>
    <row r="507" spans="2:24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</row>
    <row r="508" spans="2:24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</row>
    <row r="509" spans="2:24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</row>
    <row r="510" spans="2:24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</row>
    <row r="511" spans="2:24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</row>
    <row r="512" spans="2:24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</row>
    <row r="513" spans="2:24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</row>
    <row r="514" spans="2:24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</row>
    <row r="515" spans="2:24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</row>
    <row r="516" spans="2:24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</row>
    <row r="517" spans="2:24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</row>
    <row r="518" spans="2:24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</row>
    <row r="519" spans="2:24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</row>
    <row r="520" spans="2:24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</row>
    <row r="521" spans="2:24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</row>
    <row r="522" spans="2:24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</row>
    <row r="523" spans="2:24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</row>
    <row r="524" spans="2:24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</row>
    <row r="525" spans="2:24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</row>
    <row r="526" spans="2:24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</row>
    <row r="527" spans="2:24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</row>
    <row r="528" spans="2:24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</row>
    <row r="529" spans="2:24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</row>
    <row r="530" spans="2:24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</row>
    <row r="531" spans="2:24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</row>
    <row r="532" spans="2:24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</row>
    <row r="533" spans="2:24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</row>
    <row r="534" spans="2:24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</row>
    <row r="535" spans="2:24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</row>
    <row r="536" spans="2:24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</row>
    <row r="537" spans="2:24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</row>
    <row r="538" spans="2:24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</row>
    <row r="539" spans="2:24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</row>
    <row r="540" spans="2:24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</row>
    <row r="541" spans="2:24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</row>
    <row r="542" spans="2:24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</row>
    <row r="543" spans="2:24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</row>
    <row r="544" spans="2:24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</row>
    <row r="545" spans="2:24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</row>
    <row r="546" spans="2:24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</row>
    <row r="547" spans="2:24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</row>
    <row r="548" spans="2:24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</row>
    <row r="549" spans="2:24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</row>
    <row r="550" spans="2:24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</row>
    <row r="551" spans="2:24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</row>
    <row r="552" spans="2:24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</row>
    <row r="553" spans="2:24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</row>
    <row r="554" spans="2:24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</row>
    <row r="555" spans="2:24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</row>
    <row r="556" spans="2:24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</row>
    <row r="557" spans="2:24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</row>
    <row r="558" spans="2:24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</row>
    <row r="559" spans="2:24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</row>
    <row r="560" spans="2:24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</row>
    <row r="561" spans="2:24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</row>
    <row r="562" spans="2:24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</row>
    <row r="563" spans="2:24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</row>
    <row r="564" spans="2:24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</row>
    <row r="565" spans="2:24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</row>
    <row r="566" spans="2:24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</row>
    <row r="567" spans="2:24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</row>
    <row r="568" spans="2:24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</row>
    <row r="569" spans="2:24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</row>
    <row r="570" spans="2:24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</row>
    <row r="571" spans="2:24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</row>
    <row r="572" spans="2:24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</row>
    <row r="573" spans="2:24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</row>
    <row r="574" spans="2:24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</row>
    <row r="575" spans="2:24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</row>
    <row r="576" spans="2:24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</row>
    <row r="577" spans="2:24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</row>
    <row r="578" spans="2:24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</row>
    <row r="579" spans="2:24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</row>
    <row r="580" spans="2:24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</row>
    <row r="581" spans="2:24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</row>
    <row r="582" spans="2:24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</row>
    <row r="583" spans="2:24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</row>
    <row r="584" spans="2:24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</row>
    <row r="585" spans="2:24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</row>
    <row r="586" spans="2:24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</row>
    <row r="587" spans="2:24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</row>
    <row r="588" spans="2:24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</row>
    <row r="589" spans="2:24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</row>
    <row r="590" spans="2:24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</row>
    <row r="591" spans="2:24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</row>
    <row r="592" spans="2:24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</row>
    <row r="593" spans="2:24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</row>
    <row r="594" spans="2:24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</row>
    <row r="595" spans="2:24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</row>
    <row r="596" spans="2:24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</row>
    <row r="597" spans="2:24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</row>
    <row r="598" spans="2:24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</row>
    <row r="599" spans="2:24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</row>
    <row r="600" spans="2:24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</row>
    <row r="601" spans="2:24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</row>
    <row r="602" spans="2:24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</row>
    <row r="603" spans="2:24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</row>
    <row r="604" spans="2:24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</row>
    <row r="605" spans="2:24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</row>
    <row r="606" spans="2:24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</row>
    <row r="607" spans="2:24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</row>
    <row r="608" spans="2:24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</row>
    <row r="609" spans="2:24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</row>
    <row r="610" spans="2:24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</row>
    <row r="611" spans="2:24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</row>
    <row r="612" spans="2:24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</row>
    <row r="613" spans="2:24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</row>
    <row r="614" spans="2:24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</row>
    <row r="615" spans="2:24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</row>
    <row r="616" spans="2:24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</row>
    <row r="617" spans="2:24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</row>
    <row r="618" spans="2:24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</row>
    <row r="619" spans="2:24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</row>
    <row r="620" spans="2:24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</row>
    <row r="621" spans="2:24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</row>
    <row r="622" spans="2:24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</row>
    <row r="623" spans="2:24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</row>
    <row r="624" spans="2:24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</row>
    <row r="625" spans="2:24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</row>
    <row r="626" spans="2:24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</row>
    <row r="627" spans="2:24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</row>
    <row r="628" spans="2:24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</row>
    <row r="629" spans="2:24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</row>
    <row r="630" spans="2:24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</row>
    <row r="631" spans="2:24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</row>
    <row r="632" spans="2:24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</row>
    <row r="633" spans="2:24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</row>
    <row r="634" spans="2:24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</row>
    <row r="635" spans="2:24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</row>
    <row r="636" spans="2:24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</row>
    <row r="637" spans="2:24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</row>
    <row r="638" spans="2:24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</row>
    <row r="639" spans="2:24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</row>
    <row r="640" spans="2:24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</row>
    <row r="641" spans="2:24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</row>
    <row r="642" spans="2:24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</row>
    <row r="643" spans="2:24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</row>
    <row r="644" spans="2:24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</row>
    <row r="645" spans="2:24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</row>
    <row r="646" spans="2:24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</row>
    <row r="647" spans="2:24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</row>
    <row r="648" spans="2:24" x14ac:dyDescent="0.25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</row>
    <row r="649" spans="2:24" x14ac:dyDescent="0.25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</row>
    <row r="650" spans="2:24" x14ac:dyDescent="0.25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</row>
    <row r="651" spans="2:24" x14ac:dyDescent="0.25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</row>
    <row r="652" spans="2:24" x14ac:dyDescent="0.25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</row>
    <row r="653" spans="2:24" x14ac:dyDescent="0.25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</row>
    <row r="654" spans="2:24" x14ac:dyDescent="0.25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</row>
    <row r="655" spans="2:24" x14ac:dyDescent="0.25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</row>
    <row r="656" spans="2:24" x14ac:dyDescent="0.25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</row>
    <row r="657" spans="2:24" x14ac:dyDescent="0.25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</row>
    <row r="658" spans="2:24" x14ac:dyDescent="0.25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</row>
    <row r="659" spans="2:24" x14ac:dyDescent="0.25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</row>
    <row r="660" spans="2:24" x14ac:dyDescent="0.25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</row>
    <row r="661" spans="2:24" x14ac:dyDescent="0.25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</row>
    <row r="662" spans="2:24" x14ac:dyDescent="0.25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</row>
    <row r="663" spans="2:24" x14ac:dyDescent="0.25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</row>
    <row r="664" spans="2:24" x14ac:dyDescent="0.25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</row>
    <row r="665" spans="2:24" x14ac:dyDescent="0.25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</row>
    <row r="666" spans="2:24" x14ac:dyDescent="0.25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</row>
    <row r="667" spans="2:24" x14ac:dyDescent="0.25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</row>
    <row r="668" spans="2:24" x14ac:dyDescent="0.25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</row>
    <row r="669" spans="2:24" x14ac:dyDescent="0.25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</row>
    <row r="670" spans="2:24" x14ac:dyDescent="0.25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</row>
    <row r="671" spans="2:24" x14ac:dyDescent="0.25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</row>
    <row r="672" spans="2:24" x14ac:dyDescent="0.25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</row>
    <row r="673" spans="2:24" x14ac:dyDescent="0.25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</row>
    <row r="674" spans="2:24" x14ac:dyDescent="0.25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</row>
    <row r="675" spans="2:24" x14ac:dyDescent="0.25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</row>
    <row r="676" spans="2:24" x14ac:dyDescent="0.25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</row>
    <row r="677" spans="2:24" x14ac:dyDescent="0.25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</row>
    <row r="678" spans="2:24" x14ac:dyDescent="0.25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</row>
    <row r="679" spans="2:24" x14ac:dyDescent="0.25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</row>
    <row r="680" spans="2:24" x14ac:dyDescent="0.25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</row>
    <row r="681" spans="2:24" x14ac:dyDescent="0.25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</row>
    <row r="682" spans="2:24" x14ac:dyDescent="0.25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</row>
    <row r="683" spans="2:24" x14ac:dyDescent="0.25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</row>
    <row r="684" spans="2:24" x14ac:dyDescent="0.25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</row>
    <row r="685" spans="2:24" x14ac:dyDescent="0.25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</row>
    <row r="686" spans="2:24" x14ac:dyDescent="0.25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</row>
    <row r="687" spans="2:24" x14ac:dyDescent="0.25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</row>
    <row r="688" spans="2:24" x14ac:dyDescent="0.25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</row>
    <row r="689" spans="2:24" x14ac:dyDescent="0.25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</row>
    <row r="690" spans="2:24" x14ac:dyDescent="0.25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</row>
    <row r="691" spans="2:24" x14ac:dyDescent="0.25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</row>
    <row r="692" spans="2:24" x14ac:dyDescent="0.25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</row>
    <row r="693" spans="2:24" x14ac:dyDescent="0.25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</row>
    <row r="694" spans="2:24" x14ac:dyDescent="0.25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</row>
    <row r="695" spans="2:24" x14ac:dyDescent="0.25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</row>
    <row r="696" spans="2:24" x14ac:dyDescent="0.25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</row>
    <row r="697" spans="2:24" x14ac:dyDescent="0.25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</row>
    <row r="698" spans="2:24" x14ac:dyDescent="0.25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</row>
    <row r="699" spans="2:24" x14ac:dyDescent="0.25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</row>
    <row r="700" spans="2:24" x14ac:dyDescent="0.25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</row>
    <row r="701" spans="2:24" x14ac:dyDescent="0.25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</row>
    <row r="702" spans="2:24" x14ac:dyDescent="0.25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</row>
    <row r="703" spans="2:24" x14ac:dyDescent="0.25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</row>
    <row r="704" spans="2:24" x14ac:dyDescent="0.25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</row>
    <row r="705" spans="2:24" x14ac:dyDescent="0.25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</row>
    <row r="706" spans="2:24" x14ac:dyDescent="0.25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</row>
    <row r="707" spans="2:24" x14ac:dyDescent="0.25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</row>
    <row r="708" spans="2:24" x14ac:dyDescent="0.25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</row>
    <row r="709" spans="2:24" x14ac:dyDescent="0.25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</row>
    <row r="710" spans="2:24" x14ac:dyDescent="0.25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</row>
    <row r="711" spans="2:24" x14ac:dyDescent="0.25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</row>
    <row r="712" spans="2:24" x14ac:dyDescent="0.25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</row>
    <row r="713" spans="2:24" x14ac:dyDescent="0.25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</row>
    <row r="714" spans="2:24" x14ac:dyDescent="0.25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</row>
    <row r="715" spans="2:24" x14ac:dyDescent="0.25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</row>
    <row r="716" spans="2:24" x14ac:dyDescent="0.25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</row>
    <row r="717" spans="2:24" x14ac:dyDescent="0.25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</row>
    <row r="718" spans="2:24" x14ac:dyDescent="0.25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</row>
    <row r="719" spans="2:24" x14ac:dyDescent="0.25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</row>
    <row r="720" spans="2:24" x14ac:dyDescent="0.25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</row>
    <row r="721" spans="2:24" x14ac:dyDescent="0.25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</row>
    <row r="722" spans="2:24" x14ac:dyDescent="0.25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</row>
    <row r="723" spans="2:24" x14ac:dyDescent="0.25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</row>
    <row r="724" spans="2:24" x14ac:dyDescent="0.25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</row>
    <row r="725" spans="2:24" x14ac:dyDescent="0.25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</row>
    <row r="726" spans="2:24" x14ac:dyDescent="0.25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</row>
    <row r="727" spans="2:24" x14ac:dyDescent="0.25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</row>
    <row r="728" spans="2:24" x14ac:dyDescent="0.25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</row>
    <row r="729" spans="2:24" x14ac:dyDescent="0.25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</row>
    <row r="730" spans="2:24" x14ac:dyDescent="0.25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</row>
    <row r="731" spans="2:24" x14ac:dyDescent="0.25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</row>
    <row r="732" spans="2:24" x14ac:dyDescent="0.25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</row>
    <row r="733" spans="2:24" x14ac:dyDescent="0.25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</row>
  </sheetData>
  <mergeCells count="18">
    <mergeCell ref="S6:T6"/>
    <mergeCell ref="B3:B7"/>
    <mergeCell ref="C5:J5"/>
    <mergeCell ref="C6:D6"/>
    <mergeCell ref="E6:F6"/>
    <mergeCell ref="G6:H6"/>
    <mergeCell ref="B2:X2"/>
    <mergeCell ref="C3:V3"/>
    <mergeCell ref="W3:X6"/>
    <mergeCell ref="C4:L4"/>
    <mergeCell ref="M4:V4"/>
    <mergeCell ref="K5:L6"/>
    <mergeCell ref="M5:T5"/>
    <mergeCell ref="U5:V6"/>
    <mergeCell ref="O6:P6"/>
    <mergeCell ref="I6:J6"/>
    <mergeCell ref="M6:N6"/>
    <mergeCell ref="Q6:R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W642"/>
  <sheetViews>
    <sheetView zoomScale="70" zoomScaleNormal="70" workbookViewId="0">
      <selection activeCell="C7" sqref="C7:P32"/>
    </sheetView>
  </sheetViews>
  <sheetFormatPr defaultColWidth="11.42578125" defaultRowHeight="15" x14ac:dyDescent="0.25"/>
  <cols>
    <col min="1" max="1" width="2.7109375" style="81" customWidth="1"/>
    <col min="2" max="18" width="15.7109375" style="63" customWidth="1"/>
    <col min="19" max="19" width="11.42578125" style="269"/>
    <col min="20" max="16384" width="11.42578125" style="81"/>
  </cols>
  <sheetData>
    <row r="1" spans="2:19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9" ht="21.95" customHeight="1" thickTop="1" thickBot="1" x14ac:dyDescent="0.3">
      <c r="B2" s="284" t="s">
        <v>286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6"/>
    </row>
    <row r="3" spans="2:19" ht="21.95" customHeight="1" thickTop="1" thickBot="1" x14ac:dyDescent="0.3">
      <c r="B3" s="287" t="s">
        <v>216</v>
      </c>
      <c r="C3" s="308" t="s">
        <v>39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278" t="s">
        <v>31</v>
      </c>
    </row>
    <row r="4" spans="2:19" ht="21.95" customHeight="1" thickTop="1" thickBot="1" x14ac:dyDescent="0.3">
      <c r="B4" s="325"/>
      <c r="C4" s="308" t="s">
        <v>40</v>
      </c>
      <c r="D4" s="317"/>
      <c r="E4" s="317"/>
      <c r="F4" s="317"/>
      <c r="G4" s="318"/>
      <c r="H4" s="308" t="s">
        <v>41</v>
      </c>
      <c r="I4" s="317"/>
      <c r="J4" s="317"/>
      <c r="K4" s="317"/>
      <c r="L4" s="318"/>
      <c r="M4" s="309" t="s">
        <v>42</v>
      </c>
      <c r="N4" s="317"/>
      <c r="O4" s="317"/>
      <c r="P4" s="317"/>
      <c r="Q4" s="317"/>
      <c r="R4" s="279"/>
    </row>
    <row r="5" spans="2:19" ht="21.95" customHeight="1" thickTop="1" x14ac:dyDescent="0.25">
      <c r="B5" s="325"/>
      <c r="C5" s="329" t="s">
        <v>81</v>
      </c>
      <c r="D5" s="330"/>
      <c r="E5" s="330"/>
      <c r="F5" s="331"/>
      <c r="G5" s="327" t="s">
        <v>31</v>
      </c>
      <c r="H5" s="329" t="s">
        <v>81</v>
      </c>
      <c r="I5" s="330"/>
      <c r="J5" s="330"/>
      <c r="K5" s="331"/>
      <c r="L5" s="327" t="s">
        <v>31</v>
      </c>
      <c r="M5" s="329" t="s">
        <v>81</v>
      </c>
      <c r="N5" s="330"/>
      <c r="O5" s="330"/>
      <c r="P5" s="331"/>
      <c r="Q5" s="327" t="s">
        <v>31</v>
      </c>
      <c r="R5" s="279"/>
    </row>
    <row r="6" spans="2:19" ht="21.95" customHeight="1" thickBot="1" x14ac:dyDescent="0.3">
      <c r="B6" s="326"/>
      <c r="C6" s="252" t="s">
        <v>33</v>
      </c>
      <c r="D6" s="254" t="s">
        <v>194</v>
      </c>
      <c r="E6" s="254" t="s">
        <v>196</v>
      </c>
      <c r="F6" s="134" t="s">
        <v>34</v>
      </c>
      <c r="G6" s="328"/>
      <c r="H6" s="252" t="s">
        <v>33</v>
      </c>
      <c r="I6" s="254" t="s">
        <v>194</v>
      </c>
      <c r="J6" s="254" t="s">
        <v>196</v>
      </c>
      <c r="K6" s="134" t="s">
        <v>34</v>
      </c>
      <c r="L6" s="328"/>
      <c r="M6" s="252" t="s">
        <v>33</v>
      </c>
      <c r="N6" s="254" t="s">
        <v>194</v>
      </c>
      <c r="O6" s="254" t="s">
        <v>196</v>
      </c>
      <c r="P6" s="134" t="s">
        <v>34</v>
      </c>
      <c r="Q6" s="328"/>
      <c r="R6" s="280"/>
    </row>
    <row r="7" spans="2:19" ht="21.95" customHeight="1" thickTop="1" x14ac:dyDescent="0.25">
      <c r="B7" s="86" t="s">
        <v>6</v>
      </c>
      <c r="C7" s="135">
        <v>8</v>
      </c>
      <c r="D7" s="136">
        <v>7</v>
      </c>
      <c r="E7" s="137">
        <v>0</v>
      </c>
      <c r="F7" s="138">
        <v>0</v>
      </c>
      <c r="G7" s="139">
        <v>15</v>
      </c>
      <c r="H7" s="135">
        <v>52</v>
      </c>
      <c r="I7" s="136">
        <v>135</v>
      </c>
      <c r="J7" s="136">
        <v>6</v>
      </c>
      <c r="K7" s="138">
        <v>0</v>
      </c>
      <c r="L7" s="139">
        <v>193</v>
      </c>
      <c r="M7" s="135">
        <v>15</v>
      </c>
      <c r="N7" s="136">
        <v>21</v>
      </c>
      <c r="O7" s="136">
        <v>2</v>
      </c>
      <c r="P7" s="138">
        <v>0</v>
      </c>
      <c r="Q7" s="139">
        <v>38</v>
      </c>
      <c r="R7" s="140">
        <v>246</v>
      </c>
      <c r="S7" s="269" t="s">
        <v>124</v>
      </c>
    </row>
    <row r="8" spans="2:19" ht="21.95" customHeight="1" x14ac:dyDescent="0.25">
      <c r="B8" s="86" t="s">
        <v>7</v>
      </c>
      <c r="C8" s="135">
        <v>10</v>
      </c>
      <c r="D8" s="136">
        <v>13</v>
      </c>
      <c r="E8" s="137">
        <v>0</v>
      </c>
      <c r="F8" s="138">
        <v>0</v>
      </c>
      <c r="G8" s="141">
        <v>23</v>
      </c>
      <c r="H8" s="135">
        <v>49</v>
      </c>
      <c r="I8" s="136">
        <v>112</v>
      </c>
      <c r="J8" s="136">
        <v>7</v>
      </c>
      <c r="K8" s="138">
        <v>0</v>
      </c>
      <c r="L8" s="141">
        <v>168</v>
      </c>
      <c r="M8" s="135">
        <v>6</v>
      </c>
      <c r="N8" s="136">
        <v>19</v>
      </c>
      <c r="O8" s="136">
        <v>1</v>
      </c>
      <c r="P8" s="138">
        <v>0</v>
      </c>
      <c r="Q8" s="141">
        <v>26</v>
      </c>
      <c r="R8" s="140">
        <v>217</v>
      </c>
      <c r="S8" s="269" t="s">
        <v>125</v>
      </c>
    </row>
    <row r="9" spans="2:19" ht="21.95" customHeight="1" x14ac:dyDescent="0.25">
      <c r="B9" s="86" t="s">
        <v>8</v>
      </c>
      <c r="C9" s="135">
        <v>5</v>
      </c>
      <c r="D9" s="136">
        <v>5</v>
      </c>
      <c r="E9" s="137">
        <v>0</v>
      </c>
      <c r="F9" s="138">
        <v>0</v>
      </c>
      <c r="G9" s="141">
        <v>10</v>
      </c>
      <c r="H9" s="135">
        <v>38</v>
      </c>
      <c r="I9" s="136">
        <v>74</v>
      </c>
      <c r="J9" s="136">
        <v>5</v>
      </c>
      <c r="K9" s="138">
        <v>0</v>
      </c>
      <c r="L9" s="141">
        <v>117</v>
      </c>
      <c r="M9" s="135">
        <v>14</v>
      </c>
      <c r="N9" s="136">
        <v>13</v>
      </c>
      <c r="O9" s="136">
        <v>0</v>
      </c>
      <c r="P9" s="138">
        <v>0</v>
      </c>
      <c r="Q9" s="141">
        <v>27</v>
      </c>
      <c r="R9" s="140">
        <v>154</v>
      </c>
      <c r="S9" s="269" t="s">
        <v>126</v>
      </c>
    </row>
    <row r="10" spans="2:19" ht="21.95" customHeight="1" x14ac:dyDescent="0.25">
      <c r="B10" s="86" t="s">
        <v>9</v>
      </c>
      <c r="C10" s="135">
        <v>6</v>
      </c>
      <c r="D10" s="136">
        <v>8</v>
      </c>
      <c r="E10" s="137">
        <v>0</v>
      </c>
      <c r="F10" s="138">
        <v>0</v>
      </c>
      <c r="G10" s="141">
        <v>14</v>
      </c>
      <c r="H10" s="135">
        <v>42</v>
      </c>
      <c r="I10" s="136">
        <v>82</v>
      </c>
      <c r="J10" s="136">
        <v>5</v>
      </c>
      <c r="K10" s="138">
        <v>0</v>
      </c>
      <c r="L10" s="141">
        <v>129</v>
      </c>
      <c r="M10" s="135">
        <v>5</v>
      </c>
      <c r="N10" s="136">
        <v>15</v>
      </c>
      <c r="O10" s="136">
        <v>0</v>
      </c>
      <c r="P10" s="138">
        <v>0</v>
      </c>
      <c r="Q10" s="141">
        <v>20</v>
      </c>
      <c r="R10" s="140">
        <v>163</v>
      </c>
      <c r="S10" s="269" t="s">
        <v>127</v>
      </c>
    </row>
    <row r="11" spans="2:19" ht="21.95" customHeight="1" x14ac:dyDescent="0.25">
      <c r="B11" s="86" t="s">
        <v>10</v>
      </c>
      <c r="C11" s="135">
        <v>6</v>
      </c>
      <c r="D11" s="136">
        <v>5</v>
      </c>
      <c r="E11" s="137">
        <v>0</v>
      </c>
      <c r="F11" s="138">
        <v>0</v>
      </c>
      <c r="G11" s="141">
        <v>11</v>
      </c>
      <c r="H11" s="135">
        <v>33</v>
      </c>
      <c r="I11" s="136">
        <v>54</v>
      </c>
      <c r="J11" s="136">
        <v>0</v>
      </c>
      <c r="K11" s="138">
        <v>0</v>
      </c>
      <c r="L11" s="141">
        <v>87</v>
      </c>
      <c r="M11" s="135">
        <v>12</v>
      </c>
      <c r="N11" s="136">
        <v>16</v>
      </c>
      <c r="O11" s="136">
        <v>1</v>
      </c>
      <c r="P11" s="138">
        <v>0</v>
      </c>
      <c r="Q11" s="141">
        <v>29</v>
      </c>
      <c r="R11" s="140">
        <v>127</v>
      </c>
      <c r="S11" s="269" t="s">
        <v>128</v>
      </c>
    </row>
    <row r="12" spans="2:19" ht="21.95" customHeight="1" x14ac:dyDescent="0.25">
      <c r="B12" s="86" t="s">
        <v>11</v>
      </c>
      <c r="C12" s="135">
        <v>8</v>
      </c>
      <c r="D12" s="136">
        <v>9</v>
      </c>
      <c r="E12" s="137">
        <v>0</v>
      </c>
      <c r="F12" s="138">
        <v>0</v>
      </c>
      <c r="G12" s="141">
        <v>17</v>
      </c>
      <c r="H12" s="135">
        <v>52</v>
      </c>
      <c r="I12" s="136">
        <v>91</v>
      </c>
      <c r="J12" s="136">
        <v>5</v>
      </c>
      <c r="K12" s="138">
        <v>0</v>
      </c>
      <c r="L12" s="141">
        <v>148</v>
      </c>
      <c r="M12" s="135">
        <v>17</v>
      </c>
      <c r="N12" s="136">
        <v>29</v>
      </c>
      <c r="O12" s="136">
        <v>2</v>
      </c>
      <c r="P12" s="138">
        <v>0</v>
      </c>
      <c r="Q12" s="141">
        <v>48</v>
      </c>
      <c r="R12" s="140">
        <v>213</v>
      </c>
      <c r="S12" s="269" t="s">
        <v>129</v>
      </c>
    </row>
    <row r="13" spans="2:19" ht="21.95" customHeight="1" x14ac:dyDescent="0.25">
      <c r="B13" s="86" t="s">
        <v>12</v>
      </c>
      <c r="C13" s="135">
        <v>3</v>
      </c>
      <c r="D13" s="136">
        <v>21</v>
      </c>
      <c r="E13" s="137">
        <v>0</v>
      </c>
      <c r="F13" s="138">
        <v>0</v>
      </c>
      <c r="G13" s="141">
        <v>24</v>
      </c>
      <c r="H13" s="135">
        <v>60</v>
      </c>
      <c r="I13" s="136">
        <v>189</v>
      </c>
      <c r="J13" s="136">
        <v>11</v>
      </c>
      <c r="K13" s="138">
        <v>0</v>
      </c>
      <c r="L13" s="141">
        <v>260</v>
      </c>
      <c r="M13" s="135">
        <v>40</v>
      </c>
      <c r="N13" s="136">
        <v>89</v>
      </c>
      <c r="O13" s="136">
        <v>8</v>
      </c>
      <c r="P13" s="138">
        <v>0</v>
      </c>
      <c r="Q13" s="141">
        <v>137</v>
      </c>
      <c r="R13" s="140">
        <v>421</v>
      </c>
      <c r="S13" s="269" t="s">
        <v>130</v>
      </c>
    </row>
    <row r="14" spans="2:19" ht="21.95" customHeight="1" x14ac:dyDescent="0.25">
      <c r="B14" s="86" t="s">
        <v>13</v>
      </c>
      <c r="C14" s="135">
        <v>18</v>
      </c>
      <c r="D14" s="136">
        <v>51</v>
      </c>
      <c r="E14" s="137">
        <v>1</v>
      </c>
      <c r="F14" s="138">
        <v>0</v>
      </c>
      <c r="G14" s="141">
        <v>70</v>
      </c>
      <c r="H14" s="135">
        <v>131</v>
      </c>
      <c r="I14" s="136">
        <v>342</v>
      </c>
      <c r="J14" s="136">
        <v>20</v>
      </c>
      <c r="K14" s="138">
        <v>0</v>
      </c>
      <c r="L14" s="141">
        <v>493</v>
      </c>
      <c r="M14" s="135">
        <v>92</v>
      </c>
      <c r="N14" s="136">
        <v>222</v>
      </c>
      <c r="O14" s="136">
        <v>13</v>
      </c>
      <c r="P14" s="138">
        <v>0</v>
      </c>
      <c r="Q14" s="141">
        <v>327</v>
      </c>
      <c r="R14" s="140">
        <v>890</v>
      </c>
      <c r="S14" s="269" t="s">
        <v>131</v>
      </c>
    </row>
    <row r="15" spans="2:19" ht="21.95" customHeight="1" x14ac:dyDescent="0.25">
      <c r="B15" s="86" t="s">
        <v>14</v>
      </c>
      <c r="C15" s="135">
        <v>39</v>
      </c>
      <c r="D15" s="136">
        <v>75</v>
      </c>
      <c r="E15" s="137">
        <v>2</v>
      </c>
      <c r="F15" s="138">
        <v>0</v>
      </c>
      <c r="G15" s="141">
        <v>116</v>
      </c>
      <c r="H15" s="135">
        <v>432</v>
      </c>
      <c r="I15" s="136">
        <v>777</v>
      </c>
      <c r="J15" s="136">
        <v>38</v>
      </c>
      <c r="K15" s="138">
        <v>1</v>
      </c>
      <c r="L15" s="141">
        <v>1248</v>
      </c>
      <c r="M15" s="135">
        <v>221</v>
      </c>
      <c r="N15" s="136">
        <v>441</v>
      </c>
      <c r="O15" s="136">
        <v>39</v>
      </c>
      <c r="P15" s="138">
        <v>0</v>
      </c>
      <c r="Q15" s="141">
        <v>701</v>
      </c>
      <c r="R15" s="140">
        <v>2065</v>
      </c>
      <c r="S15" s="269" t="s">
        <v>132</v>
      </c>
    </row>
    <row r="16" spans="2:19" ht="21.95" customHeight="1" x14ac:dyDescent="0.25">
      <c r="B16" s="86" t="s">
        <v>15</v>
      </c>
      <c r="C16" s="135">
        <v>62</v>
      </c>
      <c r="D16" s="136">
        <v>79</v>
      </c>
      <c r="E16" s="137">
        <v>0</v>
      </c>
      <c r="F16" s="138">
        <v>0</v>
      </c>
      <c r="G16" s="141">
        <v>141</v>
      </c>
      <c r="H16" s="135">
        <v>493</v>
      </c>
      <c r="I16" s="136">
        <v>1037</v>
      </c>
      <c r="J16" s="136">
        <v>48</v>
      </c>
      <c r="K16" s="138">
        <v>0</v>
      </c>
      <c r="L16" s="141">
        <v>1578</v>
      </c>
      <c r="M16" s="135">
        <v>257</v>
      </c>
      <c r="N16" s="136">
        <v>590</v>
      </c>
      <c r="O16" s="136">
        <v>50</v>
      </c>
      <c r="P16" s="138">
        <v>0</v>
      </c>
      <c r="Q16" s="141">
        <v>897</v>
      </c>
      <c r="R16" s="140">
        <v>2616</v>
      </c>
      <c r="S16" s="269" t="s">
        <v>133</v>
      </c>
    </row>
    <row r="17" spans="2:19" ht="21.95" customHeight="1" x14ac:dyDescent="0.25">
      <c r="B17" s="86" t="s">
        <v>16</v>
      </c>
      <c r="C17" s="135">
        <v>75</v>
      </c>
      <c r="D17" s="136">
        <v>161</v>
      </c>
      <c r="E17" s="137">
        <v>3</v>
      </c>
      <c r="F17" s="138">
        <v>0</v>
      </c>
      <c r="G17" s="141">
        <v>239</v>
      </c>
      <c r="H17" s="135">
        <v>709</v>
      </c>
      <c r="I17" s="136">
        <v>1352</v>
      </c>
      <c r="J17" s="136">
        <v>84</v>
      </c>
      <c r="K17" s="138">
        <v>0</v>
      </c>
      <c r="L17" s="141">
        <v>2145</v>
      </c>
      <c r="M17" s="135">
        <v>444</v>
      </c>
      <c r="N17" s="136">
        <v>737</v>
      </c>
      <c r="O17" s="136">
        <v>74</v>
      </c>
      <c r="P17" s="138">
        <v>0</v>
      </c>
      <c r="Q17" s="141">
        <v>1255</v>
      </c>
      <c r="R17" s="140">
        <v>3639</v>
      </c>
      <c r="S17" s="269" t="s">
        <v>134</v>
      </c>
    </row>
    <row r="18" spans="2:19" ht="21.95" customHeight="1" x14ac:dyDescent="0.25">
      <c r="B18" s="86" t="s">
        <v>17</v>
      </c>
      <c r="C18" s="135">
        <v>77</v>
      </c>
      <c r="D18" s="136">
        <v>119</v>
      </c>
      <c r="E18" s="137">
        <v>2</v>
      </c>
      <c r="F18" s="138">
        <v>0</v>
      </c>
      <c r="G18" s="141">
        <v>198</v>
      </c>
      <c r="H18" s="135">
        <v>647</v>
      </c>
      <c r="I18" s="136">
        <v>1148</v>
      </c>
      <c r="J18" s="136">
        <v>63</v>
      </c>
      <c r="K18" s="138">
        <v>0</v>
      </c>
      <c r="L18" s="141">
        <v>1858</v>
      </c>
      <c r="M18" s="135">
        <v>326</v>
      </c>
      <c r="N18" s="136">
        <v>681</v>
      </c>
      <c r="O18" s="136">
        <v>52</v>
      </c>
      <c r="P18" s="138">
        <v>0</v>
      </c>
      <c r="Q18" s="141">
        <v>1059</v>
      </c>
      <c r="R18" s="140">
        <v>3115</v>
      </c>
      <c r="S18" s="269" t="s">
        <v>135</v>
      </c>
    </row>
    <row r="19" spans="2:19" ht="21.95" customHeight="1" x14ac:dyDescent="0.25">
      <c r="B19" s="86" t="s">
        <v>18</v>
      </c>
      <c r="C19" s="135">
        <v>46</v>
      </c>
      <c r="D19" s="136">
        <v>71</v>
      </c>
      <c r="E19" s="137">
        <v>0</v>
      </c>
      <c r="F19" s="138">
        <v>0</v>
      </c>
      <c r="G19" s="141">
        <v>117</v>
      </c>
      <c r="H19" s="135">
        <v>381</v>
      </c>
      <c r="I19" s="136">
        <v>638</v>
      </c>
      <c r="J19" s="136">
        <v>30</v>
      </c>
      <c r="K19" s="138">
        <v>0</v>
      </c>
      <c r="L19" s="141">
        <v>1049</v>
      </c>
      <c r="M19" s="135">
        <v>189</v>
      </c>
      <c r="N19" s="136">
        <v>320</v>
      </c>
      <c r="O19" s="136">
        <v>33</v>
      </c>
      <c r="P19" s="138">
        <v>0</v>
      </c>
      <c r="Q19" s="141">
        <v>542</v>
      </c>
      <c r="R19" s="140">
        <v>1708</v>
      </c>
      <c r="S19" s="269" t="s">
        <v>136</v>
      </c>
    </row>
    <row r="20" spans="2:19" ht="21.95" customHeight="1" x14ac:dyDescent="0.25">
      <c r="B20" s="86" t="s">
        <v>19</v>
      </c>
      <c r="C20" s="135">
        <v>41</v>
      </c>
      <c r="D20" s="136">
        <v>85</v>
      </c>
      <c r="E20" s="137">
        <v>0</v>
      </c>
      <c r="F20" s="138">
        <v>0</v>
      </c>
      <c r="G20" s="141">
        <v>126</v>
      </c>
      <c r="H20" s="135">
        <v>434</v>
      </c>
      <c r="I20" s="136">
        <v>724</v>
      </c>
      <c r="J20" s="136">
        <v>32</v>
      </c>
      <c r="K20" s="138">
        <v>0</v>
      </c>
      <c r="L20" s="141">
        <v>1190</v>
      </c>
      <c r="M20" s="135">
        <v>210</v>
      </c>
      <c r="N20" s="136">
        <v>412</v>
      </c>
      <c r="O20" s="136">
        <v>33</v>
      </c>
      <c r="P20" s="138">
        <v>0</v>
      </c>
      <c r="Q20" s="141">
        <v>655</v>
      </c>
      <c r="R20" s="140">
        <v>1971</v>
      </c>
      <c r="S20" s="269" t="s">
        <v>137</v>
      </c>
    </row>
    <row r="21" spans="2:19" ht="21.95" customHeight="1" x14ac:dyDescent="0.25">
      <c r="B21" s="86" t="s">
        <v>20</v>
      </c>
      <c r="C21" s="135">
        <v>79</v>
      </c>
      <c r="D21" s="136">
        <v>99</v>
      </c>
      <c r="E21" s="137">
        <v>1</v>
      </c>
      <c r="F21" s="138">
        <v>0</v>
      </c>
      <c r="G21" s="141">
        <v>179</v>
      </c>
      <c r="H21" s="135">
        <v>514</v>
      </c>
      <c r="I21" s="136">
        <v>923</v>
      </c>
      <c r="J21" s="136">
        <v>43</v>
      </c>
      <c r="K21" s="138">
        <v>0</v>
      </c>
      <c r="L21" s="141">
        <v>1480</v>
      </c>
      <c r="M21" s="135">
        <v>265</v>
      </c>
      <c r="N21" s="136">
        <v>487</v>
      </c>
      <c r="O21" s="136">
        <v>51</v>
      </c>
      <c r="P21" s="138">
        <v>0</v>
      </c>
      <c r="Q21" s="141">
        <v>803</v>
      </c>
      <c r="R21" s="140">
        <v>2462</v>
      </c>
      <c r="S21" s="269" t="s">
        <v>138</v>
      </c>
    </row>
    <row r="22" spans="2:19" ht="21.95" customHeight="1" x14ac:dyDescent="0.25">
      <c r="B22" s="86" t="s">
        <v>21</v>
      </c>
      <c r="C22" s="135">
        <v>44</v>
      </c>
      <c r="D22" s="136">
        <v>72</v>
      </c>
      <c r="E22" s="137">
        <v>1</v>
      </c>
      <c r="F22" s="138">
        <v>0</v>
      </c>
      <c r="G22" s="141">
        <v>117</v>
      </c>
      <c r="H22" s="135">
        <v>443</v>
      </c>
      <c r="I22" s="136">
        <v>779</v>
      </c>
      <c r="J22" s="136">
        <v>26</v>
      </c>
      <c r="K22" s="138">
        <v>0</v>
      </c>
      <c r="L22" s="141">
        <v>1248</v>
      </c>
      <c r="M22" s="135">
        <v>232</v>
      </c>
      <c r="N22" s="136">
        <v>419</v>
      </c>
      <c r="O22" s="136">
        <v>27</v>
      </c>
      <c r="P22" s="138">
        <v>0</v>
      </c>
      <c r="Q22" s="141">
        <v>678</v>
      </c>
      <c r="R22" s="140">
        <v>2043</v>
      </c>
      <c r="S22" s="269" t="s">
        <v>139</v>
      </c>
    </row>
    <row r="23" spans="2:19" ht="21.95" customHeight="1" x14ac:dyDescent="0.25">
      <c r="B23" s="86" t="s">
        <v>22</v>
      </c>
      <c r="C23" s="135">
        <v>41</v>
      </c>
      <c r="D23" s="136">
        <v>44</v>
      </c>
      <c r="E23" s="137">
        <v>0</v>
      </c>
      <c r="F23" s="138">
        <v>0</v>
      </c>
      <c r="G23" s="141">
        <v>85</v>
      </c>
      <c r="H23" s="135">
        <v>275</v>
      </c>
      <c r="I23" s="136">
        <v>416</v>
      </c>
      <c r="J23" s="136">
        <v>29</v>
      </c>
      <c r="K23" s="138">
        <v>0</v>
      </c>
      <c r="L23" s="141">
        <v>720</v>
      </c>
      <c r="M23" s="135">
        <v>120</v>
      </c>
      <c r="N23" s="136">
        <v>212</v>
      </c>
      <c r="O23" s="136">
        <v>12</v>
      </c>
      <c r="P23" s="138">
        <v>0</v>
      </c>
      <c r="Q23" s="141">
        <v>344</v>
      </c>
      <c r="R23" s="140">
        <v>1149</v>
      </c>
      <c r="S23" s="269" t="s">
        <v>140</v>
      </c>
    </row>
    <row r="24" spans="2:19" ht="21.95" customHeight="1" x14ac:dyDescent="0.25">
      <c r="B24" s="86" t="s">
        <v>23</v>
      </c>
      <c r="C24" s="135">
        <v>29</v>
      </c>
      <c r="D24" s="136">
        <v>38</v>
      </c>
      <c r="E24" s="137">
        <v>0</v>
      </c>
      <c r="F24" s="138">
        <v>0</v>
      </c>
      <c r="G24" s="141">
        <v>67</v>
      </c>
      <c r="H24" s="135">
        <v>203</v>
      </c>
      <c r="I24" s="136">
        <v>350</v>
      </c>
      <c r="J24" s="136">
        <v>14</v>
      </c>
      <c r="K24" s="138">
        <v>0</v>
      </c>
      <c r="L24" s="141">
        <v>567</v>
      </c>
      <c r="M24" s="135">
        <v>74</v>
      </c>
      <c r="N24" s="136">
        <v>128</v>
      </c>
      <c r="O24" s="136">
        <v>10</v>
      </c>
      <c r="P24" s="138">
        <v>0</v>
      </c>
      <c r="Q24" s="141">
        <v>212</v>
      </c>
      <c r="R24" s="140">
        <v>846</v>
      </c>
      <c r="S24" s="269" t="s">
        <v>141</v>
      </c>
    </row>
    <row r="25" spans="2:19" ht="21.95" customHeight="1" x14ac:dyDescent="0.25">
      <c r="B25" s="86" t="s">
        <v>24</v>
      </c>
      <c r="C25" s="135">
        <v>27</v>
      </c>
      <c r="D25" s="136">
        <v>24</v>
      </c>
      <c r="E25" s="137">
        <v>1</v>
      </c>
      <c r="F25" s="138">
        <v>0</v>
      </c>
      <c r="G25" s="141">
        <v>52</v>
      </c>
      <c r="H25" s="135">
        <v>143</v>
      </c>
      <c r="I25" s="136">
        <v>325</v>
      </c>
      <c r="J25" s="136">
        <v>9</v>
      </c>
      <c r="K25" s="138">
        <v>0</v>
      </c>
      <c r="L25" s="141">
        <v>477</v>
      </c>
      <c r="M25" s="135">
        <v>41</v>
      </c>
      <c r="N25" s="136">
        <v>93</v>
      </c>
      <c r="O25" s="136">
        <v>9</v>
      </c>
      <c r="P25" s="138">
        <v>0</v>
      </c>
      <c r="Q25" s="141">
        <v>143</v>
      </c>
      <c r="R25" s="140">
        <v>672</v>
      </c>
      <c r="S25" s="269" t="s">
        <v>142</v>
      </c>
    </row>
    <row r="26" spans="2:19" ht="21.95" customHeight="1" x14ac:dyDescent="0.25">
      <c r="B26" s="86" t="s">
        <v>25</v>
      </c>
      <c r="C26" s="135">
        <v>19</v>
      </c>
      <c r="D26" s="136">
        <v>30</v>
      </c>
      <c r="E26" s="137">
        <v>1</v>
      </c>
      <c r="F26" s="138">
        <v>0</v>
      </c>
      <c r="G26" s="141">
        <v>50</v>
      </c>
      <c r="H26" s="135">
        <v>134</v>
      </c>
      <c r="I26" s="136">
        <v>239</v>
      </c>
      <c r="J26" s="136">
        <v>19</v>
      </c>
      <c r="K26" s="138">
        <v>0</v>
      </c>
      <c r="L26" s="141">
        <v>392</v>
      </c>
      <c r="M26" s="135">
        <v>33</v>
      </c>
      <c r="N26" s="136">
        <v>69</v>
      </c>
      <c r="O26" s="136">
        <v>11</v>
      </c>
      <c r="P26" s="138">
        <v>0</v>
      </c>
      <c r="Q26" s="141">
        <v>113</v>
      </c>
      <c r="R26" s="140">
        <v>555</v>
      </c>
      <c r="S26" s="269" t="s">
        <v>143</v>
      </c>
    </row>
    <row r="27" spans="2:19" ht="21.95" customHeight="1" x14ac:dyDescent="0.25">
      <c r="B27" s="86" t="s">
        <v>26</v>
      </c>
      <c r="C27" s="135">
        <v>21</v>
      </c>
      <c r="D27" s="136">
        <v>25</v>
      </c>
      <c r="E27" s="137">
        <v>0</v>
      </c>
      <c r="F27" s="138">
        <v>0</v>
      </c>
      <c r="G27" s="141">
        <v>46</v>
      </c>
      <c r="H27" s="135">
        <v>110</v>
      </c>
      <c r="I27" s="136">
        <v>218</v>
      </c>
      <c r="J27" s="136">
        <v>12</v>
      </c>
      <c r="K27" s="138">
        <v>0</v>
      </c>
      <c r="L27" s="141">
        <v>340</v>
      </c>
      <c r="M27" s="135">
        <v>40</v>
      </c>
      <c r="N27" s="136">
        <v>49</v>
      </c>
      <c r="O27" s="136">
        <v>7</v>
      </c>
      <c r="P27" s="138">
        <v>0</v>
      </c>
      <c r="Q27" s="141">
        <v>96</v>
      </c>
      <c r="R27" s="140">
        <v>482</v>
      </c>
      <c r="S27" s="269" t="s">
        <v>144</v>
      </c>
    </row>
    <row r="28" spans="2:19" ht="21.95" customHeight="1" x14ac:dyDescent="0.25">
      <c r="B28" s="86" t="s">
        <v>27</v>
      </c>
      <c r="C28" s="135">
        <v>18</v>
      </c>
      <c r="D28" s="136">
        <v>14</v>
      </c>
      <c r="E28" s="137">
        <v>0</v>
      </c>
      <c r="F28" s="138">
        <v>0</v>
      </c>
      <c r="G28" s="141">
        <v>32</v>
      </c>
      <c r="H28" s="135">
        <v>114</v>
      </c>
      <c r="I28" s="136">
        <v>157</v>
      </c>
      <c r="J28" s="136">
        <v>10</v>
      </c>
      <c r="K28" s="138">
        <v>0</v>
      </c>
      <c r="L28" s="141">
        <v>281</v>
      </c>
      <c r="M28" s="135">
        <v>25</v>
      </c>
      <c r="N28" s="136">
        <v>42</v>
      </c>
      <c r="O28" s="136">
        <v>2</v>
      </c>
      <c r="P28" s="138">
        <v>0</v>
      </c>
      <c r="Q28" s="141">
        <v>69</v>
      </c>
      <c r="R28" s="140">
        <v>382</v>
      </c>
      <c r="S28" s="269" t="s">
        <v>145</v>
      </c>
    </row>
    <row r="29" spans="2:19" ht="21.95" customHeight="1" x14ac:dyDescent="0.25">
      <c r="B29" s="86" t="s">
        <v>28</v>
      </c>
      <c r="C29" s="135">
        <v>9</v>
      </c>
      <c r="D29" s="136">
        <v>13</v>
      </c>
      <c r="E29" s="137">
        <v>0</v>
      </c>
      <c r="F29" s="138">
        <v>0</v>
      </c>
      <c r="G29" s="141">
        <v>22</v>
      </c>
      <c r="H29" s="135">
        <v>79</v>
      </c>
      <c r="I29" s="136">
        <v>165</v>
      </c>
      <c r="J29" s="136">
        <v>7</v>
      </c>
      <c r="K29" s="138">
        <v>0</v>
      </c>
      <c r="L29" s="141">
        <v>251</v>
      </c>
      <c r="M29" s="135">
        <v>15</v>
      </c>
      <c r="N29" s="136">
        <v>41</v>
      </c>
      <c r="O29" s="136">
        <v>4</v>
      </c>
      <c r="P29" s="138">
        <v>0</v>
      </c>
      <c r="Q29" s="141">
        <v>60</v>
      </c>
      <c r="R29" s="140">
        <v>333</v>
      </c>
      <c r="S29" s="269" t="s">
        <v>146</v>
      </c>
    </row>
    <row r="30" spans="2:19" ht="21.95" customHeight="1" x14ac:dyDescent="0.25">
      <c r="B30" s="86" t="s">
        <v>29</v>
      </c>
      <c r="C30" s="135">
        <v>11</v>
      </c>
      <c r="D30" s="136">
        <v>20</v>
      </c>
      <c r="E30" s="137">
        <v>0</v>
      </c>
      <c r="F30" s="138">
        <v>0</v>
      </c>
      <c r="G30" s="141">
        <v>31</v>
      </c>
      <c r="H30" s="135">
        <v>100</v>
      </c>
      <c r="I30" s="136">
        <v>134</v>
      </c>
      <c r="J30" s="136">
        <v>5</v>
      </c>
      <c r="K30" s="138">
        <v>0</v>
      </c>
      <c r="L30" s="141">
        <v>239</v>
      </c>
      <c r="M30" s="135">
        <v>13</v>
      </c>
      <c r="N30" s="136">
        <v>22</v>
      </c>
      <c r="O30" s="136">
        <v>2</v>
      </c>
      <c r="P30" s="138">
        <v>0</v>
      </c>
      <c r="Q30" s="141">
        <v>37</v>
      </c>
      <c r="R30" s="140">
        <v>307</v>
      </c>
      <c r="S30" s="269" t="s">
        <v>147</v>
      </c>
    </row>
    <row r="31" spans="2:19" ht="21.95" customHeight="1" thickBot="1" x14ac:dyDescent="0.3">
      <c r="B31" s="86" t="s">
        <v>30</v>
      </c>
      <c r="C31" s="135">
        <v>7</v>
      </c>
      <c r="D31" s="136">
        <v>1</v>
      </c>
      <c r="E31" s="137">
        <v>0</v>
      </c>
      <c r="F31" s="138">
        <v>0</v>
      </c>
      <c r="G31" s="235">
        <v>8</v>
      </c>
      <c r="H31" s="135">
        <v>47</v>
      </c>
      <c r="I31" s="136">
        <v>63</v>
      </c>
      <c r="J31" s="136">
        <v>5</v>
      </c>
      <c r="K31" s="138">
        <v>0</v>
      </c>
      <c r="L31" s="141">
        <v>115</v>
      </c>
      <c r="M31" s="135">
        <v>28</v>
      </c>
      <c r="N31" s="136">
        <v>39</v>
      </c>
      <c r="O31" s="136">
        <v>6</v>
      </c>
      <c r="P31" s="138">
        <v>0</v>
      </c>
      <c r="Q31" s="141">
        <v>73</v>
      </c>
      <c r="R31" s="140">
        <v>196</v>
      </c>
      <c r="S31" s="269" t="s">
        <v>30</v>
      </c>
    </row>
    <row r="32" spans="2:19" ht="21.95" customHeight="1" thickTop="1" thickBot="1" x14ac:dyDescent="0.3">
      <c r="B32" s="97" t="s">
        <v>31</v>
      </c>
      <c r="C32" s="142">
        <v>709</v>
      </c>
      <c r="D32" s="143">
        <v>1089</v>
      </c>
      <c r="E32" s="143">
        <v>12</v>
      </c>
      <c r="F32" s="107">
        <v>0</v>
      </c>
      <c r="G32" s="144">
        <v>1810</v>
      </c>
      <c r="H32" s="142">
        <v>5715</v>
      </c>
      <c r="I32" s="143">
        <v>10524</v>
      </c>
      <c r="J32" s="143">
        <v>533</v>
      </c>
      <c r="K32" s="107">
        <v>1</v>
      </c>
      <c r="L32" s="144">
        <v>16773</v>
      </c>
      <c r="M32" s="142">
        <v>2734</v>
      </c>
      <c r="N32" s="143">
        <v>5206</v>
      </c>
      <c r="O32" s="143">
        <v>449</v>
      </c>
      <c r="P32" s="107">
        <v>0</v>
      </c>
      <c r="Q32" s="144">
        <v>8389</v>
      </c>
      <c r="R32" s="145">
        <v>26972</v>
      </c>
      <c r="S32" s="269" t="s">
        <v>52</v>
      </c>
    </row>
    <row r="33" spans="2:23" ht="21.95" customHeight="1" thickTop="1" thickBot="1" x14ac:dyDescent="0.3">
      <c r="B33" s="111"/>
      <c r="C33" s="146"/>
      <c r="D33" s="146"/>
      <c r="E33" s="146"/>
      <c r="F33" s="111"/>
      <c r="G33" s="146"/>
      <c r="H33" s="146"/>
      <c r="I33" s="146"/>
      <c r="J33" s="146"/>
      <c r="K33" s="111"/>
      <c r="L33" s="146"/>
      <c r="M33" s="146"/>
      <c r="N33" s="146"/>
      <c r="O33" s="146"/>
      <c r="P33" s="111"/>
      <c r="Q33" s="146"/>
      <c r="R33" s="146"/>
    </row>
    <row r="34" spans="2:23" ht="21.95" customHeight="1" thickTop="1" x14ac:dyDescent="0.25">
      <c r="B34" s="114" t="s">
        <v>217</v>
      </c>
      <c r="C34" s="115"/>
      <c r="D34" s="115"/>
      <c r="E34" s="116"/>
      <c r="F34" s="117"/>
      <c r="G34" s="117"/>
      <c r="H34" s="117"/>
      <c r="I34" s="117"/>
      <c r="J34" s="117"/>
      <c r="K34" s="118"/>
      <c r="L34" s="117"/>
      <c r="M34" s="117"/>
      <c r="N34" s="117"/>
      <c r="O34" s="117"/>
      <c r="P34" s="117"/>
      <c r="Q34" s="117"/>
      <c r="R34" s="117"/>
      <c r="S34" s="272"/>
      <c r="T34" s="118"/>
      <c r="U34" s="117"/>
      <c r="V34" s="117"/>
      <c r="W34" s="117"/>
    </row>
    <row r="35" spans="2:23" ht="21.95" customHeight="1" thickBot="1" x14ac:dyDescent="0.3">
      <c r="B35" s="119" t="s">
        <v>218</v>
      </c>
      <c r="C35" s="120"/>
      <c r="D35" s="120"/>
      <c r="E35" s="121"/>
      <c r="F35" s="117"/>
      <c r="G35" s="117"/>
      <c r="H35" s="117"/>
      <c r="I35" s="117"/>
      <c r="J35" s="117"/>
      <c r="K35" s="118"/>
      <c r="L35" s="117"/>
      <c r="M35" s="117"/>
      <c r="N35" s="117"/>
      <c r="O35" s="117"/>
      <c r="P35" s="117"/>
      <c r="Q35" s="117"/>
      <c r="R35" s="117"/>
      <c r="S35" s="272"/>
      <c r="T35" s="118"/>
      <c r="U35" s="117"/>
      <c r="V35" s="117"/>
      <c r="W35" s="117"/>
    </row>
    <row r="36" spans="2:23" ht="15.75" thickTop="1" x14ac:dyDescent="0.25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</row>
    <row r="37" spans="2:23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23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23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23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23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23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23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23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23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23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23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23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</row>
    <row r="218" spans="2:18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</row>
    <row r="219" spans="2:18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</row>
    <row r="220" spans="2:18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</row>
    <row r="221" spans="2:18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</row>
    <row r="222" spans="2:18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</row>
    <row r="223" spans="2:18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</row>
    <row r="224" spans="2:18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</row>
    <row r="225" spans="2:18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</row>
    <row r="226" spans="2:18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</row>
    <row r="227" spans="2:18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</row>
    <row r="228" spans="2:18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</row>
    <row r="229" spans="2:18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</row>
    <row r="230" spans="2:18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</row>
    <row r="231" spans="2:18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2:18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  <row r="233" spans="2:18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</row>
    <row r="234" spans="2:18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</row>
    <row r="235" spans="2:18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</row>
    <row r="236" spans="2:18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</row>
    <row r="237" spans="2:18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</row>
    <row r="238" spans="2:18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</row>
    <row r="239" spans="2:18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</row>
    <row r="240" spans="2:18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</row>
    <row r="241" spans="2:18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</row>
    <row r="242" spans="2:18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</row>
    <row r="243" spans="2:18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</row>
    <row r="244" spans="2:18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</row>
    <row r="245" spans="2:18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</row>
    <row r="246" spans="2:18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</row>
    <row r="247" spans="2:18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</row>
    <row r="248" spans="2:18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</row>
    <row r="249" spans="2:18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</row>
    <row r="250" spans="2:18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</row>
    <row r="251" spans="2:18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</row>
    <row r="252" spans="2:18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</row>
    <row r="253" spans="2:18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</row>
    <row r="254" spans="2:18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</row>
    <row r="255" spans="2:18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</row>
    <row r="256" spans="2:18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</row>
    <row r="257" spans="2:18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</row>
    <row r="258" spans="2:18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</row>
    <row r="259" spans="2:18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</row>
    <row r="260" spans="2:18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</row>
    <row r="261" spans="2:18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</row>
    <row r="262" spans="2:18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</row>
    <row r="263" spans="2:18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</row>
    <row r="264" spans="2:18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</row>
    <row r="265" spans="2:18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</row>
    <row r="266" spans="2:18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</row>
    <row r="267" spans="2:18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</row>
    <row r="268" spans="2:18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</row>
    <row r="269" spans="2:18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</row>
    <row r="270" spans="2:18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</row>
    <row r="271" spans="2:18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</row>
    <row r="272" spans="2:18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</row>
    <row r="273" spans="2:18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</row>
    <row r="274" spans="2:18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</row>
    <row r="275" spans="2:18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</row>
    <row r="276" spans="2:18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</row>
    <row r="277" spans="2:18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</row>
    <row r="278" spans="2:18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</row>
    <row r="279" spans="2:18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</row>
    <row r="280" spans="2:18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</row>
    <row r="281" spans="2:18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</row>
    <row r="282" spans="2:18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</row>
    <row r="283" spans="2:18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</row>
    <row r="284" spans="2:18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</row>
    <row r="285" spans="2:18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</row>
    <row r="286" spans="2:18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</row>
    <row r="287" spans="2:18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</row>
    <row r="288" spans="2:18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</row>
    <row r="289" spans="2:18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</row>
    <row r="290" spans="2:18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</row>
    <row r="291" spans="2:18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</row>
    <row r="292" spans="2:18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</row>
    <row r="293" spans="2:18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</row>
    <row r="294" spans="2:18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</row>
    <row r="295" spans="2:18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</row>
    <row r="296" spans="2:18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</row>
    <row r="297" spans="2:18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</row>
    <row r="298" spans="2:18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</row>
    <row r="299" spans="2:18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</row>
    <row r="300" spans="2:18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</row>
    <row r="301" spans="2:18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</row>
    <row r="302" spans="2:18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</row>
    <row r="303" spans="2:18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</row>
    <row r="304" spans="2:18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</row>
    <row r="305" spans="2:18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</row>
    <row r="306" spans="2:18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</row>
    <row r="307" spans="2:18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</row>
    <row r="308" spans="2:18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</row>
    <row r="309" spans="2:18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</row>
    <row r="310" spans="2:18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</row>
    <row r="311" spans="2:18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</row>
    <row r="312" spans="2:18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</row>
    <row r="313" spans="2:18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</row>
    <row r="314" spans="2:18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</row>
    <row r="315" spans="2:18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</row>
    <row r="316" spans="2:18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</row>
    <row r="317" spans="2:18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</row>
    <row r="318" spans="2:18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</row>
    <row r="319" spans="2:18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</row>
    <row r="320" spans="2:18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</row>
    <row r="321" spans="2:18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</row>
    <row r="322" spans="2:18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</row>
    <row r="323" spans="2:18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</row>
    <row r="324" spans="2:18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</row>
    <row r="325" spans="2:18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</row>
    <row r="326" spans="2:18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</row>
    <row r="327" spans="2:18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</row>
    <row r="328" spans="2:18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</row>
    <row r="329" spans="2:18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</row>
    <row r="330" spans="2:18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</row>
    <row r="331" spans="2:18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</row>
    <row r="332" spans="2:18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</row>
    <row r="333" spans="2:18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</row>
    <row r="334" spans="2:18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</row>
    <row r="335" spans="2:18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</row>
    <row r="336" spans="2:18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</row>
    <row r="337" spans="2:18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</row>
    <row r="338" spans="2:18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</row>
    <row r="339" spans="2:18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</row>
    <row r="340" spans="2:18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</row>
    <row r="341" spans="2:18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</row>
    <row r="342" spans="2:18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</row>
    <row r="343" spans="2:18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</row>
    <row r="344" spans="2:18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</row>
    <row r="345" spans="2:18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</row>
    <row r="346" spans="2:18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</row>
    <row r="347" spans="2:18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</row>
    <row r="348" spans="2:18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</row>
    <row r="349" spans="2:18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</row>
    <row r="350" spans="2:18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</row>
    <row r="351" spans="2:18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</row>
    <row r="352" spans="2:18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</row>
    <row r="353" spans="2:18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</row>
    <row r="354" spans="2:18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</row>
    <row r="355" spans="2:18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</row>
    <row r="356" spans="2:18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</row>
    <row r="357" spans="2:18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</row>
    <row r="358" spans="2:18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</row>
    <row r="359" spans="2:18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</row>
    <row r="360" spans="2:18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</row>
    <row r="361" spans="2:18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</row>
    <row r="362" spans="2:18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</row>
    <row r="363" spans="2:18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</row>
    <row r="364" spans="2:18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</row>
    <row r="365" spans="2:18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</row>
    <row r="366" spans="2:18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</row>
    <row r="367" spans="2:18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</row>
    <row r="368" spans="2:18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</row>
    <row r="369" spans="2:18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</row>
    <row r="370" spans="2:18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</row>
    <row r="371" spans="2:18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</row>
    <row r="372" spans="2:18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</row>
    <row r="373" spans="2:18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</row>
    <row r="374" spans="2:18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</row>
    <row r="375" spans="2:18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</row>
    <row r="376" spans="2:18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</row>
    <row r="377" spans="2:18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</row>
    <row r="378" spans="2:18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</row>
    <row r="379" spans="2:18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</row>
    <row r="380" spans="2:18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</row>
    <row r="381" spans="2:18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</row>
    <row r="382" spans="2:18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</row>
    <row r="383" spans="2:18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</row>
    <row r="384" spans="2:18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</row>
    <row r="385" spans="2:18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</row>
    <row r="386" spans="2:18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</row>
    <row r="387" spans="2:18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</row>
    <row r="388" spans="2:18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</row>
    <row r="389" spans="2:18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</row>
    <row r="390" spans="2:18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</row>
    <row r="391" spans="2:18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</row>
    <row r="392" spans="2:18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</row>
    <row r="393" spans="2:18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</row>
    <row r="394" spans="2:18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</row>
    <row r="395" spans="2:18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</row>
    <row r="396" spans="2:18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</row>
    <row r="397" spans="2:18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</row>
    <row r="398" spans="2:18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</row>
    <row r="399" spans="2:18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</row>
    <row r="400" spans="2:18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</row>
    <row r="401" spans="2:18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</row>
    <row r="402" spans="2:18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</row>
    <row r="403" spans="2:18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</row>
    <row r="404" spans="2:18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</row>
    <row r="405" spans="2:18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</row>
    <row r="406" spans="2:18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</row>
    <row r="407" spans="2:18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</row>
    <row r="408" spans="2:18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</row>
    <row r="409" spans="2:18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</row>
    <row r="410" spans="2:18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</row>
    <row r="411" spans="2:18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</row>
    <row r="412" spans="2:18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</row>
    <row r="413" spans="2:18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</row>
    <row r="414" spans="2:18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</row>
    <row r="415" spans="2:18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</row>
    <row r="416" spans="2:18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</row>
    <row r="417" spans="2:18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</row>
    <row r="418" spans="2:18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</row>
    <row r="419" spans="2:18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</row>
    <row r="420" spans="2:18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</row>
    <row r="421" spans="2:18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</row>
    <row r="422" spans="2:18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</row>
    <row r="423" spans="2:18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</row>
    <row r="424" spans="2:18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</row>
    <row r="425" spans="2:18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</row>
    <row r="426" spans="2:18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</row>
    <row r="427" spans="2:18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</row>
    <row r="428" spans="2:18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</row>
    <row r="429" spans="2:18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</row>
    <row r="430" spans="2:18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</row>
    <row r="431" spans="2:18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</row>
    <row r="432" spans="2:18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</row>
    <row r="433" spans="2:18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</row>
    <row r="434" spans="2:18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</row>
    <row r="435" spans="2:18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</row>
    <row r="436" spans="2:18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</row>
    <row r="437" spans="2:18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</row>
    <row r="438" spans="2:18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</row>
    <row r="439" spans="2:18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</row>
    <row r="440" spans="2:18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</row>
    <row r="441" spans="2:18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</row>
    <row r="442" spans="2:18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</row>
    <row r="443" spans="2:18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</row>
    <row r="444" spans="2:18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</row>
    <row r="445" spans="2:18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</row>
    <row r="446" spans="2:18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</row>
    <row r="447" spans="2:18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</row>
    <row r="448" spans="2:18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</row>
    <row r="449" spans="2:18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</row>
    <row r="450" spans="2:18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</row>
    <row r="451" spans="2:18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</row>
    <row r="452" spans="2:18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</row>
    <row r="453" spans="2:18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</row>
    <row r="454" spans="2:18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</row>
    <row r="455" spans="2:18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</row>
    <row r="456" spans="2:18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</row>
    <row r="457" spans="2:18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</row>
    <row r="458" spans="2:18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</row>
    <row r="459" spans="2:18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</row>
    <row r="460" spans="2:18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</row>
    <row r="461" spans="2:18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</row>
    <row r="462" spans="2:18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</row>
    <row r="463" spans="2:18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</row>
    <row r="464" spans="2:18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</row>
    <row r="465" spans="2:18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</row>
    <row r="466" spans="2:18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</row>
    <row r="467" spans="2:18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</row>
    <row r="468" spans="2:18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</row>
    <row r="469" spans="2:18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</row>
    <row r="470" spans="2:18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</row>
    <row r="471" spans="2:18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</row>
    <row r="472" spans="2:18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</row>
    <row r="473" spans="2:18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</row>
    <row r="474" spans="2:18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</row>
    <row r="475" spans="2:18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</row>
    <row r="476" spans="2:18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</row>
    <row r="477" spans="2:18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</row>
    <row r="478" spans="2:18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</row>
    <row r="479" spans="2:18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</row>
    <row r="480" spans="2:18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</row>
    <row r="481" spans="2:18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</row>
    <row r="482" spans="2:18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</row>
    <row r="483" spans="2:18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</row>
    <row r="484" spans="2:18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</row>
    <row r="485" spans="2:18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</row>
    <row r="486" spans="2:18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</row>
    <row r="487" spans="2:18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</row>
    <row r="488" spans="2:18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</row>
    <row r="489" spans="2:18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</row>
    <row r="490" spans="2:18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</row>
    <row r="491" spans="2:18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</row>
    <row r="492" spans="2:18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</row>
    <row r="493" spans="2:18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</row>
    <row r="494" spans="2:18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</row>
    <row r="495" spans="2:18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</row>
    <row r="496" spans="2:18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</row>
    <row r="497" spans="2:18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</row>
    <row r="498" spans="2:18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</row>
    <row r="499" spans="2:18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</row>
    <row r="500" spans="2:18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</row>
    <row r="501" spans="2:18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</row>
    <row r="502" spans="2:18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</row>
    <row r="503" spans="2:18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</row>
    <row r="504" spans="2:18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</row>
    <row r="505" spans="2:18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</row>
    <row r="506" spans="2:18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</row>
    <row r="507" spans="2:18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</row>
    <row r="508" spans="2:18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</row>
    <row r="509" spans="2:18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</row>
    <row r="510" spans="2:18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</row>
    <row r="511" spans="2:18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</row>
    <row r="512" spans="2:18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</row>
    <row r="513" spans="2:18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</row>
    <row r="514" spans="2:18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</row>
    <row r="515" spans="2:18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</row>
    <row r="516" spans="2:18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</row>
    <row r="517" spans="2:18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</row>
    <row r="518" spans="2:18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</row>
    <row r="519" spans="2:18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</row>
    <row r="520" spans="2:18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</row>
    <row r="521" spans="2:18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</row>
    <row r="522" spans="2:18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</row>
    <row r="523" spans="2:18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</row>
    <row r="524" spans="2:18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</row>
    <row r="525" spans="2:18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</row>
    <row r="526" spans="2:18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</row>
    <row r="527" spans="2:18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</row>
    <row r="528" spans="2:18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</row>
    <row r="529" spans="2:18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</row>
    <row r="530" spans="2:18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</row>
    <row r="531" spans="2:18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</row>
    <row r="532" spans="2:18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</row>
    <row r="533" spans="2:18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</row>
    <row r="534" spans="2:18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</row>
    <row r="535" spans="2:18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</row>
    <row r="536" spans="2:18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</row>
    <row r="537" spans="2:18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</row>
    <row r="538" spans="2:18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</row>
    <row r="539" spans="2:18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</row>
    <row r="540" spans="2:18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</row>
    <row r="541" spans="2:18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</row>
    <row r="542" spans="2:18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</row>
    <row r="543" spans="2:18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</row>
    <row r="544" spans="2:18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</row>
    <row r="545" spans="2:18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</row>
    <row r="546" spans="2:18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</row>
    <row r="547" spans="2:18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</row>
    <row r="548" spans="2:18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</row>
    <row r="549" spans="2:18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</row>
    <row r="550" spans="2:18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</row>
    <row r="551" spans="2:18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</row>
    <row r="552" spans="2:18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</row>
    <row r="553" spans="2:18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</row>
    <row r="554" spans="2:18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</row>
    <row r="555" spans="2:18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</row>
    <row r="556" spans="2:18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</row>
    <row r="557" spans="2:18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</row>
    <row r="558" spans="2:18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</row>
    <row r="559" spans="2:18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</row>
    <row r="560" spans="2:18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</row>
    <row r="561" spans="2:18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</row>
    <row r="562" spans="2:18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</row>
    <row r="563" spans="2:18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</row>
    <row r="564" spans="2:18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</row>
    <row r="565" spans="2:18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</row>
    <row r="566" spans="2:18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</row>
    <row r="567" spans="2:18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</row>
    <row r="568" spans="2:18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</row>
    <row r="569" spans="2:18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</row>
    <row r="570" spans="2:18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</row>
    <row r="571" spans="2:18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</row>
    <row r="572" spans="2:18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</row>
    <row r="573" spans="2:18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</row>
    <row r="574" spans="2:18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</row>
    <row r="575" spans="2:18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</row>
    <row r="576" spans="2:18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</row>
    <row r="577" spans="2:18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</row>
    <row r="578" spans="2:18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</row>
    <row r="579" spans="2:18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</row>
    <row r="580" spans="2:18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</row>
    <row r="581" spans="2:18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</row>
    <row r="582" spans="2:18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</row>
    <row r="583" spans="2:18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</row>
    <row r="584" spans="2:18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</row>
    <row r="585" spans="2:18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</row>
    <row r="586" spans="2:18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</row>
    <row r="587" spans="2:18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</row>
    <row r="588" spans="2:18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</row>
    <row r="589" spans="2:18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</row>
    <row r="590" spans="2:18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</row>
    <row r="591" spans="2:18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</row>
    <row r="592" spans="2:18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</row>
    <row r="593" spans="2:18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</row>
    <row r="594" spans="2:18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</row>
    <row r="595" spans="2:18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</row>
    <row r="596" spans="2:18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</row>
    <row r="597" spans="2:18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</row>
    <row r="598" spans="2:18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</row>
    <row r="599" spans="2:18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</row>
    <row r="600" spans="2:18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</row>
    <row r="601" spans="2:18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</row>
    <row r="602" spans="2:18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</row>
    <row r="603" spans="2:18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</row>
    <row r="604" spans="2:18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</row>
    <row r="605" spans="2:18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</row>
    <row r="606" spans="2:18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</row>
    <row r="607" spans="2:18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</row>
    <row r="608" spans="2:18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</row>
    <row r="609" spans="2:18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</row>
    <row r="610" spans="2:18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</row>
    <row r="611" spans="2:18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</row>
    <row r="612" spans="2:18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</row>
    <row r="613" spans="2:18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</row>
    <row r="614" spans="2:18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</row>
    <row r="615" spans="2:18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</row>
    <row r="616" spans="2:18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</row>
    <row r="617" spans="2:18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</row>
    <row r="618" spans="2:18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</row>
    <row r="619" spans="2:18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</row>
    <row r="620" spans="2:18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</row>
    <row r="621" spans="2:18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</row>
    <row r="622" spans="2:18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</row>
    <row r="623" spans="2:18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</row>
    <row r="624" spans="2:18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</row>
    <row r="625" spans="2:18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</row>
    <row r="626" spans="2:18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</row>
    <row r="627" spans="2:18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</row>
    <row r="628" spans="2:18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</row>
    <row r="629" spans="2:18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</row>
    <row r="630" spans="2:18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</row>
    <row r="631" spans="2:18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</row>
    <row r="632" spans="2:18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</row>
    <row r="633" spans="2:18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</row>
    <row r="634" spans="2:18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</row>
    <row r="635" spans="2:18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</row>
    <row r="636" spans="2:18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</row>
    <row r="637" spans="2:18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</row>
    <row r="638" spans="2:18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</row>
    <row r="639" spans="2:18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</row>
    <row r="640" spans="2:18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</row>
    <row r="641" spans="2:18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</row>
    <row r="642" spans="2:18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</row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X647"/>
  <sheetViews>
    <sheetView zoomScale="60" zoomScaleNormal="60" workbookViewId="0">
      <selection activeCell="C7" sqref="C7:P32"/>
    </sheetView>
  </sheetViews>
  <sheetFormatPr defaultColWidth="11.42578125" defaultRowHeight="15" x14ac:dyDescent="0.25"/>
  <cols>
    <col min="1" max="1" width="2.7109375" style="81" customWidth="1"/>
    <col min="2" max="18" width="15.7109375" style="63" customWidth="1"/>
    <col min="19" max="19" width="11.42578125" style="269"/>
    <col min="20" max="16384" width="11.42578125" style="81"/>
  </cols>
  <sheetData>
    <row r="1" spans="2:19" ht="15.75" thickBot="1" x14ac:dyDescent="0.3"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2:19" ht="21.95" customHeight="1" thickTop="1" thickBot="1" x14ac:dyDescent="0.3">
      <c r="B2" s="284" t="s">
        <v>287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6"/>
    </row>
    <row r="3" spans="2:19" ht="21.95" customHeight="1" thickTop="1" thickBot="1" x14ac:dyDescent="0.3">
      <c r="B3" s="287" t="s">
        <v>216</v>
      </c>
      <c r="C3" s="309" t="s">
        <v>39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278" t="s">
        <v>31</v>
      </c>
    </row>
    <row r="4" spans="2:19" ht="21.95" customHeight="1" thickTop="1" thickBot="1" x14ac:dyDescent="0.3">
      <c r="B4" s="325"/>
      <c r="C4" s="308" t="s">
        <v>40</v>
      </c>
      <c r="D4" s="317"/>
      <c r="E4" s="317"/>
      <c r="F4" s="317"/>
      <c r="G4" s="318"/>
      <c r="H4" s="308" t="s">
        <v>41</v>
      </c>
      <c r="I4" s="317"/>
      <c r="J4" s="317"/>
      <c r="K4" s="317"/>
      <c r="L4" s="318"/>
      <c r="M4" s="308" t="s">
        <v>42</v>
      </c>
      <c r="N4" s="317"/>
      <c r="O4" s="317"/>
      <c r="P4" s="317"/>
      <c r="Q4" s="318"/>
      <c r="R4" s="279"/>
    </row>
    <row r="5" spans="2:19" ht="21.95" customHeight="1" thickTop="1" x14ac:dyDescent="0.25">
      <c r="B5" s="325"/>
      <c r="C5" s="329" t="s">
        <v>81</v>
      </c>
      <c r="D5" s="330"/>
      <c r="E5" s="330"/>
      <c r="F5" s="331"/>
      <c r="G5" s="327" t="s">
        <v>31</v>
      </c>
      <c r="H5" s="329" t="s">
        <v>81</v>
      </c>
      <c r="I5" s="330"/>
      <c r="J5" s="330"/>
      <c r="K5" s="331"/>
      <c r="L5" s="327" t="s">
        <v>31</v>
      </c>
      <c r="M5" s="329" t="s">
        <v>81</v>
      </c>
      <c r="N5" s="330"/>
      <c r="O5" s="330"/>
      <c r="P5" s="331"/>
      <c r="Q5" s="327" t="s">
        <v>31</v>
      </c>
      <c r="R5" s="279"/>
    </row>
    <row r="6" spans="2:19" ht="21.95" customHeight="1" thickBot="1" x14ac:dyDescent="0.3">
      <c r="B6" s="326"/>
      <c r="C6" s="252" t="s">
        <v>33</v>
      </c>
      <c r="D6" s="254" t="s">
        <v>194</v>
      </c>
      <c r="E6" s="254" t="s">
        <v>196</v>
      </c>
      <c r="F6" s="134" t="s">
        <v>34</v>
      </c>
      <c r="G6" s="328"/>
      <c r="H6" s="252" t="s">
        <v>33</v>
      </c>
      <c r="I6" s="254" t="s">
        <v>194</v>
      </c>
      <c r="J6" s="254" t="s">
        <v>196</v>
      </c>
      <c r="K6" s="134" t="s">
        <v>34</v>
      </c>
      <c r="L6" s="328"/>
      <c r="M6" s="252" t="s">
        <v>33</v>
      </c>
      <c r="N6" s="254" t="s">
        <v>194</v>
      </c>
      <c r="O6" s="254" t="s">
        <v>196</v>
      </c>
      <c r="P6" s="134" t="s">
        <v>34</v>
      </c>
      <c r="Q6" s="328"/>
      <c r="R6" s="280"/>
    </row>
    <row r="7" spans="2:19" ht="21.95" customHeight="1" thickTop="1" x14ac:dyDescent="0.25">
      <c r="B7" s="86" t="s">
        <v>6</v>
      </c>
      <c r="C7" s="148">
        <v>1.1283497884344146E-2</v>
      </c>
      <c r="D7" s="149">
        <v>6.4279155188246093E-3</v>
      </c>
      <c r="E7" s="149">
        <v>0</v>
      </c>
      <c r="F7" s="150">
        <v>0</v>
      </c>
      <c r="G7" s="151">
        <v>8.2872928176795577E-3</v>
      </c>
      <c r="H7" s="236">
        <v>9.0988626421697281E-3</v>
      </c>
      <c r="I7" s="149">
        <v>1.282782212086659E-2</v>
      </c>
      <c r="J7" s="149">
        <v>1.125703564727955E-2</v>
      </c>
      <c r="K7" s="150">
        <v>0</v>
      </c>
      <c r="L7" s="151">
        <v>1.1506587968759316E-2</v>
      </c>
      <c r="M7" s="148">
        <v>5.4864667154352594E-3</v>
      </c>
      <c r="N7" s="149">
        <v>4.0338071456012294E-3</v>
      </c>
      <c r="O7" s="149">
        <v>4.4543429844097994E-3</v>
      </c>
      <c r="P7" s="150">
        <v>0</v>
      </c>
      <c r="Q7" s="151">
        <v>4.5297413279294313E-3</v>
      </c>
      <c r="R7" s="151">
        <v>9.1205694794601801E-3</v>
      </c>
      <c r="S7" s="269" t="s">
        <v>124</v>
      </c>
    </row>
    <row r="8" spans="2:19" ht="21.95" customHeight="1" x14ac:dyDescent="0.25">
      <c r="B8" s="86" t="s">
        <v>7</v>
      </c>
      <c r="C8" s="148">
        <v>1.4104372355430184E-2</v>
      </c>
      <c r="D8" s="149">
        <v>1.1937557392102846E-2</v>
      </c>
      <c r="E8" s="149">
        <v>0</v>
      </c>
      <c r="F8" s="150">
        <v>0</v>
      </c>
      <c r="G8" s="91">
        <v>1.270718232044199E-2</v>
      </c>
      <c r="H8" s="148">
        <v>8.5739282589676283E-3</v>
      </c>
      <c r="I8" s="149">
        <v>1.0642341315089319E-2</v>
      </c>
      <c r="J8" s="149">
        <v>1.3133208255159476E-2</v>
      </c>
      <c r="K8" s="150">
        <v>0</v>
      </c>
      <c r="L8" s="91">
        <v>1.0016097299230909E-2</v>
      </c>
      <c r="M8" s="148">
        <v>2.1945866861741038E-3</v>
      </c>
      <c r="N8" s="149">
        <v>3.6496350364963502E-3</v>
      </c>
      <c r="O8" s="149">
        <v>2.2271714922048997E-3</v>
      </c>
      <c r="P8" s="150">
        <v>0</v>
      </c>
      <c r="Q8" s="91">
        <v>3.0992966980569799E-3</v>
      </c>
      <c r="R8" s="91">
        <v>8.0453803944831679E-3</v>
      </c>
      <c r="S8" s="269" t="s">
        <v>125</v>
      </c>
    </row>
    <row r="9" spans="2:19" ht="21.95" customHeight="1" x14ac:dyDescent="0.25">
      <c r="B9" s="86" t="s">
        <v>8</v>
      </c>
      <c r="C9" s="148">
        <v>7.052186177715092E-3</v>
      </c>
      <c r="D9" s="149">
        <v>4.5913682277318639E-3</v>
      </c>
      <c r="E9" s="149">
        <v>0</v>
      </c>
      <c r="F9" s="150">
        <v>0</v>
      </c>
      <c r="G9" s="91">
        <v>5.5248618784530376E-3</v>
      </c>
      <c r="H9" s="148">
        <v>6.649168853893263E-3</v>
      </c>
      <c r="I9" s="149">
        <v>7.0315469403268716E-3</v>
      </c>
      <c r="J9" s="149">
        <v>9.3808630393996256E-3</v>
      </c>
      <c r="K9" s="150">
        <v>0</v>
      </c>
      <c r="L9" s="91">
        <v>6.9754963333929542E-3</v>
      </c>
      <c r="M9" s="148">
        <v>5.1207022677395757E-3</v>
      </c>
      <c r="N9" s="149">
        <v>2.4971187091817133E-3</v>
      </c>
      <c r="O9" s="149">
        <v>0</v>
      </c>
      <c r="P9" s="150">
        <v>0</v>
      </c>
      <c r="Q9" s="91">
        <v>3.2185004172130172E-3</v>
      </c>
      <c r="R9" s="91">
        <v>5.7096247960848291E-3</v>
      </c>
      <c r="S9" s="269" t="s">
        <v>126</v>
      </c>
    </row>
    <row r="10" spans="2:19" ht="21.95" customHeight="1" x14ac:dyDescent="0.25">
      <c r="B10" s="86" t="s">
        <v>9</v>
      </c>
      <c r="C10" s="148">
        <v>8.4626234132581107E-3</v>
      </c>
      <c r="D10" s="149">
        <v>7.3461891643709825E-3</v>
      </c>
      <c r="E10" s="149">
        <v>0</v>
      </c>
      <c r="F10" s="150">
        <v>0</v>
      </c>
      <c r="G10" s="91">
        <v>7.7348066298342545E-3</v>
      </c>
      <c r="H10" s="148">
        <v>7.3490813648293962E-3</v>
      </c>
      <c r="I10" s="149">
        <v>7.7917141771189661E-3</v>
      </c>
      <c r="J10" s="149">
        <v>9.3808630393996256E-3</v>
      </c>
      <c r="K10" s="150">
        <v>0</v>
      </c>
      <c r="L10" s="91">
        <v>7.6909318547665898E-3</v>
      </c>
      <c r="M10" s="148">
        <v>1.8288222384784199E-3</v>
      </c>
      <c r="N10" s="149">
        <v>2.8812908182865925E-3</v>
      </c>
      <c r="O10" s="149">
        <v>0</v>
      </c>
      <c r="P10" s="150">
        <v>0</v>
      </c>
      <c r="Q10" s="91">
        <v>2.3840743831207534E-3</v>
      </c>
      <c r="R10" s="91">
        <v>6.0433041672845918E-3</v>
      </c>
      <c r="S10" s="269" t="s">
        <v>127</v>
      </c>
    </row>
    <row r="11" spans="2:19" ht="21.95" customHeight="1" x14ac:dyDescent="0.25">
      <c r="B11" s="86" t="s">
        <v>10</v>
      </c>
      <c r="C11" s="148">
        <v>8.4626234132581107E-3</v>
      </c>
      <c r="D11" s="149">
        <v>4.5913682277318639E-3</v>
      </c>
      <c r="E11" s="149">
        <v>0</v>
      </c>
      <c r="F11" s="150">
        <v>0</v>
      </c>
      <c r="G11" s="91">
        <v>6.0773480662983425E-3</v>
      </c>
      <c r="H11" s="148">
        <v>5.774278215223097E-3</v>
      </c>
      <c r="I11" s="149">
        <v>5.1311288483466364E-3</v>
      </c>
      <c r="J11" s="149">
        <v>0</v>
      </c>
      <c r="K11" s="150">
        <v>0</v>
      </c>
      <c r="L11" s="91">
        <v>5.1869075299588625E-3</v>
      </c>
      <c r="M11" s="148">
        <v>4.3891733723482075E-3</v>
      </c>
      <c r="N11" s="149">
        <v>3.073376872839032E-3</v>
      </c>
      <c r="O11" s="149">
        <v>2.2271714922048997E-3</v>
      </c>
      <c r="P11" s="150">
        <v>0</v>
      </c>
      <c r="Q11" s="91">
        <v>3.4569078555250926E-3</v>
      </c>
      <c r="R11" s="91">
        <v>4.7085866824855402E-3</v>
      </c>
      <c r="S11" s="269" t="s">
        <v>128</v>
      </c>
    </row>
    <row r="12" spans="2:19" ht="21.95" customHeight="1" x14ac:dyDescent="0.25">
      <c r="B12" s="86" t="s">
        <v>11</v>
      </c>
      <c r="C12" s="148">
        <v>1.1283497884344146E-2</v>
      </c>
      <c r="D12" s="149">
        <v>8.2644628099173556E-3</v>
      </c>
      <c r="E12" s="149">
        <v>0</v>
      </c>
      <c r="F12" s="150">
        <v>0</v>
      </c>
      <c r="G12" s="91">
        <v>9.3922651933701657E-3</v>
      </c>
      <c r="H12" s="148">
        <v>9.0988626421697281E-3</v>
      </c>
      <c r="I12" s="149">
        <v>8.6469023185100722E-3</v>
      </c>
      <c r="J12" s="149">
        <v>9.3808630393996256E-3</v>
      </c>
      <c r="K12" s="150">
        <v>0</v>
      </c>
      <c r="L12" s="91">
        <v>8.8237047636081801E-3</v>
      </c>
      <c r="M12" s="148">
        <v>6.2179956108266276E-3</v>
      </c>
      <c r="N12" s="149">
        <v>5.5704955820207449E-3</v>
      </c>
      <c r="O12" s="149">
        <v>4.4543429844097994E-3</v>
      </c>
      <c r="P12" s="150">
        <v>0</v>
      </c>
      <c r="Q12" s="91">
        <v>5.7217785194898082E-3</v>
      </c>
      <c r="R12" s="91">
        <v>7.8970784517277178E-3</v>
      </c>
      <c r="S12" s="269" t="s">
        <v>129</v>
      </c>
    </row>
    <row r="13" spans="2:19" ht="21.95" customHeight="1" x14ac:dyDescent="0.25">
      <c r="B13" s="86" t="s">
        <v>12</v>
      </c>
      <c r="C13" s="148">
        <v>4.2313117066290554E-3</v>
      </c>
      <c r="D13" s="149">
        <v>1.928374655647383E-2</v>
      </c>
      <c r="E13" s="149">
        <v>0</v>
      </c>
      <c r="F13" s="150">
        <v>0</v>
      </c>
      <c r="G13" s="91">
        <v>1.3259668508287289E-2</v>
      </c>
      <c r="H13" s="148">
        <v>1.0498687664041995E-2</v>
      </c>
      <c r="I13" s="149">
        <v>1.7958950969213228E-2</v>
      </c>
      <c r="J13" s="149">
        <v>2.0637898686679174E-2</v>
      </c>
      <c r="K13" s="150">
        <v>0</v>
      </c>
      <c r="L13" s="91">
        <v>1.550110296309545E-2</v>
      </c>
      <c r="M13" s="148">
        <v>1.4630577907827359E-2</v>
      </c>
      <c r="N13" s="149">
        <v>1.7095658855167114E-2</v>
      </c>
      <c r="O13" s="149">
        <v>1.7817371937639197E-2</v>
      </c>
      <c r="P13" s="150">
        <v>0</v>
      </c>
      <c r="Q13" s="91">
        <v>1.6330909524377161E-2</v>
      </c>
      <c r="R13" s="91">
        <v>1.5608779475011126E-2</v>
      </c>
      <c r="S13" s="269" t="s">
        <v>130</v>
      </c>
    </row>
    <row r="14" spans="2:19" ht="21.95" customHeight="1" x14ac:dyDescent="0.25">
      <c r="B14" s="86" t="s">
        <v>13</v>
      </c>
      <c r="C14" s="148">
        <v>2.5387870239774329E-2</v>
      </c>
      <c r="D14" s="149">
        <v>4.6831955922865015E-2</v>
      </c>
      <c r="E14" s="149">
        <v>8.3333333333333329E-2</v>
      </c>
      <c r="F14" s="150">
        <v>0</v>
      </c>
      <c r="G14" s="91">
        <v>3.8674033149171269E-2</v>
      </c>
      <c r="H14" s="148">
        <v>2.2922134733158354E-2</v>
      </c>
      <c r="I14" s="149">
        <v>3.2497149372862029E-2</v>
      </c>
      <c r="J14" s="149">
        <v>3.7523452157598502E-2</v>
      </c>
      <c r="K14" s="150">
        <v>0</v>
      </c>
      <c r="L14" s="91">
        <v>2.9392476003100222E-2</v>
      </c>
      <c r="M14" s="148">
        <v>3.3650329188002925E-2</v>
      </c>
      <c r="N14" s="149">
        <v>4.2643104110641566E-2</v>
      </c>
      <c r="O14" s="149">
        <v>2.8953229398663696E-2</v>
      </c>
      <c r="P14" s="150">
        <v>0</v>
      </c>
      <c r="Q14" s="91">
        <v>3.8979616164024317E-2</v>
      </c>
      <c r="R14" s="91">
        <v>3.2997182263087649E-2</v>
      </c>
      <c r="S14" s="269" t="s">
        <v>131</v>
      </c>
    </row>
    <row r="15" spans="2:19" ht="21.95" customHeight="1" x14ac:dyDescent="0.25">
      <c r="B15" s="86" t="s">
        <v>14</v>
      </c>
      <c r="C15" s="148">
        <v>5.5007052186177713E-2</v>
      </c>
      <c r="D15" s="149">
        <v>6.8870523415977963E-2</v>
      </c>
      <c r="E15" s="149">
        <v>0.16666666666666666</v>
      </c>
      <c r="F15" s="150">
        <v>0</v>
      </c>
      <c r="G15" s="91">
        <v>6.4088397790055235E-2</v>
      </c>
      <c r="H15" s="148">
        <v>7.5590551181102361E-2</v>
      </c>
      <c r="I15" s="149">
        <v>7.3831242873432151E-2</v>
      </c>
      <c r="J15" s="149">
        <v>7.1294559099437146E-2</v>
      </c>
      <c r="K15" s="150">
        <v>1</v>
      </c>
      <c r="L15" s="91">
        <v>7.4405294222858173E-2</v>
      </c>
      <c r="M15" s="148">
        <v>8.0833942940746153E-2</v>
      </c>
      <c r="N15" s="149">
        <v>8.4709950057625813E-2</v>
      </c>
      <c r="O15" s="149">
        <v>8.6859688195991089E-2</v>
      </c>
      <c r="P15" s="150">
        <v>0</v>
      </c>
      <c r="Q15" s="91">
        <v>8.3561807128382404E-2</v>
      </c>
      <c r="R15" s="91">
        <v>7.6560877947501119E-2</v>
      </c>
      <c r="S15" s="269" t="s">
        <v>132</v>
      </c>
    </row>
    <row r="16" spans="2:19" ht="21.95" customHeight="1" x14ac:dyDescent="0.25">
      <c r="B16" s="86" t="s">
        <v>15</v>
      </c>
      <c r="C16" s="148">
        <v>8.744710860366714E-2</v>
      </c>
      <c r="D16" s="149">
        <v>7.2543617998163459E-2</v>
      </c>
      <c r="E16" s="149">
        <v>0</v>
      </c>
      <c r="F16" s="150">
        <v>0</v>
      </c>
      <c r="G16" s="91">
        <v>7.7900552486187852E-2</v>
      </c>
      <c r="H16" s="148">
        <v>8.6264216972878394E-2</v>
      </c>
      <c r="I16" s="149">
        <v>9.8536678069175224E-2</v>
      </c>
      <c r="J16" s="149">
        <v>9.0056285178236398E-2</v>
      </c>
      <c r="K16" s="150">
        <v>0</v>
      </c>
      <c r="L16" s="91">
        <v>9.4079771060633158E-2</v>
      </c>
      <c r="M16" s="148">
        <v>9.4001463057790779E-2</v>
      </c>
      <c r="N16" s="149">
        <v>0.1133307721859393</v>
      </c>
      <c r="O16" s="149">
        <v>0.111358574610245</v>
      </c>
      <c r="P16" s="150">
        <v>0</v>
      </c>
      <c r="Q16" s="91">
        <v>0.10692573608296579</v>
      </c>
      <c r="R16" s="91">
        <v>9.6989470562064362E-2</v>
      </c>
      <c r="S16" s="269" t="s">
        <v>133</v>
      </c>
    </row>
    <row r="17" spans="2:19" ht="21.95" customHeight="1" x14ac:dyDescent="0.25">
      <c r="B17" s="86" t="s">
        <v>16</v>
      </c>
      <c r="C17" s="148">
        <v>0.10578279266572638</v>
      </c>
      <c r="D17" s="149">
        <v>0.14784205693296604</v>
      </c>
      <c r="E17" s="149">
        <v>0.25</v>
      </c>
      <c r="F17" s="150">
        <v>0</v>
      </c>
      <c r="G17" s="91">
        <v>0.13204419889502764</v>
      </c>
      <c r="H17" s="148">
        <v>0.12405949256342957</v>
      </c>
      <c r="I17" s="149">
        <v>0.12846826301786393</v>
      </c>
      <c r="J17" s="149">
        <v>0.1575984990619137</v>
      </c>
      <c r="K17" s="150">
        <v>0</v>
      </c>
      <c r="L17" s="91">
        <v>0.12788409944553744</v>
      </c>
      <c r="M17" s="148">
        <v>0.16239941477688369</v>
      </c>
      <c r="N17" s="149">
        <v>0.1415674222051479</v>
      </c>
      <c r="O17" s="149">
        <v>0.16481069042316257</v>
      </c>
      <c r="P17" s="150">
        <v>0</v>
      </c>
      <c r="Q17" s="91">
        <v>0.14960066754082726</v>
      </c>
      <c r="R17" s="91">
        <v>0.13491769242177074</v>
      </c>
      <c r="S17" s="269" t="s">
        <v>134</v>
      </c>
    </row>
    <row r="18" spans="2:19" ht="21.95" customHeight="1" x14ac:dyDescent="0.25">
      <c r="B18" s="86" t="s">
        <v>17</v>
      </c>
      <c r="C18" s="148">
        <v>0.10860366713681241</v>
      </c>
      <c r="D18" s="149">
        <v>0.10927456382001836</v>
      </c>
      <c r="E18" s="149">
        <v>0.16666666666666666</v>
      </c>
      <c r="F18" s="150">
        <v>0</v>
      </c>
      <c r="G18" s="91">
        <v>0.10939226519337017</v>
      </c>
      <c r="H18" s="148">
        <v>0.1132108486439195</v>
      </c>
      <c r="I18" s="149">
        <v>0.10908399847966553</v>
      </c>
      <c r="J18" s="149">
        <v>0.11819887429643527</v>
      </c>
      <c r="K18" s="150">
        <v>0</v>
      </c>
      <c r="L18" s="91">
        <v>0.11077326655935132</v>
      </c>
      <c r="M18" s="148">
        <v>0.11923920994879297</v>
      </c>
      <c r="N18" s="149">
        <v>0.13081060315021129</v>
      </c>
      <c r="O18" s="149">
        <v>0.11581291759465479</v>
      </c>
      <c r="P18" s="150">
        <v>0</v>
      </c>
      <c r="Q18" s="91">
        <v>0.1262367385862439</v>
      </c>
      <c r="R18" s="91">
        <v>0.11549013792080676</v>
      </c>
      <c r="S18" s="269" t="s">
        <v>135</v>
      </c>
    </row>
    <row r="19" spans="2:19" ht="21.95" customHeight="1" x14ac:dyDescent="0.25">
      <c r="B19" s="86" t="s">
        <v>18</v>
      </c>
      <c r="C19" s="148">
        <v>6.488011283497884E-2</v>
      </c>
      <c r="D19" s="149">
        <v>6.5197428833792467E-2</v>
      </c>
      <c r="E19" s="149">
        <v>0</v>
      </c>
      <c r="F19" s="150">
        <v>0</v>
      </c>
      <c r="G19" s="91">
        <v>6.4640883977900548E-2</v>
      </c>
      <c r="H19" s="148">
        <v>6.6666666666666666E-2</v>
      </c>
      <c r="I19" s="149">
        <v>6.0623337134169515E-2</v>
      </c>
      <c r="J19" s="149">
        <v>5.6285178236397747E-2</v>
      </c>
      <c r="K19" s="150">
        <v>0</v>
      </c>
      <c r="L19" s="91">
        <v>6.2540988493412011E-2</v>
      </c>
      <c r="M19" s="148">
        <v>6.9129480614484276E-2</v>
      </c>
      <c r="N19" s="149">
        <v>6.1467537456780637E-2</v>
      </c>
      <c r="O19" s="149">
        <v>7.3496659242761692E-2</v>
      </c>
      <c r="P19" s="150">
        <v>0</v>
      </c>
      <c r="Q19" s="91">
        <v>6.4608415782572412E-2</v>
      </c>
      <c r="R19" s="91">
        <v>6.3324929556577189E-2</v>
      </c>
      <c r="S19" s="269" t="s">
        <v>136</v>
      </c>
    </row>
    <row r="20" spans="2:19" ht="21.95" customHeight="1" x14ac:dyDescent="0.25">
      <c r="B20" s="86" t="s">
        <v>19</v>
      </c>
      <c r="C20" s="148">
        <v>5.7827926657263752E-2</v>
      </c>
      <c r="D20" s="149">
        <v>7.8053259871441696E-2</v>
      </c>
      <c r="E20" s="149">
        <v>0</v>
      </c>
      <c r="F20" s="150">
        <v>0</v>
      </c>
      <c r="G20" s="91">
        <v>6.9613259668508287E-2</v>
      </c>
      <c r="H20" s="148">
        <v>7.5940507436570423E-2</v>
      </c>
      <c r="I20" s="149">
        <v>6.8795134929684532E-2</v>
      </c>
      <c r="J20" s="149">
        <v>6.0037523452157598E-2</v>
      </c>
      <c r="K20" s="150">
        <v>0</v>
      </c>
      <c r="L20" s="91">
        <v>7.0947355869552253E-2</v>
      </c>
      <c r="M20" s="148">
        <v>7.681053401609364E-2</v>
      </c>
      <c r="N20" s="149">
        <v>7.9139454475605067E-2</v>
      </c>
      <c r="O20" s="149">
        <v>7.3496659242761692E-2</v>
      </c>
      <c r="P20" s="150">
        <v>0</v>
      </c>
      <c r="Q20" s="91">
        <v>7.8078436047204672E-2</v>
      </c>
      <c r="R20" s="91">
        <v>7.3075782292748054E-2</v>
      </c>
      <c r="S20" s="269" t="s">
        <v>137</v>
      </c>
    </row>
    <row r="21" spans="2:19" ht="21.95" customHeight="1" x14ac:dyDescent="0.25">
      <c r="B21" s="86" t="s">
        <v>20</v>
      </c>
      <c r="C21" s="148">
        <v>0.11142454160789844</v>
      </c>
      <c r="D21" s="149">
        <v>9.0909090909090912E-2</v>
      </c>
      <c r="E21" s="149">
        <v>8.3333333333333329E-2</v>
      </c>
      <c r="F21" s="150">
        <v>0</v>
      </c>
      <c r="G21" s="91">
        <v>9.8895027624309406E-2</v>
      </c>
      <c r="H21" s="148">
        <v>8.9938757655293092E-2</v>
      </c>
      <c r="I21" s="149">
        <v>8.7704294944887878E-2</v>
      </c>
      <c r="J21" s="149">
        <v>8.0675422138836772E-2</v>
      </c>
      <c r="K21" s="150">
        <v>0</v>
      </c>
      <c r="L21" s="91">
        <v>8.8237047636081811E-2</v>
      </c>
      <c r="M21" s="148">
        <v>9.6927578639356249E-2</v>
      </c>
      <c r="N21" s="149">
        <v>9.3545908567038039E-2</v>
      </c>
      <c r="O21" s="149">
        <v>0.11358574610244988</v>
      </c>
      <c r="P21" s="150">
        <v>0</v>
      </c>
      <c r="Q21" s="91">
        <v>9.5720586482298253E-2</v>
      </c>
      <c r="R21" s="91">
        <v>9.1279845765979528E-2</v>
      </c>
      <c r="S21" s="269" t="s">
        <v>138</v>
      </c>
    </row>
    <row r="22" spans="2:19" ht="21.95" customHeight="1" x14ac:dyDescent="0.25">
      <c r="B22" s="86" t="s">
        <v>21</v>
      </c>
      <c r="C22" s="148">
        <v>6.2059238363892807E-2</v>
      </c>
      <c r="D22" s="149">
        <v>6.6115702479338845E-2</v>
      </c>
      <c r="E22" s="149">
        <v>8.3333333333333329E-2</v>
      </c>
      <c r="F22" s="150">
        <v>0</v>
      </c>
      <c r="G22" s="91">
        <v>6.4640883977900548E-2</v>
      </c>
      <c r="H22" s="148">
        <v>7.7515310586176722E-2</v>
      </c>
      <c r="I22" s="149">
        <v>7.4021284682630181E-2</v>
      </c>
      <c r="J22" s="149">
        <v>4.878048780487805E-2</v>
      </c>
      <c r="K22" s="150">
        <v>0</v>
      </c>
      <c r="L22" s="91">
        <v>7.4405294222858173E-2</v>
      </c>
      <c r="M22" s="148">
        <v>8.4857351865398681E-2</v>
      </c>
      <c r="N22" s="149">
        <v>8.0484056857472147E-2</v>
      </c>
      <c r="O22" s="149">
        <v>6.0133630289532294E-2</v>
      </c>
      <c r="P22" s="150">
        <v>0</v>
      </c>
      <c r="Q22" s="91">
        <v>8.0820121587793545E-2</v>
      </c>
      <c r="R22" s="91">
        <v>7.5745217262346135E-2</v>
      </c>
      <c r="S22" s="269" t="s">
        <v>139</v>
      </c>
    </row>
    <row r="23" spans="2:19" ht="21.95" customHeight="1" x14ac:dyDescent="0.25">
      <c r="B23" s="86" t="s">
        <v>22</v>
      </c>
      <c r="C23" s="148">
        <v>5.7827926657263752E-2</v>
      </c>
      <c r="D23" s="149">
        <v>4.0404040404040407E-2</v>
      </c>
      <c r="E23" s="149">
        <v>0</v>
      </c>
      <c r="F23" s="150">
        <v>0</v>
      </c>
      <c r="G23" s="91">
        <v>4.6961325966850834E-2</v>
      </c>
      <c r="H23" s="148">
        <v>4.8118985126859144E-2</v>
      </c>
      <c r="I23" s="149">
        <v>3.95286963131889E-2</v>
      </c>
      <c r="J23" s="149">
        <v>5.4409005628517824E-2</v>
      </c>
      <c r="K23" s="150">
        <v>0</v>
      </c>
      <c r="L23" s="91">
        <v>4.2926131282418171E-2</v>
      </c>
      <c r="M23" s="148">
        <v>4.3891733723482075E-2</v>
      </c>
      <c r="N23" s="149">
        <v>4.0722243565117174E-2</v>
      </c>
      <c r="O23" s="149">
        <v>2.6726057906458798E-2</v>
      </c>
      <c r="P23" s="150">
        <v>0</v>
      </c>
      <c r="Q23" s="91">
        <v>4.1006079389676958E-2</v>
      </c>
      <c r="R23" s="91">
        <v>4.2599733056503039E-2</v>
      </c>
      <c r="S23" s="269" t="s">
        <v>140</v>
      </c>
    </row>
    <row r="24" spans="2:19" ht="21.95" customHeight="1" x14ac:dyDescent="0.25">
      <c r="B24" s="86" t="s">
        <v>23</v>
      </c>
      <c r="C24" s="148">
        <v>4.0902679830747531E-2</v>
      </c>
      <c r="D24" s="149">
        <v>3.489439853076217E-2</v>
      </c>
      <c r="E24" s="149">
        <v>0</v>
      </c>
      <c r="F24" s="150">
        <v>0</v>
      </c>
      <c r="G24" s="91">
        <v>3.7016574585635356E-2</v>
      </c>
      <c r="H24" s="148">
        <v>3.5520559930008751E-2</v>
      </c>
      <c r="I24" s="149">
        <v>3.3257316609654121E-2</v>
      </c>
      <c r="J24" s="149">
        <v>2.6266416510318951E-2</v>
      </c>
      <c r="K24" s="150">
        <v>0</v>
      </c>
      <c r="L24" s="91">
        <v>3.3804328384904311E-2</v>
      </c>
      <c r="M24" s="148">
        <v>2.7066569129480616E-2</v>
      </c>
      <c r="N24" s="149">
        <v>2.4587014982712256E-2</v>
      </c>
      <c r="O24" s="149">
        <v>2.2271714922048998E-2</v>
      </c>
      <c r="P24" s="150">
        <v>0</v>
      </c>
      <c r="Q24" s="91">
        <v>2.5271188461079987E-2</v>
      </c>
      <c r="R24" s="91">
        <v>3.1365860892777687E-2</v>
      </c>
      <c r="S24" s="269" t="s">
        <v>141</v>
      </c>
    </row>
    <row r="25" spans="2:19" ht="21.95" customHeight="1" x14ac:dyDescent="0.25">
      <c r="B25" s="86" t="s">
        <v>24</v>
      </c>
      <c r="C25" s="148">
        <v>3.8081805359661498E-2</v>
      </c>
      <c r="D25" s="149">
        <v>2.2038567493112948E-2</v>
      </c>
      <c r="E25" s="149">
        <v>8.3333333333333329E-2</v>
      </c>
      <c r="F25" s="150">
        <v>0</v>
      </c>
      <c r="G25" s="91">
        <v>2.8729281767955802E-2</v>
      </c>
      <c r="H25" s="148">
        <v>2.5021872265966753E-2</v>
      </c>
      <c r="I25" s="149">
        <v>3.088179399467883E-2</v>
      </c>
      <c r="J25" s="149">
        <v>1.6885553470919325E-2</v>
      </c>
      <c r="K25" s="150">
        <v>0</v>
      </c>
      <c r="L25" s="91">
        <v>2.8438561974602039E-2</v>
      </c>
      <c r="M25" s="148">
        <v>1.4996342355523043E-2</v>
      </c>
      <c r="N25" s="149">
        <v>1.7864003073376874E-2</v>
      </c>
      <c r="O25" s="149">
        <v>2.0044543429844099E-2</v>
      </c>
      <c r="P25" s="150">
        <v>0</v>
      </c>
      <c r="Q25" s="91">
        <v>1.7046131839313389E-2</v>
      </c>
      <c r="R25" s="91">
        <v>2.4914726382915618E-2</v>
      </c>
      <c r="S25" s="269" t="s">
        <v>142</v>
      </c>
    </row>
    <row r="26" spans="2:19" ht="21.95" customHeight="1" x14ac:dyDescent="0.25">
      <c r="B26" s="86" t="s">
        <v>25</v>
      </c>
      <c r="C26" s="148">
        <v>2.6798307475317348E-2</v>
      </c>
      <c r="D26" s="149">
        <v>2.7548209366391185E-2</v>
      </c>
      <c r="E26" s="149">
        <v>8.3333333333333329E-2</v>
      </c>
      <c r="F26" s="150">
        <v>0</v>
      </c>
      <c r="G26" s="91">
        <v>2.7624309392265192E-2</v>
      </c>
      <c r="H26" s="148">
        <v>2.3447069116360453E-2</v>
      </c>
      <c r="I26" s="149">
        <v>2.2709996199163817E-2</v>
      </c>
      <c r="J26" s="149">
        <v>3.5647279549718573E-2</v>
      </c>
      <c r="K26" s="150">
        <v>0</v>
      </c>
      <c r="L26" s="91">
        <v>2.3370893698205452E-2</v>
      </c>
      <c r="M26" s="148">
        <v>1.2070226773957572E-2</v>
      </c>
      <c r="N26" s="149">
        <v>1.3253937764118325E-2</v>
      </c>
      <c r="O26" s="149">
        <v>2.4498886414253896E-2</v>
      </c>
      <c r="P26" s="150">
        <v>0</v>
      </c>
      <c r="Q26" s="91">
        <v>1.3470020264632256E-2</v>
      </c>
      <c r="R26" s="91">
        <v>2.05768945573187E-2</v>
      </c>
      <c r="S26" s="269" t="s">
        <v>143</v>
      </c>
    </row>
    <row r="27" spans="2:19" ht="21.95" customHeight="1" x14ac:dyDescent="0.25">
      <c r="B27" s="86" t="s">
        <v>26</v>
      </c>
      <c r="C27" s="148">
        <v>2.9619181946403384E-2</v>
      </c>
      <c r="D27" s="149">
        <v>2.2956841138659319E-2</v>
      </c>
      <c r="E27" s="149">
        <v>0</v>
      </c>
      <c r="F27" s="150">
        <v>0</v>
      </c>
      <c r="G27" s="91">
        <v>2.541436464088398E-2</v>
      </c>
      <c r="H27" s="148">
        <v>1.9247594050743656E-2</v>
      </c>
      <c r="I27" s="149">
        <v>2.0714557202584569E-2</v>
      </c>
      <c r="J27" s="149">
        <v>2.2514071294559099E-2</v>
      </c>
      <c r="K27" s="150">
        <v>0</v>
      </c>
      <c r="L27" s="91">
        <v>2.0270673105586359E-2</v>
      </c>
      <c r="M27" s="148">
        <v>1.4630577907827359E-2</v>
      </c>
      <c r="N27" s="149">
        <v>9.4122166730695352E-3</v>
      </c>
      <c r="O27" s="149">
        <v>1.5590200445434299E-2</v>
      </c>
      <c r="P27" s="150">
        <v>0</v>
      </c>
      <c r="Q27" s="91">
        <v>1.1443557038979616E-2</v>
      </c>
      <c r="R27" s="91">
        <v>1.7870384102031737E-2</v>
      </c>
      <c r="S27" s="269" t="s">
        <v>144</v>
      </c>
    </row>
    <row r="28" spans="2:19" ht="21.95" customHeight="1" x14ac:dyDescent="0.25">
      <c r="B28" s="86" t="s">
        <v>27</v>
      </c>
      <c r="C28" s="148">
        <v>2.5387870239774329E-2</v>
      </c>
      <c r="D28" s="149">
        <v>1.2855831037649219E-2</v>
      </c>
      <c r="E28" s="149">
        <v>0</v>
      </c>
      <c r="F28" s="150">
        <v>0</v>
      </c>
      <c r="G28" s="91">
        <v>1.7679558011049722E-2</v>
      </c>
      <c r="H28" s="148">
        <v>1.994750656167979E-2</v>
      </c>
      <c r="I28" s="149">
        <v>1.491828202204485E-2</v>
      </c>
      <c r="J28" s="149">
        <v>1.8761726078799251E-2</v>
      </c>
      <c r="K28" s="150">
        <v>0</v>
      </c>
      <c r="L28" s="91">
        <v>1.6753115125499315E-2</v>
      </c>
      <c r="M28" s="148">
        <v>9.1441111923920987E-3</v>
      </c>
      <c r="N28" s="149">
        <v>8.0676142912024587E-3</v>
      </c>
      <c r="O28" s="149">
        <v>4.4543429844097994E-3</v>
      </c>
      <c r="P28" s="150">
        <v>0</v>
      </c>
      <c r="Q28" s="91">
        <v>8.2250566217666014E-3</v>
      </c>
      <c r="R28" s="91">
        <v>1.4162835533145483E-2</v>
      </c>
      <c r="S28" s="269" t="s">
        <v>145</v>
      </c>
    </row>
    <row r="29" spans="2:19" ht="21.95" customHeight="1" x14ac:dyDescent="0.25">
      <c r="B29" s="86" t="s">
        <v>28</v>
      </c>
      <c r="C29" s="148">
        <v>1.2693935119887164E-2</v>
      </c>
      <c r="D29" s="149">
        <v>1.1937557392102846E-2</v>
      </c>
      <c r="E29" s="149">
        <v>0</v>
      </c>
      <c r="F29" s="150">
        <v>0</v>
      </c>
      <c r="G29" s="91">
        <v>1.2154696132596685E-2</v>
      </c>
      <c r="H29" s="148">
        <v>1.3823272090988626E-2</v>
      </c>
      <c r="I29" s="149">
        <v>1.5678449258836945E-2</v>
      </c>
      <c r="J29" s="149">
        <v>1.3133208255159476E-2</v>
      </c>
      <c r="K29" s="150">
        <v>0</v>
      </c>
      <c r="L29" s="91">
        <v>1.4964526322065224E-2</v>
      </c>
      <c r="M29" s="148">
        <v>5.4864667154352594E-3</v>
      </c>
      <c r="N29" s="149">
        <v>7.8755282366500187E-3</v>
      </c>
      <c r="O29" s="149">
        <v>8.9086859688195987E-3</v>
      </c>
      <c r="P29" s="150">
        <v>0</v>
      </c>
      <c r="Q29" s="91">
        <v>7.1522231493622605E-3</v>
      </c>
      <c r="R29" s="91">
        <v>1.234613673439122E-2</v>
      </c>
      <c r="S29" s="269" t="s">
        <v>146</v>
      </c>
    </row>
    <row r="30" spans="2:19" ht="21.95" customHeight="1" x14ac:dyDescent="0.25">
      <c r="B30" s="86" t="s">
        <v>29</v>
      </c>
      <c r="C30" s="148">
        <v>1.5514809590973202E-2</v>
      </c>
      <c r="D30" s="149">
        <v>1.8365472910927456E-2</v>
      </c>
      <c r="E30" s="149">
        <v>0</v>
      </c>
      <c r="F30" s="150">
        <v>0</v>
      </c>
      <c r="G30" s="91">
        <v>1.7127071823204418E-2</v>
      </c>
      <c r="H30" s="148">
        <v>1.7497812773403325E-2</v>
      </c>
      <c r="I30" s="149">
        <v>1.2732801216267579E-2</v>
      </c>
      <c r="J30" s="149">
        <v>9.3808630393996256E-3</v>
      </c>
      <c r="K30" s="150">
        <v>0</v>
      </c>
      <c r="L30" s="91">
        <v>1.4249090800691588E-2</v>
      </c>
      <c r="M30" s="148">
        <v>4.754937820043892E-3</v>
      </c>
      <c r="N30" s="149">
        <v>4.2258932001536685E-3</v>
      </c>
      <c r="O30" s="149">
        <v>4.4543429844097994E-3</v>
      </c>
      <c r="P30" s="150">
        <v>0</v>
      </c>
      <c r="Q30" s="91">
        <v>4.4105376087733936E-3</v>
      </c>
      <c r="R30" s="91">
        <v>1.1382174106480797E-2</v>
      </c>
      <c r="S30" s="269" t="s">
        <v>147</v>
      </c>
    </row>
    <row r="31" spans="2:19" ht="21.95" customHeight="1" thickBot="1" x14ac:dyDescent="0.3">
      <c r="B31" s="86" t="s">
        <v>30</v>
      </c>
      <c r="C31" s="148">
        <v>9.8730606488011286E-3</v>
      </c>
      <c r="D31" s="149">
        <v>9.1827364554637281E-4</v>
      </c>
      <c r="E31" s="149">
        <v>0</v>
      </c>
      <c r="F31" s="150">
        <v>0</v>
      </c>
      <c r="G31" s="91">
        <v>4.4198895027624304E-3</v>
      </c>
      <c r="H31" s="237">
        <v>8.223972003499563E-3</v>
      </c>
      <c r="I31" s="149">
        <v>5.9863169897377425E-3</v>
      </c>
      <c r="J31" s="149">
        <v>9.3808630393996256E-3</v>
      </c>
      <c r="K31" s="150">
        <v>0</v>
      </c>
      <c r="L31" s="91">
        <v>6.8562570798306795E-3</v>
      </c>
      <c r="M31" s="148">
        <v>1.0241404535479151E-2</v>
      </c>
      <c r="N31" s="149">
        <v>7.4913561275451405E-3</v>
      </c>
      <c r="O31" s="149">
        <v>1.3363028953229399E-2</v>
      </c>
      <c r="P31" s="150">
        <v>0</v>
      </c>
      <c r="Q31" s="91">
        <v>8.7018714983907522E-3</v>
      </c>
      <c r="R31" s="91">
        <v>7.266795195017055E-3</v>
      </c>
      <c r="S31" s="269" t="s">
        <v>30</v>
      </c>
    </row>
    <row r="32" spans="2:19" ht="21.95" customHeight="1" thickTop="1" thickBot="1" x14ac:dyDescent="0.3">
      <c r="B32" s="97" t="s">
        <v>31</v>
      </c>
      <c r="C32" s="152">
        <v>1</v>
      </c>
      <c r="D32" s="153">
        <v>1</v>
      </c>
      <c r="E32" s="153">
        <v>1</v>
      </c>
      <c r="F32" s="101">
        <v>0</v>
      </c>
      <c r="G32" s="154">
        <v>0.99999999999999989</v>
      </c>
      <c r="H32" s="152">
        <v>1</v>
      </c>
      <c r="I32" s="153">
        <v>1</v>
      </c>
      <c r="J32" s="153">
        <v>1.0000000000000002</v>
      </c>
      <c r="K32" s="101">
        <v>1</v>
      </c>
      <c r="L32" s="154">
        <v>1</v>
      </c>
      <c r="M32" s="152">
        <v>1</v>
      </c>
      <c r="N32" s="153">
        <v>1.0000000000000002</v>
      </c>
      <c r="O32" s="153">
        <v>1.0000000000000002</v>
      </c>
      <c r="P32" s="101">
        <v>0</v>
      </c>
      <c r="Q32" s="154">
        <v>1</v>
      </c>
      <c r="R32" s="154">
        <v>1</v>
      </c>
      <c r="S32" s="269" t="s">
        <v>52</v>
      </c>
    </row>
    <row r="33" spans="2:24" ht="21.95" customHeight="1" thickTop="1" thickBot="1" x14ac:dyDescent="0.3">
      <c r="B33" s="111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2:24" ht="21.95" customHeight="1" thickTop="1" x14ac:dyDescent="0.25">
      <c r="B34" s="114" t="s">
        <v>217</v>
      </c>
      <c r="C34" s="115"/>
      <c r="D34" s="115"/>
      <c r="E34" s="116"/>
      <c r="F34" s="117"/>
      <c r="G34" s="117"/>
      <c r="H34" s="117"/>
      <c r="I34" s="117"/>
      <c r="J34" s="117"/>
      <c r="K34" s="118"/>
      <c r="L34" s="117"/>
      <c r="M34" s="117"/>
      <c r="N34" s="117"/>
      <c r="O34" s="117"/>
      <c r="P34" s="117"/>
      <c r="Q34" s="117"/>
      <c r="R34" s="117"/>
      <c r="S34" s="272"/>
      <c r="T34" s="117"/>
      <c r="U34" s="118"/>
      <c r="V34" s="117"/>
      <c r="W34" s="117"/>
      <c r="X34" s="117"/>
    </row>
    <row r="35" spans="2:24" ht="21.95" customHeight="1" thickBot="1" x14ac:dyDescent="0.3">
      <c r="B35" s="119" t="s">
        <v>220</v>
      </c>
      <c r="C35" s="120"/>
      <c r="D35" s="120"/>
      <c r="E35" s="121"/>
      <c r="F35" s="117"/>
      <c r="G35" s="117"/>
      <c r="H35" s="117"/>
      <c r="I35" s="117"/>
      <c r="J35" s="117"/>
      <c r="K35" s="118"/>
      <c r="L35" s="117"/>
      <c r="M35" s="117"/>
      <c r="N35" s="117"/>
      <c r="O35" s="117"/>
      <c r="P35" s="117"/>
      <c r="Q35" s="117"/>
      <c r="R35" s="117"/>
      <c r="S35" s="272"/>
      <c r="T35" s="117"/>
      <c r="U35" s="118"/>
      <c r="V35" s="117"/>
      <c r="W35" s="117"/>
      <c r="X35" s="117"/>
    </row>
    <row r="36" spans="2:24" ht="15.75" thickTop="1" x14ac:dyDescent="0.25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</row>
    <row r="37" spans="2:24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24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24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24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24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24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24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24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24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24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24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24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</row>
    <row r="218" spans="2:18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</row>
    <row r="219" spans="2:18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</row>
    <row r="220" spans="2:18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</row>
    <row r="221" spans="2:18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</row>
    <row r="222" spans="2:18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</row>
    <row r="223" spans="2:18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</row>
    <row r="224" spans="2:18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</row>
    <row r="225" spans="2:18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</row>
    <row r="226" spans="2:18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</row>
    <row r="227" spans="2:18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</row>
    <row r="228" spans="2:18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</row>
    <row r="229" spans="2:18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</row>
    <row r="230" spans="2:18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</row>
    <row r="231" spans="2:18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2:18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  <row r="233" spans="2:18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</row>
    <row r="234" spans="2:18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</row>
    <row r="235" spans="2:18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</row>
    <row r="236" spans="2:18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</row>
    <row r="237" spans="2:18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</row>
    <row r="238" spans="2:18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</row>
    <row r="239" spans="2:18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</row>
    <row r="240" spans="2:18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</row>
    <row r="241" spans="2:18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</row>
    <row r="242" spans="2:18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</row>
    <row r="243" spans="2:18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</row>
    <row r="244" spans="2:18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</row>
    <row r="245" spans="2:18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</row>
    <row r="246" spans="2:18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</row>
    <row r="247" spans="2:18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</row>
    <row r="248" spans="2:18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</row>
    <row r="249" spans="2:18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</row>
    <row r="250" spans="2:18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</row>
    <row r="251" spans="2:18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</row>
    <row r="252" spans="2:18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</row>
    <row r="253" spans="2:18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</row>
    <row r="254" spans="2:18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</row>
    <row r="255" spans="2:18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</row>
    <row r="256" spans="2:18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</row>
    <row r="257" spans="2:18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</row>
    <row r="258" spans="2:18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</row>
    <row r="259" spans="2:18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</row>
    <row r="260" spans="2:18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</row>
    <row r="261" spans="2:18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</row>
    <row r="262" spans="2:18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</row>
    <row r="263" spans="2:18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</row>
    <row r="264" spans="2:18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</row>
    <row r="265" spans="2:18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</row>
    <row r="266" spans="2:18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</row>
    <row r="267" spans="2:18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</row>
    <row r="268" spans="2:18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</row>
    <row r="269" spans="2:18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</row>
    <row r="270" spans="2:18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</row>
    <row r="271" spans="2:18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</row>
    <row r="272" spans="2:18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</row>
    <row r="273" spans="2:18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</row>
    <row r="274" spans="2:18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</row>
    <row r="275" spans="2:18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</row>
    <row r="276" spans="2:18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</row>
    <row r="277" spans="2:18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</row>
    <row r="278" spans="2:18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</row>
    <row r="279" spans="2:18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</row>
    <row r="280" spans="2:18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</row>
    <row r="281" spans="2:18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</row>
    <row r="282" spans="2:18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</row>
    <row r="283" spans="2:18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</row>
    <row r="284" spans="2:18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</row>
    <row r="285" spans="2:18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</row>
    <row r="286" spans="2:18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</row>
    <row r="287" spans="2:18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</row>
    <row r="288" spans="2:18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</row>
    <row r="289" spans="2:18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</row>
    <row r="290" spans="2:18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</row>
    <row r="291" spans="2:18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</row>
    <row r="292" spans="2:18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</row>
    <row r="293" spans="2:18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</row>
    <row r="294" spans="2:18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</row>
    <row r="295" spans="2:18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</row>
    <row r="296" spans="2:18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</row>
    <row r="297" spans="2:18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</row>
    <row r="298" spans="2:18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</row>
    <row r="299" spans="2:18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</row>
    <row r="300" spans="2:18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</row>
    <row r="301" spans="2:18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</row>
    <row r="302" spans="2:18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</row>
    <row r="303" spans="2:18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</row>
    <row r="304" spans="2:18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</row>
    <row r="305" spans="2:18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</row>
    <row r="306" spans="2:18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</row>
    <row r="307" spans="2:18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</row>
    <row r="308" spans="2:18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</row>
    <row r="309" spans="2:18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</row>
    <row r="310" spans="2:18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</row>
    <row r="311" spans="2:18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</row>
    <row r="312" spans="2:18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</row>
    <row r="313" spans="2:18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</row>
    <row r="314" spans="2:18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</row>
    <row r="315" spans="2:18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</row>
    <row r="316" spans="2:18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</row>
    <row r="317" spans="2:18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</row>
    <row r="318" spans="2:18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</row>
    <row r="319" spans="2:18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</row>
    <row r="320" spans="2:18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</row>
    <row r="321" spans="2:18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</row>
    <row r="322" spans="2:18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</row>
    <row r="323" spans="2:18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</row>
    <row r="324" spans="2:18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</row>
    <row r="325" spans="2:18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</row>
    <row r="326" spans="2:18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</row>
    <row r="327" spans="2:18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</row>
    <row r="328" spans="2:18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</row>
    <row r="329" spans="2:18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</row>
    <row r="330" spans="2:18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</row>
    <row r="331" spans="2:18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</row>
    <row r="332" spans="2:18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</row>
    <row r="333" spans="2:18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</row>
    <row r="334" spans="2:18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</row>
    <row r="335" spans="2:18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</row>
    <row r="336" spans="2:18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</row>
    <row r="337" spans="2:18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</row>
    <row r="338" spans="2:18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</row>
    <row r="339" spans="2:18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</row>
    <row r="340" spans="2:18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</row>
    <row r="341" spans="2:18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</row>
    <row r="342" spans="2:18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</row>
    <row r="343" spans="2:18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</row>
    <row r="344" spans="2:18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</row>
    <row r="345" spans="2:18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</row>
    <row r="346" spans="2:18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</row>
    <row r="347" spans="2:18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</row>
    <row r="348" spans="2:18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</row>
    <row r="349" spans="2:18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</row>
    <row r="350" spans="2:18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</row>
    <row r="351" spans="2:18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</row>
    <row r="352" spans="2:18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</row>
    <row r="353" spans="2:18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</row>
    <row r="354" spans="2:18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</row>
    <row r="355" spans="2:18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</row>
    <row r="356" spans="2:18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</row>
    <row r="357" spans="2:18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</row>
    <row r="358" spans="2:18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</row>
    <row r="359" spans="2:18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</row>
    <row r="360" spans="2:18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</row>
    <row r="361" spans="2:18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</row>
    <row r="362" spans="2:18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</row>
    <row r="363" spans="2:18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</row>
    <row r="364" spans="2:18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</row>
    <row r="365" spans="2:18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</row>
    <row r="366" spans="2:18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</row>
    <row r="367" spans="2:18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</row>
    <row r="368" spans="2:18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</row>
    <row r="369" spans="2:18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</row>
    <row r="370" spans="2:18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</row>
    <row r="371" spans="2:18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</row>
    <row r="372" spans="2:18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</row>
    <row r="373" spans="2:18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</row>
    <row r="374" spans="2:18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</row>
    <row r="375" spans="2:18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</row>
    <row r="376" spans="2:18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</row>
    <row r="377" spans="2:18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</row>
    <row r="378" spans="2:18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</row>
    <row r="379" spans="2:18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</row>
    <row r="380" spans="2:18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</row>
    <row r="381" spans="2:18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</row>
    <row r="382" spans="2:18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</row>
    <row r="383" spans="2:18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</row>
    <row r="384" spans="2:18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</row>
    <row r="385" spans="2:18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</row>
    <row r="386" spans="2:18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</row>
    <row r="387" spans="2:18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</row>
    <row r="388" spans="2:18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</row>
    <row r="389" spans="2:18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</row>
    <row r="390" spans="2:18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</row>
    <row r="391" spans="2:18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</row>
    <row r="392" spans="2:18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</row>
    <row r="393" spans="2:18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</row>
    <row r="394" spans="2:18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</row>
    <row r="395" spans="2:18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</row>
    <row r="396" spans="2:18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</row>
    <row r="397" spans="2:18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</row>
    <row r="398" spans="2:18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</row>
    <row r="399" spans="2:18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</row>
    <row r="400" spans="2:18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</row>
    <row r="401" spans="2:18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</row>
    <row r="402" spans="2:18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</row>
    <row r="403" spans="2:18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</row>
    <row r="404" spans="2:18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</row>
    <row r="405" spans="2:18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</row>
    <row r="406" spans="2:18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</row>
    <row r="407" spans="2:18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</row>
    <row r="408" spans="2:18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</row>
    <row r="409" spans="2:18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</row>
    <row r="410" spans="2:18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</row>
    <row r="411" spans="2:18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</row>
    <row r="412" spans="2:18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</row>
    <row r="413" spans="2:18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</row>
    <row r="414" spans="2:18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</row>
    <row r="415" spans="2:18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</row>
    <row r="416" spans="2:18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</row>
    <row r="417" spans="2:18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</row>
    <row r="418" spans="2:18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</row>
    <row r="419" spans="2:18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</row>
    <row r="420" spans="2:18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</row>
    <row r="421" spans="2:18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</row>
    <row r="422" spans="2:18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</row>
    <row r="423" spans="2:18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</row>
    <row r="424" spans="2:18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</row>
    <row r="425" spans="2:18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</row>
    <row r="426" spans="2:18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</row>
    <row r="427" spans="2:18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</row>
    <row r="428" spans="2:18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</row>
    <row r="429" spans="2:18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</row>
    <row r="430" spans="2:18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</row>
    <row r="431" spans="2:18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</row>
    <row r="432" spans="2:18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</row>
    <row r="433" spans="2:18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</row>
    <row r="434" spans="2:18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</row>
    <row r="435" spans="2:18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</row>
    <row r="436" spans="2:18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</row>
    <row r="437" spans="2:18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</row>
    <row r="438" spans="2:18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</row>
    <row r="439" spans="2:18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</row>
    <row r="440" spans="2:18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</row>
    <row r="441" spans="2:18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</row>
    <row r="442" spans="2:18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</row>
    <row r="443" spans="2:18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</row>
    <row r="444" spans="2:18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</row>
    <row r="445" spans="2:18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</row>
    <row r="446" spans="2:18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</row>
    <row r="447" spans="2:18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</row>
    <row r="448" spans="2:18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</row>
    <row r="449" spans="2:18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</row>
    <row r="450" spans="2:18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</row>
    <row r="451" spans="2:18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</row>
    <row r="452" spans="2:18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</row>
    <row r="453" spans="2:18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</row>
    <row r="454" spans="2:18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</row>
    <row r="455" spans="2:18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</row>
    <row r="456" spans="2:18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</row>
    <row r="457" spans="2:18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</row>
    <row r="458" spans="2:18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</row>
    <row r="459" spans="2:18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</row>
    <row r="460" spans="2:18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</row>
    <row r="461" spans="2:18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</row>
    <row r="462" spans="2:18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</row>
    <row r="463" spans="2:18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</row>
    <row r="464" spans="2:18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</row>
    <row r="465" spans="2:18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</row>
    <row r="466" spans="2:18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</row>
    <row r="467" spans="2:18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</row>
    <row r="468" spans="2:18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</row>
    <row r="469" spans="2:18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</row>
    <row r="470" spans="2:18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</row>
    <row r="471" spans="2:18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</row>
    <row r="472" spans="2:18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</row>
    <row r="473" spans="2:18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</row>
    <row r="474" spans="2:18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</row>
    <row r="475" spans="2:18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</row>
    <row r="476" spans="2:18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</row>
    <row r="477" spans="2:18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</row>
    <row r="478" spans="2:18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</row>
    <row r="479" spans="2:18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</row>
    <row r="480" spans="2:18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</row>
    <row r="481" spans="2:18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</row>
    <row r="482" spans="2:18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</row>
    <row r="483" spans="2:18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</row>
    <row r="484" spans="2:18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</row>
    <row r="485" spans="2:18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</row>
    <row r="486" spans="2:18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</row>
    <row r="487" spans="2:18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</row>
    <row r="488" spans="2:18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</row>
    <row r="489" spans="2:18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</row>
    <row r="490" spans="2:18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</row>
    <row r="491" spans="2:18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</row>
    <row r="492" spans="2:18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</row>
    <row r="493" spans="2:18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</row>
    <row r="494" spans="2:18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</row>
    <row r="495" spans="2:18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</row>
    <row r="496" spans="2:18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</row>
    <row r="497" spans="2:18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</row>
    <row r="498" spans="2:18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</row>
    <row r="499" spans="2:18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</row>
    <row r="500" spans="2:18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</row>
    <row r="501" spans="2:18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</row>
    <row r="502" spans="2:18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</row>
    <row r="503" spans="2:18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</row>
    <row r="504" spans="2:18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</row>
    <row r="505" spans="2:18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</row>
    <row r="506" spans="2:18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</row>
    <row r="507" spans="2:18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</row>
    <row r="508" spans="2:18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</row>
    <row r="509" spans="2:18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</row>
    <row r="510" spans="2:18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</row>
    <row r="511" spans="2:18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</row>
    <row r="512" spans="2:18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</row>
    <row r="513" spans="2:18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</row>
    <row r="514" spans="2:18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</row>
    <row r="515" spans="2:18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</row>
    <row r="516" spans="2:18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</row>
    <row r="517" spans="2:18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</row>
    <row r="518" spans="2:18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</row>
    <row r="519" spans="2:18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</row>
    <row r="520" spans="2:18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</row>
    <row r="521" spans="2:18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</row>
    <row r="522" spans="2:18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</row>
    <row r="523" spans="2:18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</row>
    <row r="524" spans="2:18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</row>
    <row r="525" spans="2:18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</row>
    <row r="526" spans="2:18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</row>
    <row r="527" spans="2:18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</row>
    <row r="528" spans="2:18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</row>
    <row r="529" spans="2:18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</row>
    <row r="530" spans="2:18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</row>
    <row r="531" spans="2:18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</row>
    <row r="532" spans="2:18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</row>
    <row r="533" spans="2:18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</row>
    <row r="534" spans="2:18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</row>
    <row r="535" spans="2:18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</row>
    <row r="536" spans="2:18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</row>
    <row r="537" spans="2:18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</row>
    <row r="538" spans="2:18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</row>
    <row r="539" spans="2:18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</row>
    <row r="540" spans="2:18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</row>
    <row r="541" spans="2:18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</row>
    <row r="542" spans="2:18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</row>
    <row r="543" spans="2:18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</row>
    <row r="544" spans="2:18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</row>
    <row r="545" spans="2:18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</row>
    <row r="546" spans="2:18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</row>
    <row r="547" spans="2:18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</row>
    <row r="548" spans="2:18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</row>
    <row r="549" spans="2:18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</row>
    <row r="550" spans="2:18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</row>
    <row r="551" spans="2:18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</row>
    <row r="552" spans="2:18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</row>
    <row r="553" spans="2:18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</row>
    <row r="554" spans="2:18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</row>
    <row r="555" spans="2:18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</row>
    <row r="556" spans="2:18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</row>
    <row r="557" spans="2:18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</row>
    <row r="558" spans="2:18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</row>
    <row r="559" spans="2:18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</row>
    <row r="560" spans="2:18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</row>
    <row r="561" spans="2:18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</row>
    <row r="562" spans="2:18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</row>
    <row r="563" spans="2:18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</row>
    <row r="564" spans="2:18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</row>
    <row r="565" spans="2:18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</row>
    <row r="566" spans="2:18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</row>
    <row r="567" spans="2:18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</row>
    <row r="568" spans="2:18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</row>
    <row r="569" spans="2:18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</row>
    <row r="570" spans="2:18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</row>
    <row r="571" spans="2:18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</row>
    <row r="572" spans="2:18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</row>
    <row r="573" spans="2:18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</row>
    <row r="574" spans="2:18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</row>
    <row r="575" spans="2:18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</row>
    <row r="576" spans="2:18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</row>
    <row r="577" spans="2:18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</row>
    <row r="578" spans="2:18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</row>
    <row r="579" spans="2:18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</row>
    <row r="580" spans="2:18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</row>
    <row r="581" spans="2:18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</row>
    <row r="582" spans="2:18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</row>
    <row r="583" spans="2:18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</row>
    <row r="584" spans="2:18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</row>
    <row r="585" spans="2:18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</row>
    <row r="586" spans="2:18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</row>
    <row r="587" spans="2:18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</row>
    <row r="588" spans="2:18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</row>
    <row r="589" spans="2:18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</row>
    <row r="590" spans="2:18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</row>
    <row r="591" spans="2:18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</row>
    <row r="592" spans="2:18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</row>
    <row r="593" spans="2:18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</row>
    <row r="594" spans="2:18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</row>
    <row r="595" spans="2:18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</row>
    <row r="596" spans="2:18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</row>
    <row r="597" spans="2:18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</row>
    <row r="598" spans="2:18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</row>
    <row r="599" spans="2:18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</row>
    <row r="600" spans="2:18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</row>
    <row r="601" spans="2:18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</row>
    <row r="602" spans="2:18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</row>
    <row r="603" spans="2:18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</row>
    <row r="604" spans="2:18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</row>
    <row r="605" spans="2:18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</row>
    <row r="606" spans="2:18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</row>
    <row r="607" spans="2:18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</row>
    <row r="608" spans="2:18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</row>
    <row r="609" spans="2:18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</row>
    <row r="610" spans="2:18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</row>
    <row r="611" spans="2:18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</row>
    <row r="612" spans="2:18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</row>
    <row r="613" spans="2:18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</row>
    <row r="614" spans="2:18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</row>
    <row r="615" spans="2:18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</row>
    <row r="616" spans="2:18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</row>
    <row r="617" spans="2:18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</row>
    <row r="618" spans="2:18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</row>
    <row r="619" spans="2:18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</row>
    <row r="620" spans="2:18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</row>
    <row r="621" spans="2:18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</row>
    <row r="622" spans="2:18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</row>
    <row r="623" spans="2:18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</row>
    <row r="624" spans="2:18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</row>
    <row r="625" spans="2:18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</row>
    <row r="626" spans="2:18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</row>
    <row r="627" spans="2:18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</row>
    <row r="628" spans="2:18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</row>
    <row r="629" spans="2:18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</row>
    <row r="630" spans="2:18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</row>
    <row r="631" spans="2:18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</row>
    <row r="632" spans="2:18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</row>
    <row r="633" spans="2:18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</row>
    <row r="634" spans="2:18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</row>
    <row r="635" spans="2:18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</row>
    <row r="636" spans="2:18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</row>
    <row r="637" spans="2:18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</row>
    <row r="638" spans="2:18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</row>
    <row r="639" spans="2:18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</row>
    <row r="640" spans="2:18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</row>
    <row r="641" spans="2:18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</row>
    <row r="642" spans="2:18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</row>
    <row r="643" spans="2:18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</row>
    <row r="644" spans="2:18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</row>
    <row r="645" spans="2:18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</row>
    <row r="646" spans="2:18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</row>
    <row r="647" spans="2:18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</row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B1:X488"/>
  <sheetViews>
    <sheetView zoomScale="70" zoomScaleNormal="70" workbookViewId="0">
      <selection activeCell="C6" sqref="C6:J31"/>
    </sheetView>
  </sheetViews>
  <sheetFormatPr defaultColWidth="11.42578125" defaultRowHeight="15" x14ac:dyDescent="0.25"/>
  <cols>
    <col min="1" max="1" width="2.7109375" style="81" customWidth="1"/>
    <col min="2" max="16" width="15.7109375" style="63" customWidth="1"/>
    <col min="17" max="17" width="11.42578125" style="269"/>
    <col min="18" max="16384" width="11.42578125" style="81"/>
  </cols>
  <sheetData>
    <row r="1" spans="2:17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2:17" ht="24.95" customHeight="1" thickTop="1" thickBot="1" x14ac:dyDescent="0.3">
      <c r="B2" s="284" t="s">
        <v>310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6"/>
    </row>
    <row r="3" spans="2:17" ht="24.95" customHeight="1" thickTop="1" thickBot="1" x14ac:dyDescent="0.3">
      <c r="B3" s="287" t="s">
        <v>216</v>
      </c>
      <c r="C3" s="332" t="s">
        <v>197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314"/>
      <c r="O3" s="299" t="s">
        <v>31</v>
      </c>
      <c r="P3" s="300"/>
    </row>
    <row r="4" spans="2:17" ht="24.95" customHeight="1" thickTop="1" x14ac:dyDescent="0.25">
      <c r="B4" s="325"/>
      <c r="C4" s="290" t="s">
        <v>198</v>
      </c>
      <c r="D4" s="291"/>
      <c r="E4" s="274" t="s">
        <v>199</v>
      </c>
      <c r="F4" s="291"/>
      <c r="G4" s="274" t="s">
        <v>200</v>
      </c>
      <c r="H4" s="291"/>
      <c r="I4" s="274" t="s">
        <v>201</v>
      </c>
      <c r="J4" s="291"/>
      <c r="K4" s="274" t="s">
        <v>202</v>
      </c>
      <c r="L4" s="291"/>
      <c r="M4" s="294" t="s">
        <v>203</v>
      </c>
      <c r="N4" s="294"/>
      <c r="O4" s="315"/>
      <c r="P4" s="316"/>
    </row>
    <row r="5" spans="2:17" ht="24.95" customHeight="1" thickBot="1" x14ac:dyDescent="0.3">
      <c r="B5" s="326"/>
      <c r="C5" s="256" t="s">
        <v>4</v>
      </c>
      <c r="D5" s="257" t="s">
        <v>5</v>
      </c>
      <c r="E5" s="258" t="s">
        <v>4</v>
      </c>
      <c r="F5" s="257" t="s">
        <v>5</v>
      </c>
      <c r="G5" s="258" t="s">
        <v>4</v>
      </c>
      <c r="H5" s="257" t="s">
        <v>5</v>
      </c>
      <c r="I5" s="258" t="s">
        <v>4</v>
      </c>
      <c r="J5" s="257" t="s">
        <v>5</v>
      </c>
      <c r="K5" s="258" t="s">
        <v>4</v>
      </c>
      <c r="L5" s="257" t="s">
        <v>5</v>
      </c>
      <c r="M5" s="258" t="s">
        <v>4</v>
      </c>
      <c r="N5" s="259" t="s">
        <v>5</v>
      </c>
      <c r="O5" s="256" t="s">
        <v>4</v>
      </c>
      <c r="P5" s="260" t="s">
        <v>5</v>
      </c>
    </row>
    <row r="6" spans="2:17" ht="21.95" customHeight="1" thickTop="1" x14ac:dyDescent="0.25">
      <c r="B6" s="86" t="s">
        <v>6</v>
      </c>
      <c r="C6" s="87">
        <v>43</v>
      </c>
      <c r="D6" s="88">
        <v>3.2699619771863121E-2</v>
      </c>
      <c r="E6" s="89">
        <v>165</v>
      </c>
      <c r="F6" s="88">
        <v>1.2841466261965912E-2</v>
      </c>
      <c r="G6" s="89">
        <v>7</v>
      </c>
      <c r="H6" s="88">
        <v>1.4218972171440179E-3</v>
      </c>
      <c r="I6" s="89">
        <v>28</v>
      </c>
      <c r="J6" s="88">
        <v>5.6783613871425678E-3</v>
      </c>
      <c r="K6" s="89">
        <v>0</v>
      </c>
      <c r="L6" s="88">
        <v>0</v>
      </c>
      <c r="M6" s="89">
        <v>3</v>
      </c>
      <c r="N6" s="90">
        <v>1.0515247108307045E-3</v>
      </c>
      <c r="O6" s="108">
        <v>246</v>
      </c>
      <c r="P6" s="109">
        <v>9.1205694794601801E-3</v>
      </c>
      <c r="Q6" s="269" t="s">
        <v>124</v>
      </c>
    </row>
    <row r="7" spans="2:17" ht="21.95" customHeight="1" x14ac:dyDescent="0.25">
      <c r="B7" s="86" t="s">
        <v>7</v>
      </c>
      <c r="C7" s="87">
        <v>27</v>
      </c>
      <c r="D7" s="88">
        <v>2.0532319391634982E-2</v>
      </c>
      <c r="E7" s="89">
        <v>160</v>
      </c>
      <c r="F7" s="88">
        <v>1.2452330920694218E-2</v>
      </c>
      <c r="G7" s="89">
        <v>5</v>
      </c>
      <c r="H7" s="88">
        <v>1.0156408693885843E-3</v>
      </c>
      <c r="I7" s="89">
        <v>23</v>
      </c>
      <c r="J7" s="88">
        <v>4.6643682822956802E-3</v>
      </c>
      <c r="K7" s="89">
        <v>0</v>
      </c>
      <c r="L7" s="88">
        <v>0</v>
      </c>
      <c r="M7" s="89">
        <v>2</v>
      </c>
      <c r="N7" s="90">
        <v>7.010164738871364E-4</v>
      </c>
      <c r="O7" s="108">
        <v>217</v>
      </c>
      <c r="P7" s="109">
        <v>8.0453803944831679E-3</v>
      </c>
      <c r="Q7" s="269" t="s">
        <v>125</v>
      </c>
    </row>
    <row r="8" spans="2:17" ht="21.95" customHeight="1" x14ac:dyDescent="0.25">
      <c r="B8" s="86" t="s">
        <v>8</v>
      </c>
      <c r="C8" s="87">
        <v>19</v>
      </c>
      <c r="D8" s="88">
        <v>1.4448669201520912E-2</v>
      </c>
      <c r="E8" s="89">
        <v>109</v>
      </c>
      <c r="F8" s="88">
        <v>8.4831504397229352E-3</v>
      </c>
      <c r="G8" s="89">
        <v>6</v>
      </c>
      <c r="H8" s="88">
        <v>1.2187690432663011E-3</v>
      </c>
      <c r="I8" s="89">
        <v>20</v>
      </c>
      <c r="J8" s="88">
        <v>4.0559724193875478E-3</v>
      </c>
      <c r="K8" s="89">
        <v>0</v>
      </c>
      <c r="L8" s="88">
        <v>0</v>
      </c>
      <c r="M8" s="89">
        <v>0</v>
      </c>
      <c r="N8" s="90">
        <v>0</v>
      </c>
      <c r="O8" s="108">
        <v>154</v>
      </c>
      <c r="P8" s="109">
        <v>5.7096247960848291E-3</v>
      </c>
      <c r="Q8" s="269" t="s">
        <v>126</v>
      </c>
    </row>
    <row r="9" spans="2:17" ht="21.95" customHeight="1" x14ac:dyDescent="0.25">
      <c r="B9" s="86" t="s">
        <v>9</v>
      </c>
      <c r="C9" s="87">
        <v>18</v>
      </c>
      <c r="D9" s="88">
        <v>1.3688212927756654E-2</v>
      </c>
      <c r="E9" s="89">
        <v>109</v>
      </c>
      <c r="F9" s="88">
        <v>8.4831504397229352E-3</v>
      </c>
      <c r="G9" s="89">
        <v>7</v>
      </c>
      <c r="H9" s="88">
        <v>1.4218972171440179E-3</v>
      </c>
      <c r="I9" s="89">
        <v>28</v>
      </c>
      <c r="J9" s="88">
        <v>5.6783613871425678E-3</v>
      </c>
      <c r="K9" s="89">
        <v>0</v>
      </c>
      <c r="L9" s="88">
        <v>0</v>
      </c>
      <c r="M9" s="89">
        <v>1</v>
      </c>
      <c r="N9" s="90">
        <v>3.505082369435682E-4</v>
      </c>
      <c r="O9" s="108">
        <v>163</v>
      </c>
      <c r="P9" s="109">
        <v>6.0433041672845918E-3</v>
      </c>
      <c r="Q9" s="269" t="s">
        <v>127</v>
      </c>
    </row>
    <row r="10" spans="2:17" ht="21.95" customHeight="1" x14ac:dyDescent="0.25">
      <c r="B10" s="86" t="s">
        <v>10</v>
      </c>
      <c r="C10" s="87">
        <v>13</v>
      </c>
      <c r="D10" s="88">
        <v>9.8859315589353604E-3</v>
      </c>
      <c r="E10" s="89">
        <v>83</v>
      </c>
      <c r="F10" s="88">
        <v>6.4596466651101253E-3</v>
      </c>
      <c r="G10" s="89">
        <v>8</v>
      </c>
      <c r="H10" s="88">
        <v>1.6250253910217347E-3</v>
      </c>
      <c r="I10" s="89">
        <v>19</v>
      </c>
      <c r="J10" s="88">
        <v>3.8531737984181707E-3</v>
      </c>
      <c r="K10" s="89">
        <v>1</v>
      </c>
      <c r="L10" s="88">
        <v>9.9009900990099011E-3</v>
      </c>
      <c r="M10" s="89">
        <v>3</v>
      </c>
      <c r="N10" s="90">
        <v>1.0515247108307045E-3</v>
      </c>
      <c r="O10" s="108">
        <v>127</v>
      </c>
      <c r="P10" s="109">
        <v>4.7085866824855402E-3</v>
      </c>
      <c r="Q10" s="269" t="s">
        <v>128</v>
      </c>
    </row>
    <row r="11" spans="2:17" ht="21.95" customHeight="1" x14ac:dyDescent="0.25">
      <c r="B11" s="86" t="s">
        <v>11</v>
      </c>
      <c r="C11" s="87">
        <v>26</v>
      </c>
      <c r="D11" s="88">
        <v>1.9771863117870721E-2</v>
      </c>
      <c r="E11" s="89">
        <v>109</v>
      </c>
      <c r="F11" s="88">
        <v>8.4831504397229352E-3</v>
      </c>
      <c r="G11" s="89">
        <v>36</v>
      </c>
      <c r="H11" s="88">
        <v>7.3126142595978062E-3</v>
      </c>
      <c r="I11" s="89">
        <v>33</v>
      </c>
      <c r="J11" s="88">
        <v>6.6923544919894546E-3</v>
      </c>
      <c r="K11" s="89">
        <v>0</v>
      </c>
      <c r="L11" s="88">
        <v>0</v>
      </c>
      <c r="M11" s="89">
        <v>9</v>
      </c>
      <c r="N11" s="90">
        <v>3.1545741324921135E-3</v>
      </c>
      <c r="O11" s="108">
        <v>213</v>
      </c>
      <c r="P11" s="109">
        <v>7.8970784517277178E-3</v>
      </c>
      <c r="Q11" s="269" t="s">
        <v>129</v>
      </c>
    </row>
    <row r="12" spans="2:17" ht="21.95" customHeight="1" x14ac:dyDescent="0.25">
      <c r="B12" s="86" t="s">
        <v>12</v>
      </c>
      <c r="C12" s="87">
        <v>36</v>
      </c>
      <c r="D12" s="88">
        <v>2.7376425855513309E-2</v>
      </c>
      <c r="E12" s="89">
        <v>195</v>
      </c>
      <c r="F12" s="88">
        <v>1.5176278309596078E-2</v>
      </c>
      <c r="G12" s="89">
        <v>93</v>
      </c>
      <c r="H12" s="88">
        <v>1.8890920170627667E-2</v>
      </c>
      <c r="I12" s="89">
        <v>59</v>
      </c>
      <c r="J12" s="88">
        <v>1.1965118637193267E-2</v>
      </c>
      <c r="K12" s="89">
        <v>1</v>
      </c>
      <c r="L12" s="88">
        <v>9.9009900990099011E-3</v>
      </c>
      <c r="M12" s="89">
        <v>37</v>
      </c>
      <c r="N12" s="90">
        <v>1.2968804766912022E-2</v>
      </c>
      <c r="O12" s="108">
        <v>421</v>
      </c>
      <c r="P12" s="109">
        <v>1.5608779475011122E-2</v>
      </c>
      <c r="Q12" s="269" t="s">
        <v>130</v>
      </c>
    </row>
    <row r="13" spans="2:17" ht="21.95" customHeight="1" x14ac:dyDescent="0.25">
      <c r="B13" s="86" t="s">
        <v>13</v>
      </c>
      <c r="C13" s="87">
        <v>45</v>
      </c>
      <c r="D13" s="88">
        <v>3.4220532319391636E-2</v>
      </c>
      <c r="E13" s="89">
        <v>358</v>
      </c>
      <c r="F13" s="88">
        <v>2.7862090435053312E-2</v>
      </c>
      <c r="G13" s="89">
        <v>226</v>
      </c>
      <c r="H13" s="88">
        <v>4.5906967296364003E-2</v>
      </c>
      <c r="I13" s="89">
        <v>175</v>
      </c>
      <c r="J13" s="88">
        <v>3.5489758669641047E-2</v>
      </c>
      <c r="K13" s="89">
        <v>7</v>
      </c>
      <c r="L13" s="88">
        <v>6.9306930693069313E-2</v>
      </c>
      <c r="M13" s="89">
        <v>79</v>
      </c>
      <c r="N13" s="90">
        <v>2.7690150718541886E-2</v>
      </c>
      <c r="O13" s="108">
        <v>890</v>
      </c>
      <c r="P13" s="109">
        <v>3.2997182263087649E-2</v>
      </c>
      <c r="Q13" s="269" t="s">
        <v>131</v>
      </c>
    </row>
    <row r="14" spans="2:17" ht="21.95" customHeight="1" x14ac:dyDescent="0.25">
      <c r="B14" s="86" t="s">
        <v>14</v>
      </c>
      <c r="C14" s="87">
        <v>67</v>
      </c>
      <c r="D14" s="88">
        <v>5.095057034220532E-2</v>
      </c>
      <c r="E14" s="89">
        <v>922</v>
      </c>
      <c r="F14" s="88">
        <v>7.1756556930500426E-2</v>
      </c>
      <c r="G14" s="89">
        <v>473</v>
      </c>
      <c r="H14" s="88">
        <v>9.6079626244160068E-2</v>
      </c>
      <c r="I14" s="89">
        <v>386</v>
      </c>
      <c r="J14" s="88">
        <v>7.8280267694179673E-2</v>
      </c>
      <c r="K14" s="89">
        <v>5</v>
      </c>
      <c r="L14" s="88">
        <v>4.9504950495049507E-2</v>
      </c>
      <c r="M14" s="89">
        <v>212</v>
      </c>
      <c r="N14" s="90">
        <v>7.4307746232036453E-2</v>
      </c>
      <c r="O14" s="108">
        <v>2065</v>
      </c>
      <c r="P14" s="109">
        <v>7.6560877947501119E-2</v>
      </c>
      <c r="Q14" s="269" t="s">
        <v>132</v>
      </c>
    </row>
    <row r="15" spans="2:17" ht="21.95" customHeight="1" x14ac:dyDescent="0.25">
      <c r="B15" s="86" t="s">
        <v>15</v>
      </c>
      <c r="C15" s="87">
        <v>102</v>
      </c>
      <c r="D15" s="88">
        <v>7.7566539923954375E-2</v>
      </c>
      <c r="E15" s="89">
        <v>1143</v>
      </c>
      <c r="F15" s="88">
        <v>8.8956339014709312E-2</v>
      </c>
      <c r="G15" s="89">
        <v>581</v>
      </c>
      <c r="H15" s="88">
        <v>0.11801746902295349</v>
      </c>
      <c r="I15" s="89">
        <v>469</v>
      </c>
      <c r="J15" s="88">
        <v>9.5112553234638006E-2</v>
      </c>
      <c r="K15" s="89">
        <v>13</v>
      </c>
      <c r="L15" s="88">
        <v>0.12871287128712872</v>
      </c>
      <c r="M15" s="89">
        <v>308</v>
      </c>
      <c r="N15" s="90">
        <v>0.107956536978619</v>
      </c>
      <c r="O15" s="108">
        <v>2616</v>
      </c>
      <c r="P15" s="109">
        <v>9.6989470562064362E-2</v>
      </c>
      <c r="Q15" s="269" t="s">
        <v>133</v>
      </c>
    </row>
    <row r="16" spans="2:17" ht="21.95" customHeight="1" x14ac:dyDescent="0.25">
      <c r="B16" s="86" t="s">
        <v>16</v>
      </c>
      <c r="C16" s="87">
        <v>124</v>
      </c>
      <c r="D16" s="88">
        <v>9.4296577946768059E-2</v>
      </c>
      <c r="E16" s="89">
        <v>1627</v>
      </c>
      <c r="F16" s="88">
        <v>0.12662464004980933</v>
      </c>
      <c r="G16" s="89">
        <v>812</v>
      </c>
      <c r="H16" s="88">
        <v>0.16494007718870607</v>
      </c>
      <c r="I16" s="89">
        <v>598</v>
      </c>
      <c r="J16" s="88">
        <v>0.12127357533968769</v>
      </c>
      <c r="K16" s="89">
        <v>9</v>
      </c>
      <c r="L16" s="88">
        <v>8.9108910891089105E-2</v>
      </c>
      <c r="M16" s="89">
        <v>469</v>
      </c>
      <c r="N16" s="90">
        <v>0.16438836312653346</v>
      </c>
      <c r="O16" s="108">
        <v>3639</v>
      </c>
      <c r="P16" s="109">
        <v>0.13491769242177074</v>
      </c>
      <c r="Q16" s="269" t="s">
        <v>134</v>
      </c>
    </row>
    <row r="17" spans="2:17" ht="21.95" customHeight="1" x14ac:dyDescent="0.25">
      <c r="B17" s="86" t="s">
        <v>17</v>
      </c>
      <c r="C17" s="87">
        <v>87</v>
      </c>
      <c r="D17" s="88">
        <v>6.6159695817490496E-2</v>
      </c>
      <c r="E17" s="89">
        <v>1393</v>
      </c>
      <c r="F17" s="88">
        <v>0.10841310607829403</v>
      </c>
      <c r="G17" s="89">
        <v>659</v>
      </c>
      <c r="H17" s="88">
        <v>0.1338614665854154</v>
      </c>
      <c r="I17" s="89">
        <v>538</v>
      </c>
      <c r="J17" s="88">
        <v>0.10910565808152504</v>
      </c>
      <c r="K17" s="89">
        <v>15</v>
      </c>
      <c r="L17" s="88">
        <v>0.14851485148514851</v>
      </c>
      <c r="M17" s="89">
        <v>423</v>
      </c>
      <c r="N17" s="90">
        <v>0.14826498422712933</v>
      </c>
      <c r="O17" s="108">
        <v>3115</v>
      </c>
      <c r="P17" s="109">
        <v>0.11549013792080676</v>
      </c>
      <c r="Q17" s="269" t="s">
        <v>135</v>
      </c>
    </row>
    <row r="18" spans="2:17" ht="21.95" customHeight="1" x14ac:dyDescent="0.25">
      <c r="B18" s="86" t="s">
        <v>18</v>
      </c>
      <c r="C18" s="87">
        <v>72</v>
      </c>
      <c r="D18" s="88">
        <v>5.4752851711026618E-2</v>
      </c>
      <c r="E18" s="89">
        <v>791</v>
      </c>
      <c r="F18" s="88">
        <v>6.156121098918204E-2</v>
      </c>
      <c r="G18" s="89">
        <v>260</v>
      </c>
      <c r="H18" s="88">
        <v>5.2813325208206377E-2</v>
      </c>
      <c r="I18" s="89">
        <v>370</v>
      </c>
      <c r="J18" s="88">
        <v>7.5035489758669638E-2</v>
      </c>
      <c r="K18" s="89">
        <v>7</v>
      </c>
      <c r="L18" s="88">
        <v>6.9306930693069313E-2</v>
      </c>
      <c r="M18" s="89">
        <v>208</v>
      </c>
      <c r="N18" s="90">
        <v>7.290571328426218E-2</v>
      </c>
      <c r="O18" s="108">
        <v>1708</v>
      </c>
      <c r="P18" s="109">
        <v>6.3324929556577189E-2</v>
      </c>
      <c r="Q18" s="269" t="s">
        <v>136</v>
      </c>
    </row>
    <row r="19" spans="2:17" ht="21.95" customHeight="1" x14ac:dyDescent="0.25">
      <c r="B19" s="86" t="s">
        <v>19</v>
      </c>
      <c r="C19" s="87">
        <v>79</v>
      </c>
      <c r="D19" s="88">
        <v>6.0076045627376423E-2</v>
      </c>
      <c r="E19" s="89">
        <v>891</v>
      </c>
      <c r="F19" s="88">
        <v>6.9343917814615921E-2</v>
      </c>
      <c r="G19" s="89">
        <v>421</v>
      </c>
      <c r="H19" s="88">
        <v>8.5516961202518796E-2</v>
      </c>
      <c r="I19" s="89">
        <v>329</v>
      </c>
      <c r="J19" s="88">
        <v>6.6720746298925174E-2</v>
      </c>
      <c r="K19" s="89">
        <v>4</v>
      </c>
      <c r="L19" s="88">
        <v>3.9603960396039604E-2</v>
      </c>
      <c r="M19" s="89">
        <v>247</v>
      </c>
      <c r="N19" s="90">
        <v>8.6575534525061337E-2</v>
      </c>
      <c r="O19" s="108">
        <v>1971</v>
      </c>
      <c r="P19" s="109">
        <v>7.307578229274804E-2</v>
      </c>
      <c r="Q19" s="269" t="s">
        <v>137</v>
      </c>
    </row>
    <row r="20" spans="2:17" ht="21.95" customHeight="1" x14ac:dyDescent="0.25">
      <c r="B20" s="86" t="s">
        <v>20</v>
      </c>
      <c r="C20" s="87">
        <v>91</v>
      </c>
      <c r="D20" s="88">
        <v>6.9201520912547526E-2</v>
      </c>
      <c r="E20" s="89">
        <v>1143</v>
      </c>
      <c r="F20" s="88">
        <v>8.8956339014709312E-2</v>
      </c>
      <c r="G20" s="89">
        <v>495</v>
      </c>
      <c r="H20" s="88">
        <v>0.10054844606946983</v>
      </c>
      <c r="I20" s="89">
        <v>393</v>
      </c>
      <c r="J20" s="88">
        <v>7.9699858040965327E-2</v>
      </c>
      <c r="K20" s="89">
        <v>9</v>
      </c>
      <c r="L20" s="88">
        <v>8.9108910891089105E-2</v>
      </c>
      <c r="M20" s="89">
        <v>331</v>
      </c>
      <c r="N20" s="90">
        <v>0.11601822642832106</v>
      </c>
      <c r="O20" s="108">
        <v>2462</v>
      </c>
      <c r="P20" s="109">
        <v>9.1279845765979528E-2</v>
      </c>
      <c r="Q20" s="269" t="s">
        <v>138</v>
      </c>
    </row>
    <row r="21" spans="2:17" ht="21.95" customHeight="1" x14ac:dyDescent="0.25">
      <c r="B21" s="86" t="s">
        <v>21</v>
      </c>
      <c r="C21" s="87">
        <v>70</v>
      </c>
      <c r="D21" s="88">
        <v>5.3231939163498096E-2</v>
      </c>
      <c r="E21" s="89">
        <v>962</v>
      </c>
      <c r="F21" s="88">
        <v>7.4869639660673976E-2</v>
      </c>
      <c r="G21" s="89">
        <v>341</v>
      </c>
      <c r="H21" s="88">
        <v>6.9266707292301444E-2</v>
      </c>
      <c r="I21" s="89">
        <v>403</v>
      </c>
      <c r="J21" s="88">
        <v>8.1727844250659099E-2</v>
      </c>
      <c r="K21" s="89">
        <v>9</v>
      </c>
      <c r="L21" s="88">
        <v>8.9108910891089105E-2</v>
      </c>
      <c r="M21" s="89">
        <v>258</v>
      </c>
      <c r="N21" s="90">
        <v>9.0431125131440596E-2</v>
      </c>
      <c r="O21" s="108">
        <v>2043</v>
      </c>
      <c r="P21" s="109">
        <v>7.5745217262346135E-2</v>
      </c>
      <c r="Q21" s="269" t="s">
        <v>139</v>
      </c>
    </row>
    <row r="22" spans="2:17" ht="21.95" customHeight="1" x14ac:dyDescent="0.25">
      <c r="B22" s="86" t="s">
        <v>22</v>
      </c>
      <c r="C22" s="87">
        <v>53</v>
      </c>
      <c r="D22" s="88">
        <v>4.0304182509505702E-2</v>
      </c>
      <c r="E22" s="89">
        <v>557</v>
      </c>
      <c r="F22" s="88">
        <v>4.3349677017666746E-2</v>
      </c>
      <c r="G22" s="89">
        <v>154</v>
      </c>
      <c r="H22" s="88">
        <v>3.1281738777168396E-2</v>
      </c>
      <c r="I22" s="89">
        <v>286</v>
      </c>
      <c r="J22" s="88">
        <v>5.8000405597241941E-2</v>
      </c>
      <c r="K22" s="89">
        <v>6</v>
      </c>
      <c r="L22" s="88">
        <v>5.9405940594059403E-2</v>
      </c>
      <c r="M22" s="89">
        <v>93</v>
      </c>
      <c r="N22" s="90">
        <v>3.2597266035751839E-2</v>
      </c>
      <c r="O22" s="108">
        <v>1149</v>
      </c>
      <c r="P22" s="109">
        <v>4.2599733056503039E-2</v>
      </c>
      <c r="Q22" s="269" t="s">
        <v>140</v>
      </c>
    </row>
    <row r="23" spans="2:17" ht="21.95" customHeight="1" x14ac:dyDescent="0.25">
      <c r="B23" s="86" t="s">
        <v>23</v>
      </c>
      <c r="C23" s="87">
        <v>65</v>
      </c>
      <c r="D23" s="88">
        <v>4.9429657794676805E-2</v>
      </c>
      <c r="E23" s="89">
        <v>409</v>
      </c>
      <c r="F23" s="88">
        <v>3.1831270916024591E-2</v>
      </c>
      <c r="G23" s="89">
        <v>101</v>
      </c>
      <c r="H23" s="88">
        <v>2.0515945561649401E-2</v>
      </c>
      <c r="I23" s="89">
        <v>202</v>
      </c>
      <c r="J23" s="88">
        <v>4.0965321435814238E-2</v>
      </c>
      <c r="K23" s="89">
        <v>2</v>
      </c>
      <c r="L23" s="88">
        <v>1.9801980198019802E-2</v>
      </c>
      <c r="M23" s="89">
        <v>67</v>
      </c>
      <c r="N23" s="90">
        <v>2.3484051875219066E-2</v>
      </c>
      <c r="O23" s="108">
        <v>846</v>
      </c>
      <c r="P23" s="109">
        <v>3.1365860892777694E-2</v>
      </c>
      <c r="Q23" s="269" t="s">
        <v>141</v>
      </c>
    </row>
    <row r="24" spans="2:17" ht="21.95" customHeight="1" x14ac:dyDescent="0.25">
      <c r="B24" s="86" t="s">
        <v>24</v>
      </c>
      <c r="C24" s="87">
        <v>72</v>
      </c>
      <c r="D24" s="88">
        <v>5.4752851711026618E-2</v>
      </c>
      <c r="E24" s="89">
        <v>331</v>
      </c>
      <c r="F24" s="88">
        <v>2.5760759592186162E-2</v>
      </c>
      <c r="G24" s="89">
        <v>85</v>
      </c>
      <c r="H24" s="88">
        <v>1.7265894779605932E-2</v>
      </c>
      <c r="I24" s="89">
        <v>149</v>
      </c>
      <c r="J24" s="88">
        <v>3.0216994524437234E-2</v>
      </c>
      <c r="K24" s="89">
        <v>4</v>
      </c>
      <c r="L24" s="88">
        <v>3.9603960396039604E-2</v>
      </c>
      <c r="M24" s="89">
        <v>31</v>
      </c>
      <c r="N24" s="90">
        <v>1.0865755345250614E-2</v>
      </c>
      <c r="O24" s="108">
        <v>672</v>
      </c>
      <c r="P24" s="109">
        <v>2.4914726382915618E-2</v>
      </c>
      <c r="Q24" s="269" t="s">
        <v>142</v>
      </c>
    </row>
    <row r="25" spans="2:17" ht="21.95" customHeight="1" x14ac:dyDescent="0.25">
      <c r="B25" s="86" t="s">
        <v>25</v>
      </c>
      <c r="C25" s="87">
        <v>56</v>
      </c>
      <c r="D25" s="88">
        <v>4.2585551330798478E-2</v>
      </c>
      <c r="E25" s="89">
        <v>285</v>
      </c>
      <c r="F25" s="88">
        <v>2.2180714452486573E-2</v>
      </c>
      <c r="G25" s="89">
        <v>52</v>
      </c>
      <c r="H25" s="88">
        <v>1.0562665041641276E-2</v>
      </c>
      <c r="I25" s="89">
        <v>134</v>
      </c>
      <c r="J25" s="88">
        <v>2.7175015209896573E-2</v>
      </c>
      <c r="K25" s="89">
        <v>4</v>
      </c>
      <c r="L25" s="88">
        <v>3.9603960396039604E-2</v>
      </c>
      <c r="M25" s="89">
        <v>24</v>
      </c>
      <c r="N25" s="90">
        <v>8.4121976866456359E-3</v>
      </c>
      <c r="O25" s="108">
        <v>555</v>
      </c>
      <c r="P25" s="109">
        <v>2.05768945573187E-2</v>
      </c>
      <c r="Q25" s="269" t="s">
        <v>143</v>
      </c>
    </row>
    <row r="26" spans="2:17" ht="21.95" customHeight="1" x14ac:dyDescent="0.25">
      <c r="B26" s="86" t="s">
        <v>26</v>
      </c>
      <c r="C26" s="87">
        <v>37</v>
      </c>
      <c r="D26" s="88">
        <v>2.8136882129277566E-2</v>
      </c>
      <c r="E26" s="89">
        <v>273</v>
      </c>
      <c r="F26" s="88">
        <v>2.1246789633434508E-2</v>
      </c>
      <c r="G26" s="89">
        <v>33</v>
      </c>
      <c r="H26" s="88">
        <v>6.7032297379646553E-3</v>
      </c>
      <c r="I26" s="89">
        <v>120</v>
      </c>
      <c r="J26" s="88">
        <v>2.4335834516325289E-2</v>
      </c>
      <c r="K26" s="89">
        <v>2</v>
      </c>
      <c r="L26" s="88">
        <v>1.9801980198019802E-2</v>
      </c>
      <c r="M26" s="89">
        <v>17</v>
      </c>
      <c r="N26" s="90">
        <v>5.9586400280406586E-3</v>
      </c>
      <c r="O26" s="108">
        <v>482</v>
      </c>
      <c r="P26" s="109">
        <v>1.7870384102031737E-2</v>
      </c>
      <c r="Q26" s="269" t="s">
        <v>144</v>
      </c>
    </row>
    <row r="27" spans="2:17" ht="21.95" customHeight="1" x14ac:dyDescent="0.25">
      <c r="B27" s="86" t="s">
        <v>27</v>
      </c>
      <c r="C27" s="87">
        <v>40</v>
      </c>
      <c r="D27" s="88">
        <v>3.0418250950570342E-2</v>
      </c>
      <c r="E27" s="89">
        <v>244</v>
      </c>
      <c r="F27" s="88">
        <v>1.8989804654058681E-2</v>
      </c>
      <c r="G27" s="89">
        <v>24</v>
      </c>
      <c r="H27" s="88">
        <v>4.8750761730652044E-3</v>
      </c>
      <c r="I27" s="89">
        <v>65</v>
      </c>
      <c r="J27" s="88">
        <v>1.3181910363009532E-2</v>
      </c>
      <c r="K27" s="89">
        <v>1</v>
      </c>
      <c r="L27" s="88">
        <v>9.9009900990099011E-3</v>
      </c>
      <c r="M27" s="89">
        <v>8</v>
      </c>
      <c r="N27" s="90">
        <v>2.8040658955485456E-3</v>
      </c>
      <c r="O27" s="108">
        <v>382</v>
      </c>
      <c r="P27" s="109">
        <v>1.4162835533145485E-2</v>
      </c>
      <c r="Q27" s="269" t="s">
        <v>145</v>
      </c>
    </row>
    <row r="28" spans="2:17" ht="21.95" customHeight="1" x14ac:dyDescent="0.25">
      <c r="B28" s="86" t="s">
        <v>28</v>
      </c>
      <c r="C28" s="87">
        <v>42</v>
      </c>
      <c r="D28" s="88">
        <v>3.193916349809886E-2</v>
      </c>
      <c r="E28" s="89">
        <v>210</v>
      </c>
      <c r="F28" s="88">
        <v>1.634368433341116E-2</v>
      </c>
      <c r="G28" s="89">
        <v>25</v>
      </c>
      <c r="H28" s="88">
        <v>5.0782043469429208E-3</v>
      </c>
      <c r="I28" s="89">
        <v>48</v>
      </c>
      <c r="J28" s="88">
        <v>9.7343338065301148E-3</v>
      </c>
      <c r="K28" s="89">
        <v>2</v>
      </c>
      <c r="L28" s="88">
        <v>1.9801980198019802E-2</v>
      </c>
      <c r="M28" s="89">
        <v>6</v>
      </c>
      <c r="N28" s="90">
        <v>2.103049421661409E-3</v>
      </c>
      <c r="O28" s="108">
        <v>333</v>
      </c>
      <c r="P28" s="109">
        <v>1.234613673439122E-2</v>
      </c>
      <c r="Q28" s="269" t="s">
        <v>146</v>
      </c>
    </row>
    <row r="29" spans="2:17" ht="21.95" customHeight="1" x14ac:dyDescent="0.25">
      <c r="B29" s="86" t="s">
        <v>29</v>
      </c>
      <c r="C29" s="87">
        <v>31</v>
      </c>
      <c r="D29" s="88">
        <v>2.3574144486692015E-2</v>
      </c>
      <c r="E29" s="89">
        <v>220</v>
      </c>
      <c r="F29" s="88">
        <v>1.7121955015954548E-2</v>
      </c>
      <c r="G29" s="89">
        <v>12</v>
      </c>
      <c r="H29" s="88">
        <v>2.4375380865326022E-3</v>
      </c>
      <c r="I29" s="89">
        <v>40</v>
      </c>
      <c r="J29" s="88">
        <v>8.1119448387750957E-3</v>
      </c>
      <c r="K29" s="89">
        <v>0</v>
      </c>
      <c r="L29" s="88">
        <v>0</v>
      </c>
      <c r="M29" s="89">
        <v>4</v>
      </c>
      <c r="N29" s="90">
        <v>1.4020329477742728E-3</v>
      </c>
      <c r="O29" s="108">
        <v>307</v>
      </c>
      <c r="P29" s="109">
        <v>1.1382174106480795E-2</v>
      </c>
      <c r="Q29" s="269" t="s">
        <v>147</v>
      </c>
    </row>
    <row r="30" spans="2:17" ht="21.95" customHeight="1" thickBot="1" x14ac:dyDescent="0.3">
      <c r="B30" s="86" t="s">
        <v>30</v>
      </c>
      <c r="C30" s="87">
        <v>0</v>
      </c>
      <c r="D30" s="88">
        <v>0</v>
      </c>
      <c r="E30" s="89">
        <v>160</v>
      </c>
      <c r="F30" s="88">
        <v>1.2452330920694218E-2</v>
      </c>
      <c r="G30" s="89">
        <v>7</v>
      </c>
      <c r="H30" s="88">
        <v>1.4218972171440179E-3</v>
      </c>
      <c r="I30" s="89">
        <v>16</v>
      </c>
      <c r="J30" s="88">
        <v>3.2447779355100387E-3</v>
      </c>
      <c r="K30" s="89">
        <v>0</v>
      </c>
      <c r="L30" s="88">
        <v>0</v>
      </c>
      <c r="M30" s="89">
        <v>13</v>
      </c>
      <c r="N30" s="90">
        <v>4.5566070802663863E-3</v>
      </c>
      <c r="O30" s="108">
        <v>196</v>
      </c>
      <c r="P30" s="109">
        <v>7.266795195017055E-3</v>
      </c>
      <c r="Q30" s="269" t="s">
        <v>30</v>
      </c>
    </row>
    <row r="31" spans="2:17" ht="21.95" customHeight="1" thickTop="1" thickBot="1" x14ac:dyDescent="0.3">
      <c r="B31" s="97" t="s">
        <v>31</v>
      </c>
      <c r="C31" s="98">
        <v>1315</v>
      </c>
      <c r="D31" s="99">
        <v>1</v>
      </c>
      <c r="E31" s="100">
        <v>12849</v>
      </c>
      <c r="F31" s="99">
        <v>0.99999999999999989</v>
      </c>
      <c r="G31" s="100">
        <v>4923</v>
      </c>
      <c r="H31" s="99">
        <v>1</v>
      </c>
      <c r="I31" s="100">
        <v>4931</v>
      </c>
      <c r="J31" s="99">
        <v>1</v>
      </c>
      <c r="K31" s="100">
        <v>101</v>
      </c>
      <c r="L31" s="99">
        <v>1.0000000000000002</v>
      </c>
      <c r="M31" s="100">
        <v>2853</v>
      </c>
      <c r="N31" s="101">
        <v>1</v>
      </c>
      <c r="O31" s="98">
        <v>26972</v>
      </c>
      <c r="P31" s="110">
        <v>1</v>
      </c>
      <c r="Q31" s="269" t="s">
        <v>52</v>
      </c>
    </row>
    <row r="32" spans="2:17" ht="21.95" customHeight="1" thickTop="1" thickBot="1" x14ac:dyDescent="0.3">
      <c r="B32" s="111"/>
      <c r="C32" s="112"/>
      <c r="D32" s="113"/>
      <c r="E32" s="112"/>
      <c r="F32" s="113"/>
      <c r="G32" s="112"/>
      <c r="H32" s="113"/>
      <c r="I32" s="112"/>
      <c r="J32" s="113"/>
      <c r="K32" s="112"/>
      <c r="L32" s="113"/>
      <c r="M32" s="112"/>
      <c r="N32" s="113"/>
      <c r="O32" s="112"/>
      <c r="P32" s="113"/>
    </row>
    <row r="33" spans="2:24" ht="21.95" customHeight="1" thickTop="1" x14ac:dyDescent="0.25">
      <c r="B33" s="114" t="s">
        <v>217</v>
      </c>
      <c r="C33" s="115"/>
      <c r="D33" s="115"/>
      <c r="E33" s="116"/>
      <c r="F33" s="117"/>
      <c r="G33" s="117"/>
      <c r="H33" s="117"/>
      <c r="I33" s="117"/>
      <c r="J33" s="117"/>
      <c r="K33" s="118"/>
      <c r="L33" s="117"/>
      <c r="M33" s="117"/>
      <c r="N33" s="117"/>
      <c r="O33" s="117"/>
      <c r="P33" s="117"/>
      <c r="Q33" s="272"/>
      <c r="R33" s="117"/>
      <c r="S33" s="117"/>
      <c r="T33" s="117"/>
      <c r="U33" s="118"/>
      <c r="V33" s="117"/>
      <c r="W33" s="117"/>
      <c r="X33" s="117"/>
    </row>
    <row r="34" spans="2:24" ht="21.95" customHeight="1" thickBot="1" x14ac:dyDescent="0.3">
      <c r="B34" s="119" t="s">
        <v>220</v>
      </c>
      <c r="C34" s="120"/>
      <c r="D34" s="120"/>
      <c r="E34" s="121"/>
      <c r="F34" s="117"/>
      <c r="G34" s="117"/>
      <c r="H34" s="117"/>
      <c r="I34" s="117"/>
      <c r="J34" s="117"/>
      <c r="K34" s="118"/>
      <c r="L34" s="117"/>
      <c r="M34" s="117"/>
      <c r="N34" s="117"/>
      <c r="O34" s="117"/>
      <c r="P34" s="117"/>
      <c r="Q34" s="272"/>
      <c r="R34" s="117"/>
      <c r="S34" s="117"/>
      <c r="T34" s="117"/>
      <c r="U34" s="118"/>
      <c r="V34" s="117"/>
      <c r="W34" s="117"/>
      <c r="X34" s="117"/>
    </row>
    <row r="35" spans="2:24" ht="15.75" thickTop="1" x14ac:dyDescent="0.25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</row>
    <row r="36" spans="2:24" x14ac:dyDescent="0.25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</row>
    <row r="37" spans="2:24" x14ac:dyDescent="0.25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</row>
    <row r="38" spans="2:24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24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24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24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24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24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24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24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24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24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24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2:16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2:16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2:16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2:16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2:16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2:16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2:16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2:16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2:16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2:16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2:16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2:16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2:16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2:16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2:16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2:16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2:16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2:16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2:16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2:16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2:16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2:16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2:16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2:16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2:16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2:16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2:16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2:16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2:16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2:16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2:16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2:16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2:16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2:16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2:16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2:16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2:16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2:16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2:16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2:16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2:16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2:16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2:16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2:16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2:16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2:16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2:16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2:16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2:16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2:16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2:16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2:16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2:16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2:16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2:16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2:16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2:16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2:16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2:16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2:16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2:16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2:16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2:16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2:16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2:16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2:16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2:16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2:16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2:16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2:16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2:16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2:16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2:16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2:16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2:16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2:16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2:16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2:16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2:16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2:16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2:16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2:16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2:16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2:16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2:16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2:16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2:16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2:16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2:16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2:16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2:16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2:16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2:16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2:16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2:16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2:16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</row>
    <row r="207" spans="2:16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</row>
    <row r="208" spans="2:16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</row>
    <row r="209" spans="2:16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</row>
    <row r="210" spans="2:16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</row>
    <row r="211" spans="2:16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</row>
    <row r="212" spans="2:16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2:16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2:16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</row>
    <row r="215" spans="2:16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2:16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</row>
    <row r="217" spans="2:16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2:16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</row>
    <row r="219" spans="2:16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</row>
    <row r="220" spans="2:16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</row>
    <row r="221" spans="2:16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</row>
    <row r="222" spans="2:16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</row>
    <row r="223" spans="2:16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</row>
    <row r="224" spans="2:16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</row>
    <row r="225" spans="2:16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</row>
    <row r="226" spans="2:16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</row>
    <row r="227" spans="2:16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</row>
    <row r="228" spans="2:16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</row>
    <row r="229" spans="2:16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</row>
    <row r="230" spans="2:16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</row>
    <row r="231" spans="2:16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</row>
    <row r="232" spans="2:16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</row>
    <row r="233" spans="2:16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</row>
    <row r="234" spans="2:16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</row>
    <row r="235" spans="2:16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</row>
    <row r="236" spans="2:16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</row>
    <row r="237" spans="2:16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</row>
    <row r="238" spans="2:16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</row>
    <row r="239" spans="2:16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</row>
    <row r="240" spans="2:16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</row>
    <row r="241" spans="2:16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</row>
    <row r="242" spans="2:16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</row>
    <row r="243" spans="2:16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</row>
    <row r="244" spans="2:16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</row>
    <row r="245" spans="2:16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</row>
    <row r="246" spans="2:16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</row>
    <row r="247" spans="2:16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</row>
    <row r="248" spans="2:16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</row>
    <row r="249" spans="2:16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</row>
    <row r="250" spans="2:16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</row>
    <row r="251" spans="2:16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</row>
    <row r="252" spans="2:16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</row>
    <row r="253" spans="2:16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</row>
    <row r="254" spans="2:16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</row>
    <row r="255" spans="2:16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</row>
    <row r="256" spans="2:16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</row>
    <row r="257" spans="2:16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</row>
    <row r="258" spans="2:16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</row>
    <row r="259" spans="2:16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</row>
    <row r="260" spans="2:16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</row>
    <row r="261" spans="2:16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</row>
    <row r="262" spans="2:16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</row>
    <row r="263" spans="2:16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</row>
    <row r="264" spans="2:16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</row>
    <row r="265" spans="2:16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</row>
    <row r="266" spans="2:16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</row>
    <row r="267" spans="2:16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</row>
    <row r="268" spans="2:16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</row>
    <row r="269" spans="2:16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</row>
    <row r="270" spans="2:16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</row>
    <row r="271" spans="2:16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</row>
    <row r="272" spans="2:16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</row>
    <row r="273" spans="2:16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</row>
    <row r="274" spans="2:16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</row>
    <row r="275" spans="2:16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</row>
    <row r="276" spans="2:16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</row>
    <row r="277" spans="2:16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</row>
    <row r="278" spans="2:16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</row>
    <row r="279" spans="2:16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</row>
    <row r="280" spans="2:16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</row>
    <row r="281" spans="2:16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</row>
    <row r="282" spans="2:16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</row>
    <row r="283" spans="2:16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</row>
    <row r="284" spans="2:16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</row>
    <row r="285" spans="2:16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</row>
    <row r="286" spans="2:16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</row>
    <row r="287" spans="2:16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</row>
    <row r="288" spans="2:16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</row>
    <row r="289" spans="2:16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</row>
    <row r="290" spans="2:16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</row>
    <row r="291" spans="2:16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</row>
    <row r="292" spans="2:16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</row>
    <row r="293" spans="2:16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</row>
    <row r="294" spans="2:16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</row>
    <row r="295" spans="2:16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</row>
    <row r="296" spans="2:16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</row>
    <row r="297" spans="2:16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</row>
    <row r="298" spans="2:16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</row>
    <row r="299" spans="2:16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</row>
    <row r="300" spans="2:16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</row>
    <row r="301" spans="2:16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</row>
    <row r="302" spans="2:16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</row>
    <row r="303" spans="2:16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</row>
    <row r="304" spans="2:16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</row>
    <row r="305" spans="2:16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</row>
    <row r="306" spans="2:16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</row>
    <row r="307" spans="2:16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</row>
    <row r="308" spans="2:16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</row>
    <row r="309" spans="2:16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</row>
    <row r="310" spans="2:16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</row>
    <row r="311" spans="2:16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</row>
    <row r="312" spans="2:16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</row>
    <row r="313" spans="2:16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</row>
    <row r="314" spans="2:16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</row>
    <row r="315" spans="2:16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</row>
    <row r="316" spans="2:16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</row>
    <row r="317" spans="2:16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</row>
    <row r="318" spans="2:16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</row>
    <row r="319" spans="2:16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</row>
    <row r="320" spans="2:16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</row>
    <row r="321" spans="2:16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</row>
    <row r="322" spans="2:16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</row>
    <row r="323" spans="2:16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</row>
    <row r="324" spans="2:16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</row>
    <row r="325" spans="2:16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</row>
    <row r="326" spans="2:16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</row>
    <row r="327" spans="2:16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</row>
    <row r="328" spans="2:16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</row>
    <row r="329" spans="2:16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</row>
    <row r="330" spans="2:16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</row>
    <row r="331" spans="2:16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</row>
    <row r="332" spans="2:16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</row>
    <row r="333" spans="2:16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</row>
    <row r="334" spans="2:16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</row>
    <row r="335" spans="2:16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</row>
    <row r="336" spans="2:16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</row>
    <row r="337" spans="2:16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</row>
    <row r="338" spans="2:16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</row>
    <row r="339" spans="2:16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</row>
    <row r="340" spans="2:16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</row>
    <row r="341" spans="2:16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</row>
    <row r="342" spans="2:16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</row>
    <row r="343" spans="2:16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</row>
    <row r="344" spans="2:16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</row>
    <row r="345" spans="2:16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</row>
    <row r="346" spans="2:16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</row>
    <row r="347" spans="2:16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</row>
    <row r="348" spans="2:16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</row>
    <row r="349" spans="2:16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</row>
    <row r="350" spans="2:16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</row>
    <row r="351" spans="2:16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</row>
    <row r="352" spans="2:16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</row>
    <row r="353" spans="2:16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</row>
    <row r="354" spans="2:16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</row>
    <row r="355" spans="2:16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</row>
    <row r="356" spans="2:16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</row>
    <row r="357" spans="2:16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</row>
    <row r="358" spans="2:16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</row>
    <row r="359" spans="2:16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</row>
    <row r="360" spans="2:16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</row>
    <row r="361" spans="2:16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</row>
    <row r="362" spans="2:16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</row>
    <row r="363" spans="2:16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</row>
    <row r="364" spans="2:16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</row>
    <row r="365" spans="2:16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</row>
    <row r="366" spans="2:16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</row>
    <row r="367" spans="2:16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</row>
    <row r="368" spans="2:16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</row>
    <row r="369" spans="2:16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</row>
    <row r="370" spans="2:16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</row>
    <row r="371" spans="2:16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</row>
    <row r="372" spans="2:16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</row>
    <row r="373" spans="2:16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</row>
    <row r="374" spans="2:16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</row>
    <row r="375" spans="2:16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</row>
    <row r="376" spans="2:16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</row>
    <row r="377" spans="2:16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</row>
    <row r="378" spans="2:16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</row>
    <row r="379" spans="2:16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</row>
    <row r="380" spans="2:16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</row>
    <row r="381" spans="2:16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</row>
    <row r="382" spans="2:16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</row>
    <row r="383" spans="2:16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</row>
    <row r="384" spans="2:16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</row>
    <row r="385" spans="2:16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</row>
    <row r="386" spans="2:16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</row>
    <row r="387" spans="2:16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</row>
    <row r="388" spans="2:16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</row>
    <row r="389" spans="2:16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</row>
    <row r="390" spans="2:16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</row>
    <row r="391" spans="2:16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</row>
    <row r="392" spans="2:16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</row>
    <row r="393" spans="2:16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</row>
    <row r="394" spans="2:16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</row>
    <row r="395" spans="2:16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</row>
    <row r="396" spans="2:16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</row>
    <row r="397" spans="2:16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</row>
    <row r="398" spans="2:16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</row>
    <row r="399" spans="2:16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</row>
    <row r="400" spans="2:16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</row>
    <row r="401" spans="2:16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</row>
    <row r="402" spans="2:16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</row>
    <row r="403" spans="2:16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</row>
    <row r="404" spans="2:16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</row>
    <row r="405" spans="2:16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</row>
    <row r="406" spans="2:16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</row>
    <row r="407" spans="2:16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</row>
    <row r="408" spans="2:16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</row>
    <row r="409" spans="2:16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</row>
    <row r="410" spans="2:16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</row>
    <row r="411" spans="2:16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</row>
    <row r="412" spans="2:16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</row>
    <row r="413" spans="2:16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</row>
    <row r="414" spans="2:16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</row>
    <row r="415" spans="2:16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</row>
    <row r="416" spans="2:16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</row>
    <row r="417" spans="2:16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</row>
    <row r="418" spans="2:16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</row>
    <row r="419" spans="2:16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</row>
    <row r="420" spans="2:16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</row>
    <row r="421" spans="2:16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</row>
    <row r="422" spans="2:16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</row>
    <row r="423" spans="2:16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</row>
    <row r="424" spans="2:16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</row>
    <row r="425" spans="2:16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</row>
    <row r="426" spans="2:16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</row>
    <row r="427" spans="2:16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</row>
    <row r="428" spans="2:16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</row>
    <row r="429" spans="2:16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</row>
    <row r="430" spans="2:16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</row>
    <row r="431" spans="2:16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</row>
    <row r="432" spans="2:16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</row>
    <row r="433" spans="2:16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</row>
    <row r="434" spans="2:16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</row>
    <row r="435" spans="2:16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</row>
    <row r="436" spans="2:16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</row>
    <row r="437" spans="2:16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</row>
    <row r="438" spans="2:16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</row>
    <row r="439" spans="2:16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</row>
    <row r="440" spans="2:16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</row>
    <row r="441" spans="2:16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</row>
    <row r="442" spans="2:16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</row>
    <row r="443" spans="2:16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</row>
    <row r="444" spans="2:16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</row>
    <row r="445" spans="2:16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</row>
    <row r="446" spans="2:16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</row>
    <row r="447" spans="2:16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</row>
    <row r="448" spans="2:16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</row>
    <row r="449" spans="2:16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</row>
    <row r="450" spans="2:16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</row>
    <row r="451" spans="2:16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</row>
    <row r="452" spans="2:16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</row>
    <row r="453" spans="2:16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</row>
    <row r="454" spans="2:16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</row>
    <row r="455" spans="2:16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</row>
    <row r="456" spans="2:16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</row>
    <row r="457" spans="2:16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</row>
    <row r="458" spans="2:16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</row>
    <row r="459" spans="2:16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</row>
    <row r="460" spans="2:16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</row>
    <row r="461" spans="2:16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</row>
    <row r="462" spans="2:16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</row>
    <row r="463" spans="2:16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</row>
    <row r="464" spans="2:16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</row>
    <row r="465" spans="2:16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</row>
    <row r="466" spans="2:16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</row>
    <row r="467" spans="2:16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</row>
    <row r="468" spans="2:16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</row>
    <row r="469" spans="2:16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</row>
    <row r="470" spans="2:16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</row>
    <row r="471" spans="2:16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</row>
    <row r="472" spans="2:16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</row>
    <row r="473" spans="2:16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</row>
    <row r="474" spans="2:16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</row>
    <row r="475" spans="2:16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</row>
    <row r="476" spans="2:16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</row>
    <row r="477" spans="2:16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</row>
    <row r="478" spans="2:16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</row>
    <row r="479" spans="2:16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</row>
    <row r="480" spans="2:16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</row>
    <row r="481" spans="2:16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</row>
    <row r="482" spans="2:16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</row>
    <row r="483" spans="2:16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</row>
    <row r="484" spans="2:16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</row>
    <row r="485" spans="2:16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</row>
    <row r="486" spans="2:16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</row>
    <row r="487" spans="2:16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</row>
    <row r="488" spans="2:16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</row>
  </sheetData>
  <mergeCells count="10">
    <mergeCell ref="C3:N3"/>
    <mergeCell ref="O3:P4"/>
    <mergeCell ref="B2:P2"/>
    <mergeCell ref="B3:B5"/>
    <mergeCell ref="C4:D4"/>
    <mergeCell ref="E4:F4"/>
    <mergeCell ref="G4:H4"/>
    <mergeCell ref="I4:J4"/>
    <mergeCell ref="K4:L4"/>
    <mergeCell ref="M4:N4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U333"/>
  <sheetViews>
    <sheetView zoomScale="60" zoomScaleNormal="60" workbookViewId="0">
      <selection activeCell="C6" sqref="C6:R31"/>
    </sheetView>
  </sheetViews>
  <sheetFormatPr defaultColWidth="11.42578125" defaultRowHeight="15" x14ac:dyDescent="0.25"/>
  <cols>
    <col min="1" max="1" width="2.7109375" style="81" customWidth="1"/>
    <col min="2" max="20" width="15.7109375" style="63" customWidth="1"/>
    <col min="21" max="21" width="11.42578125" style="269"/>
    <col min="22" max="16384" width="11.42578125" style="81"/>
  </cols>
  <sheetData>
    <row r="1" spans="2:21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1" ht="24.95" customHeight="1" thickTop="1" thickBot="1" x14ac:dyDescent="0.3">
      <c r="B2" s="284" t="s">
        <v>288</v>
      </c>
      <c r="C2" s="285"/>
      <c r="D2" s="285"/>
      <c r="E2" s="285"/>
      <c r="F2" s="285"/>
      <c r="G2" s="285"/>
      <c r="H2" s="285"/>
      <c r="I2" s="285"/>
      <c r="J2" s="285"/>
      <c r="K2" s="285"/>
      <c r="L2" s="296"/>
      <c r="M2" s="333"/>
      <c r="N2" s="333"/>
      <c r="O2" s="333"/>
      <c r="P2" s="333"/>
      <c r="Q2" s="333"/>
      <c r="R2" s="333"/>
      <c r="S2" s="333"/>
      <c r="T2" s="334"/>
    </row>
    <row r="3" spans="2:21" ht="24.95" customHeight="1" thickTop="1" thickBot="1" x14ac:dyDescent="0.3">
      <c r="B3" s="287" t="s">
        <v>216</v>
      </c>
      <c r="C3" s="332" t="s">
        <v>43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9" t="s">
        <v>31</v>
      </c>
      <c r="T3" s="300"/>
    </row>
    <row r="4" spans="2:21" ht="24.95" customHeight="1" thickTop="1" x14ac:dyDescent="0.25">
      <c r="B4" s="325"/>
      <c r="C4" s="290" t="s">
        <v>44</v>
      </c>
      <c r="D4" s="291"/>
      <c r="E4" s="274" t="s">
        <v>45</v>
      </c>
      <c r="F4" s="291"/>
      <c r="G4" s="274" t="s">
        <v>46</v>
      </c>
      <c r="H4" s="291"/>
      <c r="I4" s="274" t="s">
        <v>47</v>
      </c>
      <c r="J4" s="291"/>
      <c r="K4" s="274" t="s">
        <v>48</v>
      </c>
      <c r="L4" s="291"/>
      <c r="M4" s="274" t="s">
        <v>49</v>
      </c>
      <c r="N4" s="291"/>
      <c r="O4" s="274" t="s">
        <v>50</v>
      </c>
      <c r="P4" s="291"/>
      <c r="Q4" s="294" t="s">
        <v>51</v>
      </c>
      <c r="R4" s="294"/>
      <c r="S4" s="315"/>
      <c r="T4" s="316"/>
    </row>
    <row r="5" spans="2:21" ht="24.95" customHeight="1" thickBot="1" x14ac:dyDescent="0.3">
      <c r="B5" s="326"/>
      <c r="C5" s="261" t="s">
        <v>4</v>
      </c>
      <c r="D5" s="262" t="s">
        <v>5</v>
      </c>
      <c r="E5" s="263" t="s">
        <v>4</v>
      </c>
      <c r="F5" s="262" t="s">
        <v>5</v>
      </c>
      <c r="G5" s="263" t="s">
        <v>4</v>
      </c>
      <c r="H5" s="262" t="s">
        <v>5</v>
      </c>
      <c r="I5" s="263" t="s">
        <v>4</v>
      </c>
      <c r="J5" s="262" t="s">
        <v>5</v>
      </c>
      <c r="K5" s="263" t="s">
        <v>4</v>
      </c>
      <c r="L5" s="262" t="s">
        <v>5</v>
      </c>
      <c r="M5" s="263" t="s">
        <v>4</v>
      </c>
      <c r="N5" s="262" t="s">
        <v>5</v>
      </c>
      <c r="O5" s="263" t="s">
        <v>4</v>
      </c>
      <c r="P5" s="262" t="s">
        <v>5</v>
      </c>
      <c r="Q5" s="263" t="s">
        <v>4</v>
      </c>
      <c r="R5" s="264" t="s">
        <v>5</v>
      </c>
      <c r="S5" s="261" t="s">
        <v>4</v>
      </c>
      <c r="T5" s="264" t="s">
        <v>5</v>
      </c>
    </row>
    <row r="6" spans="2:21" ht="21.95" customHeight="1" thickTop="1" x14ac:dyDescent="0.25">
      <c r="B6" s="86" t="s">
        <v>6</v>
      </c>
      <c r="C6" s="135">
        <v>75</v>
      </c>
      <c r="D6" s="88">
        <v>8.1450912250217201E-3</v>
      </c>
      <c r="E6" s="136">
        <v>31</v>
      </c>
      <c r="F6" s="88">
        <v>9.3570781768789624E-3</v>
      </c>
      <c r="G6" s="136">
        <v>39</v>
      </c>
      <c r="H6" s="88">
        <v>1.1088996303667898E-2</v>
      </c>
      <c r="I6" s="136">
        <v>35</v>
      </c>
      <c r="J6" s="88">
        <v>9.138381201044387E-3</v>
      </c>
      <c r="K6" s="136">
        <v>17</v>
      </c>
      <c r="L6" s="88">
        <v>7.6507650765076504E-3</v>
      </c>
      <c r="M6" s="136">
        <v>31</v>
      </c>
      <c r="N6" s="88">
        <v>1.1087267525035766E-2</v>
      </c>
      <c r="O6" s="136">
        <v>10</v>
      </c>
      <c r="P6" s="88">
        <v>9.1575091575091579E-3</v>
      </c>
      <c r="Q6" s="136">
        <v>8</v>
      </c>
      <c r="R6" s="90">
        <v>8.0482897384305842E-3</v>
      </c>
      <c r="S6" s="135">
        <v>246</v>
      </c>
      <c r="T6" s="109">
        <v>9.1205694794601801E-3</v>
      </c>
      <c r="U6" s="270" t="s">
        <v>124</v>
      </c>
    </row>
    <row r="7" spans="2:21" ht="21.95" customHeight="1" x14ac:dyDescent="0.25">
      <c r="B7" s="86" t="s">
        <v>7</v>
      </c>
      <c r="C7" s="135">
        <v>65</v>
      </c>
      <c r="D7" s="88">
        <v>7.0590790616854911E-3</v>
      </c>
      <c r="E7" s="136">
        <v>21</v>
      </c>
      <c r="F7" s="88">
        <v>6.3386658617567157E-3</v>
      </c>
      <c r="G7" s="136">
        <v>38</v>
      </c>
      <c r="H7" s="88">
        <v>1.0804663065112312E-2</v>
      </c>
      <c r="I7" s="136">
        <v>37</v>
      </c>
      <c r="J7" s="88">
        <v>9.6605744125326364E-3</v>
      </c>
      <c r="K7" s="136">
        <v>16</v>
      </c>
      <c r="L7" s="88">
        <v>7.2007200720072004E-3</v>
      </c>
      <c r="M7" s="136">
        <v>26</v>
      </c>
      <c r="N7" s="88">
        <v>9.2989985693848354E-3</v>
      </c>
      <c r="O7" s="136">
        <v>6</v>
      </c>
      <c r="P7" s="88">
        <v>5.4945054945054949E-3</v>
      </c>
      <c r="Q7" s="136">
        <v>8</v>
      </c>
      <c r="R7" s="90">
        <v>8.0482897384305842E-3</v>
      </c>
      <c r="S7" s="135">
        <v>217</v>
      </c>
      <c r="T7" s="109">
        <v>8.0453803944831679E-3</v>
      </c>
      <c r="U7" s="270" t="s">
        <v>125</v>
      </c>
    </row>
    <row r="8" spans="2:21" ht="21.95" customHeight="1" x14ac:dyDescent="0.25">
      <c r="B8" s="86" t="s">
        <v>8</v>
      </c>
      <c r="C8" s="135">
        <v>57</v>
      </c>
      <c r="D8" s="88">
        <v>6.1902693310165076E-3</v>
      </c>
      <c r="E8" s="136">
        <v>22</v>
      </c>
      <c r="F8" s="88">
        <v>6.6405070932689407E-3</v>
      </c>
      <c r="G8" s="136">
        <v>26</v>
      </c>
      <c r="H8" s="88">
        <v>7.3926642024452656E-3</v>
      </c>
      <c r="I8" s="136">
        <v>20</v>
      </c>
      <c r="J8" s="88">
        <v>5.2219321148825066E-3</v>
      </c>
      <c r="K8" s="136">
        <v>9</v>
      </c>
      <c r="L8" s="88">
        <v>4.0504050405040506E-3</v>
      </c>
      <c r="M8" s="136">
        <v>9</v>
      </c>
      <c r="N8" s="88">
        <v>3.2188841201716738E-3</v>
      </c>
      <c r="O8" s="136">
        <v>6</v>
      </c>
      <c r="P8" s="88">
        <v>5.4945054945054949E-3</v>
      </c>
      <c r="Q8" s="136">
        <v>5</v>
      </c>
      <c r="R8" s="90">
        <v>5.0301810865191147E-3</v>
      </c>
      <c r="S8" s="135">
        <v>154</v>
      </c>
      <c r="T8" s="109">
        <v>5.7096247960848291E-3</v>
      </c>
      <c r="U8" s="270" t="s">
        <v>126</v>
      </c>
    </row>
    <row r="9" spans="2:21" ht="21.95" customHeight="1" x14ac:dyDescent="0.25">
      <c r="B9" s="86" t="s">
        <v>9</v>
      </c>
      <c r="C9" s="135">
        <v>53</v>
      </c>
      <c r="D9" s="88">
        <v>5.7558644656820158E-3</v>
      </c>
      <c r="E9" s="136">
        <v>25</v>
      </c>
      <c r="F9" s="88">
        <v>7.5460307878056146E-3</v>
      </c>
      <c r="G9" s="136">
        <v>24</v>
      </c>
      <c r="H9" s="88">
        <v>6.8239977253340914E-3</v>
      </c>
      <c r="I9" s="136">
        <v>23</v>
      </c>
      <c r="J9" s="88">
        <v>6.0052219321148825E-3</v>
      </c>
      <c r="K9" s="136">
        <v>11</v>
      </c>
      <c r="L9" s="88">
        <v>4.9504950495049506E-3</v>
      </c>
      <c r="M9" s="136">
        <v>13</v>
      </c>
      <c r="N9" s="88">
        <v>4.6494992846924177E-3</v>
      </c>
      <c r="O9" s="136">
        <v>9</v>
      </c>
      <c r="P9" s="88">
        <v>8.241758241758242E-3</v>
      </c>
      <c r="Q9" s="136">
        <v>5</v>
      </c>
      <c r="R9" s="90">
        <v>5.0301810865191147E-3</v>
      </c>
      <c r="S9" s="135">
        <v>163</v>
      </c>
      <c r="T9" s="109">
        <v>6.0433041672845918E-3</v>
      </c>
      <c r="U9" s="270" t="s">
        <v>127</v>
      </c>
    </row>
    <row r="10" spans="2:21" ht="21.95" customHeight="1" x14ac:dyDescent="0.25">
      <c r="B10" s="86" t="s">
        <v>10</v>
      </c>
      <c r="C10" s="135">
        <v>51</v>
      </c>
      <c r="D10" s="88">
        <v>5.5386620330147695E-3</v>
      </c>
      <c r="E10" s="136">
        <v>11</v>
      </c>
      <c r="F10" s="88">
        <v>3.3202535466344703E-3</v>
      </c>
      <c r="G10" s="136">
        <v>18</v>
      </c>
      <c r="H10" s="88">
        <v>5.117998294000569E-3</v>
      </c>
      <c r="I10" s="136">
        <v>19</v>
      </c>
      <c r="J10" s="88">
        <v>4.960835509138381E-3</v>
      </c>
      <c r="K10" s="136">
        <v>11</v>
      </c>
      <c r="L10" s="88">
        <v>4.9504950495049506E-3</v>
      </c>
      <c r="M10" s="136">
        <v>11</v>
      </c>
      <c r="N10" s="88">
        <v>3.9341917024320458E-3</v>
      </c>
      <c r="O10" s="136">
        <v>5</v>
      </c>
      <c r="P10" s="88">
        <v>4.578754578754579E-3</v>
      </c>
      <c r="Q10" s="136">
        <v>1</v>
      </c>
      <c r="R10" s="90">
        <v>1.006036217303823E-3</v>
      </c>
      <c r="S10" s="135">
        <v>127</v>
      </c>
      <c r="T10" s="109">
        <v>4.7085866824855402E-3</v>
      </c>
      <c r="U10" s="270" t="s">
        <v>128</v>
      </c>
    </row>
    <row r="11" spans="2:21" ht="21.95" customHeight="1" x14ac:dyDescent="0.25">
      <c r="B11" s="86" t="s">
        <v>11</v>
      </c>
      <c r="C11" s="135">
        <v>77</v>
      </c>
      <c r="D11" s="88">
        <v>8.3622936576889656E-3</v>
      </c>
      <c r="E11" s="136">
        <v>19</v>
      </c>
      <c r="F11" s="88">
        <v>5.7349833987322667E-3</v>
      </c>
      <c r="G11" s="136">
        <v>31</v>
      </c>
      <c r="H11" s="88">
        <v>8.8143303952232018E-3</v>
      </c>
      <c r="I11" s="136">
        <v>26</v>
      </c>
      <c r="J11" s="88">
        <v>6.7885117493472584E-3</v>
      </c>
      <c r="K11" s="136">
        <v>24</v>
      </c>
      <c r="L11" s="88">
        <v>1.0801080108010801E-2</v>
      </c>
      <c r="M11" s="136">
        <v>18</v>
      </c>
      <c r="N11" s="88">
        <v>6.4377682403433476E-3</v>
      </c>
      <c r="O11" s="136">
        <v>11</v>
      </c>
      <c r="P11" s="88">
        <v>1.0073260073260074E-2</v>
      </c>
      <c r="Q11" s="136">
        <v>7</v>
      </c>
      <c r="R11" s="90">
        <v>7.0422535211267607E-3</v>
      </c>
      <c r="S11" s="135">
        <v>213</v>
      </c>
      <c r="T11" s="109">
        <v>7.8970784517277178E-3</v>
      </c>
      <c r="U11" s="270" t="s">
        <v>129</v>
      </c>
    </row>
    <row r="12" spans="2:21" ht="21.95" customHeight="1" x14ac:dyDescent="0.25">
      <c r="B12" s="86" t="s">
        <v>12</v>
      </c>
      <c r="C12" s="135">
        <v>103</v>
      </c>
      <c r="D12" s="88">
        <v>1.1185925282363162E-2</v>
      </c>
      <c r="E12" s="136">
        <v>49</v>
      </c>
      <c r="F12" s="88">
        <v>1.4790220344099004E-2</v>
      </c>
      <c r="G12" s="136">
        <v>72</v>
      </c>
      <c r="H12" s="88">
        <v>2.0471993176002276E-2</v>
      </c>
      <c r="I12" s="136">
        <v>62</v>
      </c>
      <c r="J12" s="88">
        <v>1.6187989556135769E-2</v>
      </c>
      <c r="K12" s="136">
        <v>41</v>
      </c>
      <c r="L12" s="88">
        <v>1.8451845184518451E-2</v>
      </c>
      <c r="M12" s="136">
        <v>50</v>
      </c>
      <c r="N12" s="88">
        <v>1.7882689556509301E-2</v>
      </c>
      <c r="O12" s="136">
        <v>25</v>
      </c>
      <c r="P12" s="88">
        <v>2.2893772893772892E-2</v>
      </c>
      <c r="Q12" s="136">
        <v>19</v>
      </c>
      <c r="R12" s="90">
        <v>1.9114688128772636E-2</v>
      </c>
      <c r="S12" s="135">
        <v>421</v>
      </c>
      <c r="T12" s="109">
        <v>1.5608779475011122E-2</v>
      </c>
      <c r="U12" s="270" t="s">
        <v>130</v>
      </c>
    </row>
    <row r="13" spans="2:21" ht="21.95" customHeight="1" x14ac:dyDescent="0.25">
      <c r="B13" s="86" t="s">
        <v>13</v>
      </c>
      <c r="C13" s="135">
        <v>242</v>
      </c>
      <c r="D13" s="88">
        <v>2.6281494352736752E-2</v>
      </c>
      <c r="E13" s="136">
        <v>113</v>
      </c>
      <c r="F13" s="88">
        <v>3.4108059160881374E-2</v>
      </c>
      <c r="G13" s="136">
        <v>120</v>
      </c>
      <c r="H13" s="88">
        <v>3.4119988626670456E-2</v>
      </c>
      <c r="I13" s="136">
        <v>137</v>
      </c>
      <c r="J13" s="88">
        <v>3.5770234986945169E-2</v>
      </c>
      <c r="K13" s="136">
        <v>91</v>
      </c>
      <c r="L13" s="88">
        <v>4.0954095409540953E-2</v>
      </c>
      <c r="M13" s="136">
        <v>103</v>
      </c>
      <c r="N13" s="88">
        <v>3.6838340486409153E-2</v>
      </c>
      <c r="O13" s="136">
        <v>50</v>
      </c>
      <c r="P13" s="88">
        <v>4.5787545787545784E-2</v>
      </c>
      <c r="Q13" s="136">
        <v>34</v>
      </c>
      <c r="R13" s="90">
        <v>3.4205231388329982E-2</v>
      </c>
      <c r="S13" s="135">
        <v>890</v>
      </c>
      <c r="T13" s="109">
        <v>3.2997182263087649E-2</v>
      </c>
      <c r="U13" s="270" t="s">
        <v>131</v>
      </c>
    </row>
    <row r="14" spans="2:21" ht="21.95" customHeight="1" x14ac:dyDescent="0.25">
      <c r="B14" s="86" t="s">
        <v>14</v>
      </c>
      <c r="C14" s="135">
        <v>697</v>
      </c>
      <c r="D14" s="88">
        <v>7.5695047784535188E-2</v>
      </c>
      <c r="E14" s="136">
        <v>269</v>
      </c>
      <c r="F14" s="88">
        <v>8.1195291276788414E-2</v>
      </c>
      <c r="G14" s="136">
        <v>269</v>
      </c>
      <c r="H14" s="88">
        <v>7.6485641171452942E-2</v>
      </c>
      <c r="I14" s="136">
        <v>292</v>
      </c>
      <c r="J14" s="88">
        <v>7.6240208877284596E-2</v>
      </c>
      <c r="K14" s="136">
        <v>173</v>
      </c>
      <c r="L14" s="88">
        <v>7.7857785778577854E-2</v>
      </c>
      <c r="M14" s="136">
        <v>207</v>
      </c>
      <c r="N14" s="88">
        <v>7.4034334763948495E-2</v>
      </c>
      <c r="O14" s="136">
        <v>79</v>
      </c>
      <c r="P14" s="88">
        <v>7.2344322344322351E-2</v>
      </c>
      <c r="Q14" s="136">
        <v>79</v>
      </c>
      <c r="R14" s="90">
        <v>7.9476861167002005E-2</v>
      </c>
      <c r="S14" s="135">
        <v>2065</v>
      </c>
      <c r="T14" s="109">
        <v>7.6560877947501119E-2</v>
      </c>
      <c r="U14" s="270" t="s">
        <v>132</v>
      </c>
    </row>
    <row r="15" spans="2:21" ht="21.95" customHeight="1" x14ac:dyDescent="0.25">
      <c r="B15" s="86" t="s">
        <v>15</v>
      </c>
      <c r="C15" s="135">
        <v>818</v>
      </c>
      <c r="D15" s="88">
        <v>8.8835794960903561E-2</v>
      </c>
      <c r="E15" s="136">
        <v>333</v>
      </c>
      <c r="F15" s="88">
        <v>0.10051313009357078</v>
      </c>
      <c r="G15" s="136">
        <v>366</v>
      </c>
      <c r="H15" s="88">
        <v>0.10406596531134489</v>
      </c>
      <c r="I15" s="136">
        <v>351</v>
      </c>
      <c r="J15" s="88">
        <v>9.1644908616187987E-2</v>
      </c>
      <c r="K15" s="136">
        <v>241</v>
      </c>
      <c r="L15" s="88">
        <v>0.10846084608460846</v>
      </c>
      <c r="M15" s="136">
        <v>303</v>
      </c>
      <c r="N15" s="88">
        <v>0.10836909871244635</v>
      </c>
      <c r="O15" s="136">
        <v>106</v>
      </c>
      <c r="P15" s="88">
        <v>9.7069597069597072E-2</v>
      </c>
      <c r="Q15" s="136">
        <v>98</v>
      </c>
      <c r="R15" s="90">
        <v>9.8591549295774641E-2</v>
      </c>
      <c r="S15" s="135">
        <v>2616</v>
      </c>
      <c r="T15" s="109">
        <v>9.6989470562064362E-2</v>
      </c>
      <c r="U15" s="270" t="s">
        <v>133</v>
      </c>
    </row>
    <row r="16" spans="2:21" ht="21.95" customHeight="1" x14ac:dyDescent="0.25">
      <c r="B16" s="86" t="s">
        <v>16</v>
      </c>
      <c r="C16" s="135">
        <v>1240</v>
      </c>
      <c r="D16" s="88">
        <v>0.13466550825369245</v>
      </c>
      <c r="E16" s="136">
        <v>488</v>
      </c>
      <c r="F16" s="88">
        <v>0.14729852097796559</v>
      </c>
      <c r="G16" s="136">
        <v>438</v>
      </c>
      <c r="H16" s="88">
        <v>0.12453795848734717</v>
      </c>
      <c r="I16" s="136">
        <v>502</v>
      </c>
      <c r="J16" s="88">
        <v>0.13107049608355092</v>
      </c>
      <c r="K16" s="136">
        <v>306</v>
      </c>
      <c r="L16" s="88">
        <v>0.13771377137713772</v>
      </c>
      <c r="M16" s="136">
        <v>368</v>
      </c>
      <c r="N16" s="88">
        <v>0.13161659513590845</v>
      </c>
      <c r="O16" s="136">
        <v>136</v>
      </c>
      <c r="P16" s="88">
        <v>0.12454212454212454</v>
      </c>
      <c r="Q16" s="136">
        <v>161</v>
      </c>
      <c r="R16" s="90">
        <v>0.1619718309859155</v>
      </c>
      <c r="S16" s="135">
        <v>3639</v>
      </c>
      <c r="T16" s="109">
        <v>0.13491769242177074</v>
      </c>
      <c r="U16" s="270" t="s">
        <v>134</v>
      </c>
    </row>
    <row r="17" spans="2:21" ht="21.95" customHeight="1" x14ac:dyDescent="0.25">
      <c r="B17" s="86" t="s">
        <v>17</v>
      </c>
      <c r="C17" s="135">
        <v>1056</v>
      </c>
      <c r="D17" s="88">
        <v>0.11468288444830582</v>
      </c>
      <c r="E17" s="136">
        <v>392</v>
      </c>
      <c r="F17" s="88">
        <v>0.11832176275279203</v>
      </c>
      <c r="G17" s="136">
        <v>400</v>
      </c>
      <c r="H17" s="88">
        <v>0.11373329542223486</v>
      </c>
      <c r="I17" s="136">
        <v>435</v>
      </c>
      <c r="J17" s="88">
        <v>0.11357702349869452</v>
      </c>
      <c r="K17" s="136">
        <v>251</v>
      </c>
      <c r="L17" s="88">
        <v>0.11296129612961296</v>
      </c>
      <c r="M17" s="136">
        <v>327</v>
      </c>
      <c r="N17" s="88">
        <v>0.11695278969957082</v>
      </c>
      <c r="O17" s="136">
        <v>137</v>
      </c>
      <c r="P17" s="88">
        <v>0.12545787545787546</v>
      </c>
      <c r="Q17" s="136">
        <v>117</v>
      </c>
      <c r="R17" s="90">
        <v>0.11770623742454728</v>
      </c>
      <c r="S17" s="135">
        <v>3115</v>
      </c>
      <c r="T17" s="109">
        <v>0.11549013792080676</v>
      </c>
      <c r="U17" s="270" t="s">
        <v>135</v>
      </c>
    </row>
    <row r="18" spans="2:21" ht="21.95" customHeight="1" x14ac:dyDescent="0.25">
      <c r="B18" s="86" t="s">
        <v>18</v>
      </c>
      <c r="C18" s="135">
        <v>622</v>
      </c>
      <c r="D18" s="88">
        <v>6.7549956559513472E-2</v>
      </c>
      <c r="E18" s="136">
        <v>200</v>
      </c>
      <c r="F18" s="88">
        <v>6.0368246302444917E-2</v>
      </c>
      <c r="G18" s="136">
        <v>234</v>
      </c>
      <c r="H18" s="88">
        <v>6.6533977822007387E-2</v>
      </c>
      <c r="I18" s="136">
        <v>229</v>
      </c>
      <c r="J18" s="88">
        <v>5.9791122715404703E-2</v>
      </c>
      <c r="K18" s="136">
        <v>128</v>
      </c>
      <c r="L18" s="88">
        <v>5.7605760576057603E-2</v>
      </c>
      <c r="M18" s="136">
        <v>166</v>
      </c>
      <c r="N18" s="88">
        <v>5.9370529327610874E-2</v>
      </c>
      <c r="O18" s="136">
        <v>66</v>
      </c>
      <c r="P18" s="88">
        <v>6.043956043956044E-2</v>
      </c>
      <c r="Q18" s="136">
        <v>63</v>
      </c>
      <c r="R18" s="90">
        <v>6.3380281690140844E-2</v>
      </c>
      <c r="S18" s="135">
        <v>1708</v>
      </c>
      <c r="T18" s="109">
        <v>6.3324929556577189E-2</v>
      </c>
      <c r="U18" s="270" t="s">
        <v>136</v>
      </c>
    </row>
    <row r="19" spans="2:21" ht="21.95" customHeight="1" x14ac:dyDescent="0.25">
      <c r="B19" s="86" t="s">
        <v>19</v>
      </c>
      <c r="C19" s="135">
        <v>686</v>
      </c>
      <c r="D19" s="88">
        <v>7.450043440486534E-2</v>
      </c>
      <c r="E19" s="136">
        <v>265</v>
      </c>
      <c r="F19" s="88">
        <v>7.9987926350739508E-2</v>
      </c>
      <c r="G19" s="136">
        <v>237</v>
      </c>
      <c r="H19" s="88">
        <v>6.7386977537674156E-2</v>
      </c>
      <c r="I19" s="136">
        <v>295</v>
      </c>
      <c r="J19" s="88">
        <v>7.7023498694516968E-2</v>
      </c>
      <c r="K19" s="136">
        <v>159</v>
      </c>
      <c r="L19" s="88">
        <v>7.1557155715571558E-2</v>
      </c>
      <c r="M19" s="136">
        <v>183</v>
      </c>
      <c r="N19" s="88">
        <v>6.5450643776824038E-2</v>
      </c>
      <c r="O19" s="136">
        <v>81</v>
      </c>
      <c r="P19" s="88">
        <v>7.4175824175824176E-2</v>
      </c>
      <c r="Q19" s="136">
        <v>65</v>
      </c>
      <c r="R19" s="90">
        <v>6.5392354124748489E-2</v>
      </c>
      <c r="S19" s="135">
        <v>1971</v>
      </c>
      <c r="T19" s="109">
        <v>7.307578229274804E-2</v>
      </c>
      <c r="U19" s="270" t="s">
        <v>137</v>
      </c>
    </row>
    <row r="20" spans="2:21" ht="21.95" customHeight="1" x14ac:dyDescent="0.25">
      <c r="B20" s="86" t="s">
        <v>20</v>
      </c>
      <c r="C20" s="135">
        <v>862</v>
      </c>
      <c r="D20" s="88">
        <v>9.3614248479582968E-2</v>
      </c>
      <c r="E20" s="136">
        <v>300</v>
      </c>
      <c r="F20" s="88">
        <v>9.0552369453667375E-2</v>
      </c>
      <c r="G20" s="136">
        <v>301</v>
      </c>
      <c r="H20" s="88">
        <v>8.5584304805231728E-2</v>
      </c>
      <c r="I20" s="136">
        <v>352</v>
      </c>
      <c r="J20" s="88">
        <v>9.1906005221932111E-2</v>
      </c>
      <c r="K20" s="136">
        <v>184</v>
      </c>
      <c r="L20" s="88">
        <v>8.2808280828082809E-2</v>
      </c>
      <c r="M20" s="136">
        <v>265</v>
      </c>
      <c r="N20" s="88">
        <v>9.477825464949928E-2</v>
      </c>
      <c r="O20" s="136">
        <v>103</v>
      </c>
      <c r="P20" s="88">
        <v>9.432234432234432E-2</v>
      </c>
      <c r="Q20" s="136">
        <v>95</v>
      </c>
      <c r="R20" s="90">
        <v>9.5573440643863181E-2</v>
      </c>
      <c r="S20" s="135">
        <v>2462</v>
      </c>
      <c r="T20" s="109">
        <v>9.1279845765979528E-2</v>
      </c>
      <c r="U20" s="270" t="s">
        <v>138</v>
      </c>
    </row>
    <row r="21" spans="2:21" ht="21.95" customHeight="1" x14ac:dyDescent="0.25">
      <c r="B21" s="86" t="s">
        <v>21</v>
      </c>
      <c r="C21" s="135">
        <v>723</v>
      </c>
      <c r="D21" s="88">
        <v>7.8518679409209383E-2</v>
      </c>
      <c r="E21" s="136">
        <v>243</v>
      </c>
      <c r="F21" s="88">
        <v>7.334741925747057E-2</v>
      </c>
      <c r="G21" s="136">
        <v>266</v>
      </c>
      <c r="H21" s="88">
        <v>7.5632641455786187E-2</v>
      </c>
      <c r="I21" s="136">
        <v>291</v>
      </c>
      <c r="J21" s="88">
        <v>7.5979112271540472E-2</v>
      </c>
      <c r="K21" s="136">
        <v>174</v>
      </c>
      <c r="L21" s="88">
        <v>7.8307830783078305E-2</v>
      </c>
      <c r="M21" s="136">
        <v>210</v>
      </c>
      <c r="N21" s="88">
        <v>7.5107296137339061E-2</v>
      </c>
      <c r="O21" s="136">
        <v>82</v>
      </c>
      <c r="P21" s="88">
        <v>7.5091575091575088E-2</v>
      </c>
      <c r="Q21" s="136">
        <v>54</v>
      </c>
      <c r="R21" s="90">
        <v>5.4325955734406441E-2</v>
      </c>
      <c r="S21" s="135">
        <v>2043</v>
      </c>
      <c r="T21" s="109">
        <v>7.5745217262346135E-2</v>
      </c>
      <c r="U21" s="270" t="s">
        <v>139</v>
      </c>
    </row>
    <row r="22" spans="2:21" ht="21.95" customHeight="1" x14ac:dyDescent="0.25">
      <c r="B22" s="86" t="s">
        <v>22</v>
      </c>
      <c r="C22" s="135">
        <v>438</v>
      </c>
      <c r="D22" s="88">
        <v>4.7567332754126848E-2</v>
      </c>
      <c r="E22" s="136">
        <v>127</v>
      </c>
      <c r="F22" s="88">
        <v>3.8333836402052519E-2</v>
      </c>
      <c r="G22" s="136">
        <v>133</v>
      </c>
      <c r="H22" s="88">
        <v>3.7816320727893094E-2</v>
      </c>
      <c r="I22" s="136">
        <v>161</v>
      </c>
      <c r="J22" s="88">
        <v>4.2036553524804177E-2</v>
      </c>
      <c r="K22" s="136">
        <v>81</v>
      </c>
      <c r="L22" s="88">
        <v>3.6453645364536456E-2</v>
      </c>
      <c r="M22" s="136">
        <v>124</v>
      </c>
      <c r="N22" s="88">
        <v>4.4349070100143065E-2</v>
      </c>
      <c r="O22" s="136">
        <v>44</v>
      </c>
      <c r="P22" s="88">
        <v>4.0293040293040296E-2</v>
      </c>
      <c r="Q22" s="136">
        <v>41</v>
      </c>
      <c r="R22" s="90">
        <v>4.124748490945674E-2</v>
      </c>
      <c r="S22" s="135">
        <v>1149</v>
      </c>
      <c r="T22" s="109">
        <v>4.2599733056503039E-2</v>
      </c>
      <c r="U22" s="270" t="s">
        <v>140</v>
      </c>
    </row>
    <row r="23" spans="2:21" ht="21.95" customHeight="1" x14ac:dyDescent="0.25">
      <c r="B23" s="86" t="s">
        <v>23</v>
      </c>
      <c r="C23" s="135">
        <v>307</v>
      </c>
      <c r="D23" s="88">
        <v>3.3340573414422245E-2</v>
      </c>
      <c r="E23" s="136">
        <v>91</v>
      </c>
      <c r="F23" s="88">
        <v>2.7467552067612436E-2</v>
      </c>
      <c r="G23" s="136">
        <v>97</v>
      </c>
      <c r="H23" s="88">
        <v>2.7580324139891952E-2</v>
      </c>
      <c r="I23" s="136">
        <v>135</v>
      </c>
      <c r="J23" s="88">
        <v>3.5248041775456922E-2</v>
      </c>
      <c r="K23" s="136">
        <v>81</v>
      </c>
      <c r="L23" s="88">
        <v>3.6453645364536456E-2</v>
      </c>
      <c r="M23" s="136">
        <v>82</v>
      </c>
      <c r="N23" s="88">
        <v>2.9327610872675252E-2</v>
      </c>
      <c r="O23" s="136">
        <v>29</v>
      </c>
      <c r="P23" s="88">
        <v>2.6556776556776556E-2</v>
      </c>
      <c r="Q23" s="136">
        <v>24</v>
      </c>
      <c r="R23" s="90">
        <v>2.4144869215291749E-2</v>
      </c>
      <c r="S23" s="135">
        <v>846</v>
      </c>
      <c r="T23" s="109">
        <v>3.1365860892777694E-2</v>
      </c>
      <c r="U23" s="270" t="s">
        <v>141</v>
      </c>
    </row>
    <row r="24" spans="2:21" ht="21.95" customHeight="1" x14ac:dyDescent="0.25">
      <c r="B24" s="86" t="s">
        <v>24</v>
      </c>
      <c r="C24" s="135">
        <v>212</v>
      </c>
      <c r="D24" s="88">
        <v>2.3023457862728063E-2</v>
      </c>
      <c r="E24" s="136">
        <v>78</v>
      </c>
      <c r="F24" s="88">
        <v>2.3543616057953517E-2</v>
      </c>
      <c r="G24" s="136">
        <v>99</v>
      </c>
      <c r="H24" s="88">
        <v>2.8148990617003128E-2</v>
      </c>
      <c r="I24" s="136">
        <v>111</v>
      </c>
      <c r="J24" s="88">
        <v>2.8981723237597911E-2</v>
      </c>
      <c r="K24" s="136">
        <v>46</v>
      </c>
      <c r="L24" s="88">
        <v>2.0702070207020702E-2</v>
      </c>
      <c r="M24" s="136">
        <v>81</v>
      </c>
      <c r="N24" s="88">
        <v>2.8969957081545063E-2</v>
      </c>
      <c r="O24" s="136">
        <v>26</v>
      </c>
      <c r="P24" s="88">
        <v>2.3809523809523808E-2</v>
      </c>
      <c r="Q24" s="136">
        <v>19</v>
      </c>
      <c r="R24" s="90">
        <v>1.9114688128772636E-2</v>
      </c>
      <c r="S24" s="135">
        <v>672</v>
      </c>
      <c r="T24" s="109">
        <v>2.4914726382915618E-2</v>
      </c>
      <c r="U24" s="270" t="s">
        <v>142</v>
      </c>
    </row>
    <row r="25" spans="2:21" ht="21.95" customHeight="1" x14ac:dyDescent="0.25">
      <c r="B25" s="86" t="s">
        <v>25</v>
      </c>
      <c r="C25" s="135">
        <v>186</v>
      </c>
      <c r="D25" s="88">
        <v>2.0199826238053865E-2</v>
      </c>
      <c r="E25" s="136">
        <v>71</v>
      </c>
      <c r="F25" s="88">
        <v>2.1430727437367944E-2</v>
      </c>
      <c r="G25" s="136">
        <v>70</v>
      </c>
      <c r="H25" s="88">
        <v>1.99033266988911E-2</v>
      </c>
      <c r="I25" s="136">
        <v>80</v>
      </c>
      <c r="J25" s="88">
        <v>2.0887728459530026E-2</v>
      </c>
      <c r="K25" s="136">
        <v>40</v>
      </c>
      <c r="L25" s="88">
        <v>1.8001800180018002E-2</v>
      </c>
      <c r="M25" s="136">
        <v>58</v>
      </c>
      <c r="N25" s="88">
        <v>2.0743919885550789E-2</v>
      </c>
      <c r="O25" s="136">
        <v>19</v>
      </c>
      <c r="P25" s="88">
        <v>1.73992673992674E-2</v>
      </c>
      <c r="Q25" s="136">
        <v>31</v>
      </c>
      <c r="R25" s="90">
        <v>3.1187122736418511E-2</v>
      </c>
      <c r="S25" s="135">
        <v>555</v>
      </c>
      <c r="T25" s="109">
        <v>2.05768945573187E-2</v>
      </c>
      <c r="U25" s="270" t="s">
        <v>143</v>
      </c>
    </row>
    <row r="26" spans="2:21" ht="21.95" customHeight="1" x14ac:dyDescent="0.25">
      <c r="B26" s="86" t="s">
        <v>26</v>
      </c>
      <c r="C26" s="135">
        <v>171</v>
      </c>
      <c r="D26" s="88">
        <v>1.8570807993049523E-2</v>
      </c>
      <c r="E26" s="136">
        <v>57</v>
      </c>
      <c r="F26" s="88">
        <v>1.7204950196196802E-2</v>
      </c>
      <c r="G26" s="136">
        <v>75</v>
      </c>
      <c r="H26" s="88">
        <v>2.1324992891669035E-2</v>
      </c>
      <c r="I26" s="136">
        <v>70</v>
      </c>
      <c r="J26" s="88">
        <v>1.8276762402088774E-2</v>
      </c>
      <c r="K26" s="136">
        <v>37</v>
      </c>
      <c r="L26" s="88">
        <v>1.6651665166516651E-2</v>
      </c>
      <c r="M26" s="136">
        <v>39</v>
      </c>
      <c r="N26" s="88">
        <v>1.3948497854077254E-2</v>
      </c>
      <c r="O26" s="136">
        <v>14</v>
      </c>
      <c r="P26" s="88">
        <v>1.282051282051282E-2</v>
      </c>
      <c r="Q26" s="136">
        <v>19</v>
      </c>
      <c r="R26" s="90">
        <v>1.9114688128772636E-2</v>
      </c>
      <c r="S26" s="135">
        <v>482</v>
      </c>
      <c r="T26" s="109">
        <v>1.7870384102031737E-2</v>
      </c>
      <c r="U26" s="270" t="s">
        <v>144</v>
      </c>
    </row>
    <row r="27" spans="2:21" ht="21.95" customHeight="1" x14ac:dyDescent="0.25">
      <c r="B27" s="86" t="s">
        <v>27</v>
      </c>
      <c r="C27" s="135">
        <v>157</v>
      </c>
      <c r="D27" s="88">
        <v>1.7050390964378801E-2</v>
      </c>
      <c r="E27" s="136">
        <v>27</v>
      </c>
      <c r="F27" s="88">
        <v>8.1497132508300627E-3</v>
      </c>
      <c r="G27" s="136">
        <v>57</v>
      </c>
      <c r="H27" s="88">
        <v>1.6206994597668469E-2</v>
      </c>
      <c r="I27" s="136">
        <v>55</v>
      </c>
      <c r="J27" s="88">
        <v>1.4360313315926894E-2</v>
      </c>
      <c r="K27" s="136">
        <v>34</v>
      </c>
      <c r="L27" s="88">
        <v>1.5301530153015301E-2</v>
      </c>
      <c r="M27" s="136">
        <v>31</v>
      </c>
      <c r="N27" s="88">
        <v>1.1087267525035766E-2</v>
      </c>
      <c r="O27" s="136">
        <v>9</v>
      </c>
      <c r="P27" s="88">
        <v>8.241758241758242E-3</v>
      </c>
      <c r="Q27" s="136">
        <v>12</v>
      </c>
      <c r="R27" s="90">
        <v>1.2072434607645875E-2</v>
      </c>
      <c r="S27" s="135">
        <v>382</v>
      </c>
      <c r="T27" s="109">
        <v>1.4162835533145485E-2</v>
      </c>
      <c r="U27" s="270" t="s">
        <v>145</v>
      </c>
    </row>
    <row r="28" spans="2:21" ht="21.95" customHeight="1" x14ac:dyDescent="0.25">
      <c r="B28" s="86" t="s">
        <v>28</v>
      </c>
      <c r="C28" s="135">
        <v>103</v>
      </c>
      <c r="D28" s="88">
        <v>1.1185925282363162E-2</v>
      </c>
      <c r="E28" s="136">
        <v>38</v>
      </c>
      <c r="F28" s="88">
        <v>1.1469966797464533E-2</v>
      </c>
      <c r="G28" s="136">
        <v>39</v>
      </c>
      <c r="H28" s="88">
        <v>1.1088996303667898E-2</v>
      </c>
      <c r="I28" s="136">
        <v>52</v>
      </c>
      <c r="J28" s="88">
        <v>1.3577023498694517E-2</v>
      </c>
      <c r="K28" s="136">
        <v>26</v>
      </c>
      <c r="L28" s="88">
        <v>1.1701170117011701E-2</v>
      </c>
      <c r="M28" s="136">
        <v>50</v>
      </c>
      <c r="N28" s="88">
        <v>1.7882689556509301E-2</v>
      </c>
      <c r="O28" s="136">
        <v>14</v>
      </c>
      <c r="P28" s="88">
        <v>1.282051282051282E-2</v>
      </c>
      <c r="Q28" s="136">
        <v>11</v>
      </c>
      <c r="R28" s="90">
        <v>1.1066398390342052E-2</v>
      </c>
      <c r="S28" s="135">
        <v>333</v>
      </c>
      <c r="T28" s="109">
        <v>1.234613673439122E-2</v>
      </c>
      <c r="U28" s="270" t="s">
        <v>146</v>
      </c>
    </row>
    <row r="29" spans="2:21" ht="21.95" customHeight="1" x14ac:dyDescent="0.25">
      <c r="B29" s="86" t="s">
        <v>29</v>
      </c>
      <c r="C29" s="135">
        <v>125</v>
      </c>
      <c r="D29" s="88">
        <v>1.3575152041702867E-2</v>
      </c>
      <c r="E29" s="136">
        <v>34</v>
      </c>
      <c r="F29" s="88">
        <v>1.0262601871415635E-2</v>
      </c>
      <c r="G29" s="136">
        <v>44</v>
      </c>
      <c r="H29" s="88">
        <v>1.2510662496445835E-2</v>
      </c>
      <c r="I29" s="136">
        <v>36</v>
      </c>
      <c r="J29" s="88">
        <v>9.3994778067885126E-3</v>
      </c>
      <c r="K29" s="136">
        <v>26</v>
      </c>
      <c r="L29" s="88">
        <v>1.1701170117011701E-2</v>
      </c>
      <c r="M29" s="136">
        <v>25</v>
      </c>
      <c r="N29" s="88">
        <v>8.9413447782546503E-3</v>
      </c>
      <c r="O29" s="136">
        <v>10</v>
      </c>
      <c r="P29" s="88">
        <v>9.1575091575091579E-3</v>
      </c>
      <c r="Q29" s="136">
        <v>7</v>
      </c>
      <c r="R29" s="90">
        <v>7.0422535211267607E-3</v>
      </c>
      <c r="S29" s="135">
        <v>307</v>
      </c>
      <c r="T29" s="109">
        <v>1.1382174106480795E-2</v>
      </c>
      <c r="U29" s="270" t="s">
        <v>147</v>
      </c>
    </row>
    <row r="30" spans="2:21" ht="21.95" customHeight="1" thickBot="1" x14ac:dyDescent="0.3">
      <c r="B30" s="86" t="s">
        <v>30</v>
      </c>
      <c r="C30" s="135">
        <v>82</v>
      </c>
      <c r="D30" s="88">
        <v>8.905299739357081E-3</v>
      </c>
      <c r="E30" s="136">
        <v>9</v>
      </c>
      <c r="F30" s="88">
        <v>2.7165710836100213E-3</v>
      </c>
      <c r="G30" s="136">
        <v>24</v>
      </c>
      <c r="H30" s="88">
        <v>6.8239977253340914E-3</v>
      </c>
      <c r="I30" s="136">
        <v>24</v>
      </c>
      <c r="J30" s="88">
        <v>6.2663185378590081E-3</v>
      </c>
      <c r="K30" s="136">
        <v>15</v>
      </c>
      <c r="L30" s="88">
        <v>6.7506750675067504E-3</v>
      </c>
      <c r="M30" s="136">
        <v>16</v>
      </c>
      <c r="N30" s="88">
        <v>5.7224606580829757E-3</v>
      </c>
      <c r="O30" s="136">
        <v>15</v>
      </c>
      <c r="P30" s="88">
        <v>1.3736263736263736E-2</v>
      </c>
      <c r="Q30" s="136">
        <v>11</v>
      </c>
      <c r="R30" s="90">
        <v>1.1066398390342052E-2</v>
      </c>
      <c r="S30" s="135">
        <v>196</v>
      </c>
      <c r="T30" s="109">
        <v>7.266795195017055E-3</v>
      </c>
      <c r="U30" s="270" t="s">
        <v>30</v>
      </c>
    </row>
    <row r="31" spans="2:21" ht="21.95" customHeight="1" thickTop="1" thickBot="1" x14ac:dyDescent="0.3">
      <c r="B31" s="97" t="s">
        <v>31</v>
      </c>
      <c r="C31" s="142">
        <v>9208</v>
      </c>
      <c r="D31" s="99">
        <v>1</v>
      </c>
      <c r="E31" s="143">
        <v>3313</v>
      </c>
      <c r="F31" s="99">
        <v>1</v>
      </c>
      <c r="G31" s="143">
        <v>3517</v>
      </c>
      <c r="H31" s="99">
        <v>1</v>
      </c>
      <c r="I31" s="143">
        <v>3830</v>
      </c>
      <c r="J31" s="99">
        <v>0.99999999999999989</v>
      </c>
      <c r="K31" s="143">
        <v>2222</v>
      </c>
      <c r="L31" s="99">
        <v>0.99999999999999967</v>
      </c>
      <c r="M31" s="143">
        <v>2796</v>
      </c>
      <c r="N31" s="99">
        <v>1</v>
      </c>
      <c r="O31" s="143">
        <v>1092</v>
      </c>
      <c r="P31" s="99">
        <v>0.99999999999999978</v>
      </c>
      <c r="Q31" s="143">
        <v>994</v>
      </c>
      <c r="R31" s="101">
        <v>1</v>
      </c>
      <c r="S31" s="142">
        <v>26972</v>
      </c>
      <c r="T31" s="110">
        <v>1</v>
      </c>
      <c r="U31" s="270" t="s">
        <v>52</v>
      </c>
    </row>
    <row r="32" spans="2:21" ht="21.95" customHeight="1" thickTop="1" thickBot="1" x14ac:dyDescent="0.3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2:20" ht="21.95" customHeight="1" thickTop="1" x14ac:dyDescent="0.25">
      <c r="B33" s="114" t="s">
        <v>217</v>
      </c>
      <c r="C33" s="155"/>
      <c r="D33" s="11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56"/>
      <c r="T33" s="117"/>
    </row>
    <row r="34" spans="2:20" ht="21.95" customHeight="1" thickBot="1" x14ac:dyDescent="0.3">
      <c r="B34" s="119" t="s">
        <v>53</v>
      </c>
      <c r="C34" s="157"/>
      <c r="D34" s="121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2:20" ht="15.75" thickTop="1" x14ac:dyDescent="0.25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2:20" x14ac:dyDescent="0.25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2:20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2:20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2:20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2:20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2:20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2:20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2:20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2:20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  <row r="45" spans="2:20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</row>
    <row r="46" spans="2:20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47" spans="2:20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</row>
    <row r="48" spans="2:20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</row>
    <row r="49" spans="2:20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</row>
    <row r="50" spans="2:20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</row>
    <row r="51" spans="2:20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</row>
    <row r="52" spans="2:20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</row>
    <row r="53" spans="2:20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</row>
    <row r="54" spans="2:20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</row>
    <row r="55" spans="2:20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</row>
    <row r="56" spans="2:20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</row>
    <row r="57" spans="2:20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</row>
    <row r="58" spans="2:20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2:20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  <row r="60" spans="2:20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2:20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2:20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3" spans="2:20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</row>
    <row r="64" spans="2:20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  <row r="65" spans="2:20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2:20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2:20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</row>
    <row r="68" spans="2:20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</row>
    <row r="69" spans="2:20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</row>
    <row r="70" spans="2:20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</row>
    <row r="71" spans="2:20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</row>
    <row r="72" spans="2:20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</row>
    <row r="73" spans="2:20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</row>
    <row r="74" spans="2:20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</row>
    <row r="75" spans="2:20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</row>
    <row r="76" spans="2:20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</row>
    <row r="77" spans="2:20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</row>
    <row r="78" spans="2:20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</row>
    <row r="79" spans="2:20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</row>
    <row r="80" spans="2:20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</row>
    <row r="81" spans="2:20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</row>
    <row r="82" spans="2:20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</row>
    <row r="83" spans="2:20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</row>
    <row r="84" spans="2:20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</row>
    <row r="85" spans="2:20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</row>
    <row r="86" spans="2:20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2:20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</row>
    <row r="88" spans="2:20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</row>
    <row r="89" spans="2:20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</row>
    <row r="90" spans="2:20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</row>
    <row r="91" spans="2:20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</row>
    <row r="92" spans="2:20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</row>
    <row r="93" spans="2:20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</row>
    <row r="94" spans="2:20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</row>
    <row r="95" spans="2:20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</row>
    <row r="96" spans="2:20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</row>
    <row r="97" spans="2:20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</row>
    <row r="98" spans="2:20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</row>
    <row r="99" spans="2:20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</row>
    <row r="100" spans="2:20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</row>
    <row r="101" spans="2:20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</row>
    <row r="102" spans="2:20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</row>
    <row r="103" spans="2:20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</row>
    <row r="104" spans="2:20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</row>
    <row r="105" spans="2:20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</row>
    <row r="106" spans="2:20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</row>
    <row r="107" spans="2:20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</row>
    <row r="108" spans="2:20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</row>
    <row r="109" spans="2:20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</row>
    <row r="110" spans="2:20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</row>
    <row r="111" spans="2:20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</row>
    <row r="112" spans="2:20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</row>
    <row r="113" spans="2:20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</row>
    <row r="114" spans="2:20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</row>
    <row r="115" spans="2:20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</row>
    <row r="116" spans="2:20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</row>
    <row r="117" spans="2:20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</row>
    <row r="118" spans="2:20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</row>
    <row r="119" spans="2:20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2:20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2:20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</row>
    <row r="122" spans="2:20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</row>
    <row r="123" spans="2:20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</row>
    <row r="124" spans="2:20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</row>
    <row r="125" spans="2:20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</row>
    <row r="126" spans="2:20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</row>
    <row r="127" spans="2:20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</row>
    <row r="128" spans="2:20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</row>
    <row r="129" spans="2:20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</row>
    <row r="130" spans="2:20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</row>
    <row r="131" spans="2:20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</row>
    <row r="132" spans="2:20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</row>
    <row r="133" spans="2:20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</row>
    <row r="134" spans="2:20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</row>
    <row r="135" spans="2:20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</row>
    <row r="136" spans="2:20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</row>
    <row r="137" spans="2:20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</row>
    <row r="138" spans="2:20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</row>
    <row r="139" spans="2:20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</row>
    <row r="140" spans="2:20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</row>
    <row r="141" spans="2:20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</row>
    <row r="142" spans="2:20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</row>
    <row r="143" spans="2:20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</row>
    <row r="144" spans="2:20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</row>
    <row r="145" spans="2:20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</row>
    <row r="146" spans="2:20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</row>
    <row r="147" spans="2:20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</row>
    <row r="148" spans="2:20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</row>
    <row r="149" spans="2:20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</row>
    <row r="150" spans="2:20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</row>
    <row r="151" spans="2:20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</row>
    <row r="152" spans="2:20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</row>
    <row r="153" spans="2:20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</row>
    <row r="154" spans="2:20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</row>
    <row r="155" spans="2:20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</row>
    <row r="156" spans="2:20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</row>
    <row r="157" spans="2:20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</row>
    <row r="158" spans="2:20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</row>
    <row r="159" spans="2:20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</row>
    <row r="160" spans="2:20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</row>
    <row r="161" spans="2:20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</row>
    <row r="162" spans="2:20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</row>
    <row r="163" spans="2:20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</row>
    <row r="164" spans="2:20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</row>
    <row r="165" spans="2:20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</row>
    <row r="166" spans="2:20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</row>
    <row r="167" spans="2:20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</row>
    <row r="168" spans="2:20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</row>
    <row r="169" spans="2:20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</row>
    <row r="170" spans="2:20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</row>
    <row r="171" spans="2:20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</row>
    <row r="172" spans="2:20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</row>
    <row r="173" spans="2:20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</row>
    <row r="174" spans="2:20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</row>
    <row r="175" spans="2:20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</row>
    <row r="176" spans="2:20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</row>
    <row r="177" spans="2:20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</row>
    <row r="178" spans="2:20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</row>
    <row r="179" spans="2:20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</row>
    <row r="180" spans="2:20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</row>
    <row r="181" spans="2:20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</row>
    <row r="182" spans="2:20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</row>
    <row r="183" spans="2:20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</row>
    <row r="184" spans="2:20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</row>
    <row r="185" spans="2:20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</row>
    <row r="186" spans="2:20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</row>
    <row r="187" spans="2:20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</row>
    <row r="188" spans="2:20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</row>
    <row r="189" spans="2:20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</row>
    <row r="190" spans="2:20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</row>
    <row r="191" spans="2:20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</row>
    <row r="192" spans="2:20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</row>
    <row r="193" spans="2:20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</row>
    <row r="194" spans="2:20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</row>
    <row r="195" spans="2:20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</row>
    <row r="196" spans="2:20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</row>
    <row r="197" spans="2:20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</row>
    <row r="198" spans="2:20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</row>
    <row r="199" spans="2:20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</row>
    <row r="200" spans="2:20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</row>
    <row r="201" spans="2:20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</row>
    <row r="202" spans="2:20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</row>
    <row r="203" spans="2:20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</row>
    <row r="204" spans="2:20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</row>
    <row r="205" spans="2:20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</row>
    <row r="206" spans="2:20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</row>
    <row r="207" spans="2:20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</row>
    <row r="208" spans="2:20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</row>
    <row r="209" spans="2:20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</row>
    <row r="210" spans="2:20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</row>
    <row r="211" spans="2:20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</row>
    <row r="212" spans="2:20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</row>
    <row r="213" spans="2:20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</row>
    <row r="214" spans="2:20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</row>
    <row r="215" spans="2:20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</row>
    <row r="216" spans="2:20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</row>
    <row r="217" spans="2:20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</row>
    <row r="218" spans="2:20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</row>
    <row r="219" spans="2:20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</row>
    <row r="220" spans="2:20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</row>
    <row r="221" spans="2:20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</row>
    <row r="222" spans="2:20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</row>
    <row r="223" spans="2:20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</row>
    <row r="224" spans="2:20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</row>
    <row r="225" spans="2:20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</row>
    <row r="226" spans="2:20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</row>
    <row r="227" spans="2:20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</row>
    <row r="228" spans="2:20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</row>
    <row r="229" spans="2:20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</row>
    <row r="230" spans="2:20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</row>
    <row r="231" spans="2:20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</row>
    <row r="232" spans="2:20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</row>
    <row r="233" spans="2:20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</row>
    <row r="234" spans="2:20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</row>
    <row r="235" spans="2:20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</row>
    <row r="236" spans="2:20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</row>
    <row r="237" spans="2:20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</row>
    <row r="238" spans="2:20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</row>
    <row r="239" spans="2:20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</row>
    <row r="240" spans="2:20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</row>
    <row r="241" spans="2:20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</row>
    <row r="242" spans="2:20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</row>
    <row r="243" spans="2:20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</row>
    <row r="244" spans="2:20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</row>
    <row r="245" spans="2:20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</row>
    <row r="246" spans="2:20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</row>
    <row r="247" spans="2:20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</row>
    <row r="248" spans="2:20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</row>
    <row r="249" spans="2:20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</row>
    <row r="250" spans="2:20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</row>
    <row r="251" spans="2:20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</row>
    <row r="252" spans="2:20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</row>
    <row r="253" spans="2:20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</row>
    <row r="254" spans="2:20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</row>
    <row r="255" spans="2:20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</row>
    <row r="256" spans="2:20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</row>
    <row r="257" spans="2:20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</row>
    <row r="258" spans="2:20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</row>
    <row r="259" spans="2:20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</row>
    <row r="260" spans="2:20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</row>
    <row r="261" spans="2:20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</row>
    <row r="262" spans="2:20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</row>
    <row r="263" spans="2:20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</row>
    <row r="264" spans="2:20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</row>
    <row r="265" spans="2:20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</row>
    <row r="266" spans="2:20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</row>
    <row r="267" spans="2:20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</row>
    <row r="268" spans="2:20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</row>
    <row r="269" spans="2:20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</row>
    <row r="270" spans="2:20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</row>
    <row r="271" spans="2:20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</row>
    <row r="272" spans="2:20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</row>
    <row r="273" spans="2:20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</row>
    <row r="274" spans="2:20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</row>
    <row r="275" spans="2:20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</row>
    <row r="276" spans="2:20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</row>
    <row r="277" spans="2:20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</row>
    <row r="278" spans="2:20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</row>
    <row r="279" spans="2:20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</row>
    <row r="280" spans="2:20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</row>
    <row r="281" spans="2:20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</row>
    <row r="282" spans="2:20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</row>
    <row r="283" spans="2:20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</row>
    <row r="284" spans="2:20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</row>
    <row r="285" spans="2:20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</row>
    <row r="286" spans="2:20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</row>
    <row r="287" spans="2:20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</row>
    <row r="288" spans="2:20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</row>
    <row r="289" spans="2:20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</row>
    <row r="290" spans="2:20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</row>
    <row r="291" spans="2:20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</row>
    <row r="292" spans="2:20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</row>
    <row r="293" spans="2:20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</row>
    <row r="294" spans="2:20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</row>
    <row r="295" spans="2:20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</row>
    <row r="296" spans="2:20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</row>
    <row r="297" spans="2:20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</row>
    <row r="298" spans="2:20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</row>
    <row r="299" spans="2:20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</row>
    <row r="300" spans="2:20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</row>
    <row r="301" spans="2:20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</row>
    <row r="302" spans="2:20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</row>
    <row r="303" spans="2:20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</row>
    <row r="304" spans="2:20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</row>
    <row r="305" spans="2:20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</row>
    <row r="306" spans="2:20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</row>
    <row r="307" spans="2:20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</row>
    <row r="308" spans="2:20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</row>
    <row r="309" spans="2:20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</row>
    <row r="310" spans="2:20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</row>
    <row r="311" spans="2:20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</row>
    <row r="312" spans="2:20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</row>
    <row r="313" spans="2:20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</row>
    <row r="314" spans="2:20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</row>
    <row r="315" spans="2:20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</row>
    <row r="316" spans="2:20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</row>
    <row r="317" spans="2:20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</row>
    <row r="318" spans="2:20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</row>
    <row r="319" spans="2:20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</row>
    <row r="320" spans="2:20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</row>
    <row r="321" spans="2:20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</row>
    <row r="322" spans="2:20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</row>
    <row r="323" spans="2:20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</row>
    <row r="324" spans="2:20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</row>
    <row r="325" spans="2:20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</row>
    <row r="326" spans="2:20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</row>
    <row r="327" spans="2:20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</row>
    <row r="328" spans="2:20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</row>
    <row r="329" spans="2:20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</row>
    <row r="330" spans="2:20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</row>
    <row r="331" spans="2:20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</row>
    <row r="332" spans="2:20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</row>
    <row r="333" spans="2:20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</row>
  </sheetData>
  <mergeCells count="12">
    <mergeCell ref="B2:T2"/>
    <mergeCell ref="B3:B5"/>
    <mergeCell ref="C4:D4"/>
    <mergeCell ref="E4:F4"/>
    <mergeCell ref="G4:H4"/>
    <mergeCell ref="I4:J4"/>
    <mergeCell ref="K4:L4"/>
    <mergeCell ref="C3:R3"/>
    <mergeCell ref="S3:T4"/>
    <mergeCell ref="M4:N4"/>
    <mergeCell ref="O4:P4"/>
    <mergeCell ref="Q4:R4"/>
  </mergeCells>
  <printOptions horizontalCentered="1"/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V31"/>
  <sheetViews>
    <sheetView topLeftCell="L1" workbookViewId="0">
      <selection activeCell="U5" activeCellId="9" sqref="C5 E5 G5 I5 K5 M5 O5 Q5 S5 U5"/>
    </sheetView>
  </sheetViews>
  <sheetFormatPr defaultColWidth="11.42578125" defaultRowHeight="15" x14ac:dyDescent="0.25"/>
  <cols>
    <col min="1" max="1" width="10.7109375" style="63" customWidth="1"/>
    <col min="2" max="21" width="10.28515625" style="63" customWidth="1"/>
    <col min="22" max="16384" width="11.42578125" style="63"/>
  </cols>
  <sheetData>
    <row r="1" spans="1:22" ht="25.15" customHeight="1" thickTop="1" thickBot="1" x14ac:dyDescent="0.3">
      <c r="A1" s="337" t="s">
        <v>119</v>
      </c>
      <c r="B1" s="338"/>
      <c r="C1" s="338"/>
      <c r="D1" s="338"/>
      <c r="E1" s="338"/>
      <c r="F1" s="338"/>
      <c r="G1" s="338"/>
      <c r="H1" s="338"/>
      <c r="I1" s="338"/>
      <c r="J1" s="338"/>
      <c r="K1" s="339"/>
      <c r="L1" s="340"/>
      <c r="M1" s="340"/>
      <c r="N1" s="340"/>
      <c r="O1" s="340"/>
      <c r="P1" s="340"/>
      <c r="Q1" s="340"/>
      <c r="R1" s="340"/>
      <c r="S1" s="340"/>
      <c r="T1" s="340"/>
      <c r="U1" s="341"/>
    </row>
    <row r="2" spans="1:22" ht="25.15" customHeight="1" thickTop="1" thickBot="1" x14ac:dyDescent="0.3">
      <c r="A2" s="342" t="s">
        <v>3</v>
      </c>
      <c r="B2" s="345" t="s">
        <v>54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7"/>
    </row>
    <row r="3" spans="1:22" ht="25.15" customHeight="1" x14ac:dyDescent="0.25">
      <c r="A3" s="343"/>
      <c r="B3" s="348">
        <v>0</v>
      </c>
      <c r="C3" s="349"/>
      <c r="D3" s="335" t="s">
        <v>55</v>
      </c>
      <c r="E3" s="336"/>
      <c r="F3" s="350" t="s">
        <v>56</v>
      </c>
      <c r="G3" s="349"/>
      <c r="H3" s="335" t="s">
        <v>57</v>
      </c>
      <c r="I3" s="336"/>
      <c r="J3" s="350" t="s">
        <v>58</v>
      </c>
      <c r="K3" s="349"/>
      <c r="L3" s="335" t="s">
        <v>59</v>
      </c>
      <c r="M3" s="336"/>
      <c r="N3" s="350" t="s">
        <v>60</v>
      </c>
      <c r="O3" s="349"/>
      <c r="P3" s="335" t="s">
        <v>61</v>
      </c>
      <c r="Q3" s="336"/>
      <c r="R3" s="335" t="s">
        <v>34</v>
      </c>
      <c r="S3" s="336"/>
      <c r="T3" s="335" t="s">
        <v>52</v>
      </c>
      <c r="U3" s="336"/>
    </row>
    <row r="4" spans="1:22" ht="25.15" customHeight="1" thickBot="1" x14ac:dyDescent="0.3">
      <c r="A4" s="344"/>
      <c r="B4" s="9" t="s">
        <v>4</v>
      </c>
      <c r="C4" s="10" t="s">
        <v>5</v>
      </c>
      <c r="D4" s="9" t="s">
        <v>4</v>
      </c>
      <c r="E4" s="11" t="s">
        <v>5</v>
      </c>
      <c r="F4" s="12" t="s">
        <v>4</v>
      </c>
      <c r="G4" s="10" t="s">
        <v>5</v>
      </c>
      <c r="H4" s="9" t="s">
        <v>4</v>
      </c>
      <c r="I4" s="11" t="s">
        <v>5</v>
      </c>
      <c r="J4" s="12" t="s">
        <v>4</v>
      </c>
      <c r="K4" s="10" t="s">
        <v>5</v>
      </c>
      <c r="L4" s="9" t="s">
        <v>4</v>
      </c>
      <c r="M4" s="11" t="s">
        <v>5</v>
      </c>
      <c r="N4" s="12" t="s">
        <v>4</v>
      </c>
      <c r="O4" s="10" t="s">
        <v>5</v>
      </c>
      <c r="P4" s="9" t="s">
        <v>4</v>
      </c>
      <c r="Q4" s="11" t="s">
        <v>5</v>
      </c>
      <c r="R4" s="9" t="s">
        <v>4</v>
      </c>
      <c r="S4" s="11" t="s">
        <v>5</v>
      </c>
      <c r="T4" s="9" t="s">
        <v>4</v>
      </c>
      <c r="U4" s="11" t="s">
        <v>5</v>
      </c>
    </row>
    <row r="5" spans="1:22" x14ac:dyDescent="0.25">
      <c r="A5" s="13" t="s">
        <v>6</v>
      </c>
      <c r="B5" s="24">
        <f>VLOOKUP(V5,[1]Sheet1!$A$217:$U$242,2,FALSE)</f>
        <v>246</v>
      </c>
      <c r="C5" s="14">
        <f>VLOOKUP(V5,[1]Sheet1!$A$217:$U$242,3,FALSE)/100</f>
        <v>9.1205694794601801E-3</v>
      </c>
      <c r="D5" s="24">
        <f>VLOOKUP(V5,[1]Sheet1!$A$217:$U$242,4,FALSE)</f>
        <v>246</v>
      </c>
      <c r="E5" s="15">
        <f>VLOOKUP(V5,[1]Sheet1!$A$217:$U$242,5,FALSE)/100</f>
        <v>9.1205694794601801E-3</v>
      </c>
      <c r="F5" s="26">
        <f>VLOOKUP(V5,[1]Sheet1!$A$217:$U$242,6,FALSE)</f>
        <v>0</v>
      </c>
      <c r="G5" s="14">
        <f>VLOOKUP(V5,[1]Sheet1!$A$217:$U$242,7,FALSE)/100</f>
        <v>0</v>
      </c>
      <c r="H5" s="24">
        <f>VLOOKUP(V5,[1]Sheet1!$A$217:$U$242,8,FALSE)</f>
        <v>0</v>
      </c>
      <c r="I5" s="15">
        <f>VLOOKUP(V5,[1]Sheet1!$A$217:$U$242,9,FALSE)/100</f>
        <v>0</v>
      </c>
      <c r="J5" s="26">
        <f>VLOOKUP(V5,[1]Sheet1!$A$217:$U$242,10,FALSE)</f>
        <v>0</v>
      </c>
      <c r="K5" s="14">
        <f>VLOOKUP(V5,[1]Sheet1!$A$217:$U$242,11,FALSE)/100</f>
        <v>0</v>
      </c>
      <c r="L5" s="24">
        <f>VLOOKUP(V5,[1]Sheet1!$A$217:$U$242,12,FALSE)</f>
        <v>0</v>
      </c>
      <c r="M5" s="15">
        <f>VLOOKUP(V5,[1]Sheet1!$A$217:$U$242,13,FALSE)/100</f>
        <v>0</v>
      </c>
      <c r="N5" s="24">
        <f>VLOOKUP(V5,[1]Sheet1!$A$217:$U$242,14,FALSE)</f>
        <v>0</v>
      </c>
      <c r="O5" s="15">
        <f>VLOOKUP(V5,[1]Sheet1!$A$217:$U$242,15,FALSE)/100</f>
        <v>0</v>
      </c>
      <c r="P5" s="26">
        <f>VLOOKUP(V5,[1]Sheet1!$A$217:$U$242,16,FALSE)</f>
        <v>0</v>
      </c>
      <c r="Q5" s="15">
        <f>VLOOKUP(V5,[1]Sheet1!$A$217:$U$242,17,FALSE)/100</f>
        <v>0</v>
      </c>
      <c r="R5" s="26">
        <f>VLOOKUP(V5,[1]Sheet1!$A$217:$U$242,18,FALSE)</f>
        <v>0</v>
      </c>
      <c r="S5" s="15">
        <f>VLOOKUP(V5,[1]Sheet1!$A$217:$U$242,19,FALSE)/100</f>
        <v>0</v>
      </c>
      <c r="T5" s="26">
        <f>VLOOKUP(V5,[1]Sheet1!$A$217:$U$242,20,FALSE)</f>
        <v>0</v>
      </c>
      <c r="U5" s="15">
        <f>VLOOKUP(V5,[1]Sheet1!$A$217:$U$242,21,FALSE)/100</f>
        <v>0</v>
      </c>
      <c r="V5" s="67" t="s">
        <v>124</v>
      </c>
    </row>
    <row r="6" spans="1:22" x14ac:dyDescent="0.25">
      <c r="A6" s="16" t="s">
        <v>7</v>
      </c>
      <c r="B6" s="22">
        <f>VLOOKUP(V6,[1]Sheet1!$A$217:$U$242,2,FALSE)</f>
        <v>217</v>
      </c>
      <c r="C6" s="14">
        <f>VLOOKUP(V6,[1]Sheet1!$A$217:$U$242,3,FALSE)/100</f>
        <v>8.0453803944831679E-3</v>
      </c>
      <c r="D6" s="22">
        <f>VLOOKUP(V6,[1]Sheet1!$A$217:$U$242,4,FALSE)</f>
        <v>217</v>
      </c>
      <c r="E6" s="15">
        <f>VLOOKUP(V6,[1]Sheet1!$A$217:$U$242,5,FALSE)/100</f>
        <v>8.0453803944831679E-3</v>
      </c>
      <c r="F6" s="27">
        <f>VLOOKUP(V6,[1]Sheet1!$A$217:$U$242,6,FALSE)</f>
        <v>0</v>
      </c>
      <c r="G6" s="14">
        <f>VLOOKUP(V6,[1]Sheet1!$A$217:$U$242,7,FALSE)/100</f>
        <v>0</v>
      </c>
      <c r="H6" s="22">
        <f>VLOOKUP(V6,[1]Sheet1!$A$217:$U$242,8,FALSE)</f>
        <v>0</v>
      </c>
      <c r="I6" s="15">
        <f>VLOOKUP(V6,[1]Sheet1!$A$217:$U$242,9,FALSE)/100</f>
        <v>0</v>
      </c>
      <c r="J6" s="27">
        <f>VLOOKUP(V6,[1]Sheet1!$A$217:$U$242,10,FALSE)</f>
        <v>0</v>
      </c>
      <c r="K6" s="14">
        <f>VLOOKUP(V6,[1]Sheet1!$A$217:$U$242,11,FALSE)/100</f>
        <v>0</v>
      </c>
      <c r="L6" s="22">
        <f>VLOOKUP(V6,[1]Sheet1!$A$217:$U$242,12,FALSE)</f>
        <v>0</v>
      </c>
      <c r="M6" s="15">
        <f>VLOOKUP(V6,[1]Sheet1!$A$217:$U$242,13,FALSE)/100</f>
        <v>0</v>
      </c>
      <c r="N6" s="22">
        <f>VLOOKUP(V6,[1]Sheet1!$A$217:$U$242,14,FALSE)</f>
        <v>0</v>
      </c>
      <c r="O6" s="15">
        <f>VLOOKUP(V6,[1]Sheet1!$A$217:$U$242,15,FALSE)/100</f>
        <v>0</v>
      </c>
      <c r="P6" s="27">
        <f>VLOOKUP(V6,[1]Sheet1!$A$217:$U$242,16,FALSE)</f>
        <v>0</v>
      </c>
      <c r="Q6" s="15">
        <f>VLOOKUP(V6,[1]Sheet1!$A$217:$U$242,17,FALSE)/100</f>
        <v>0</v>
      </c>
      <c r="R6" s="27">
        <f>VLOOKUP(V6,[1]Sheet1!$A$217:$U$242,18,FALSE)</f>
        <v>0</v>
      </c>
      <c r="S6" s="15">
        <f>VLOOKUP(V6,[1]Sheet1!$A$217:$U$242,19,FALSE)/100</f>
        <v>0</v>
      </c>
      <c r="T6" s="27">
        <f>VLOOKUP(V6,[1]Sheet1!$A$217:$U$242,20,FALSE)</f>
        <v>0</v>
      </c>
      <c r="U6" s="15">
        <f>VLOOKUP(V6,[1]Sheet1!$A$217:$U$242,21,FALSE)/100</f>
        <v>0</v>
      </c>
      <c r="V6" s="67" t="s">
        <v>125</v>
      </c>
    </row>
    <row r="7" spans="1:22" x14ac:dyDescent="0.25">
      <c r="A7" s="16" t="s">
        <v>8</v>
      </c>
      <c r="B7" s="22">
        <f>VLOOKUP(V7,[1]Sheet1!$A$217:$U$242,2,FALSE)</f>
        <v>154</v>
      </c>
      <c r="C7" s="14">
        <f>VLOOKUP(V7,[1]Sheet1!$A$217:$U$242,3,FALSE)/100</f>
        <v>5.7096247960848291E-3</v>
      </c>
      <c r="D7" s="22">
        <f>VLOOKUP(V7,[1]Sheet1!$A$217:$U$242,4,FALSE)</f>
        <v>154</v>
      </c>
      <c r="E7" s="15">
        <f>VLOOKUP(V7,[1]Sheet1!$A$217:$U$242,5,FALSE)/100</f>
        <v>5.7096247960848291E-3</v>
      </c>
      <c r="F7" s="27">
        <f>VLOOKUP(V7,[1]Sheet1!$A$217:$U$242,6,FALSE)</f>
        <v>0</v>
      </c>
      <c r="G7" s="14">
        <f>VLOOKUP(V7,[1]Sheet1!$A$217:$U$242,7,FALSE)/100</f>
        <v>0</v>
      </c>
      <c r="H7" s="22">
        <f>VLOOKUP(V7,[1]Sheet1!$A$217:$U$242,8,FALSE)</f>
        <v>0</v>
      </c>
      <c r="I7" s="15">
        <f>VLOOKUP(V7,[1]Sheet1!$A$217:$U$242,9,FALSE)/100</f>
        <v>0</v>
      </c>
      <c r="J7" s="27">
        <f>VLOOKUP(V7,[1]Sheet1!$A$217:$U$242,10,FALSE)</f>
        <v>0</v>
      </c>
      <c r="K7" s="14">
        <f>VLOOKUP(V7,[1]Sheet1!$A$217:$U$242,11,FALSE)/100</f>
        <v>0</v>
      </c>
      <c r="L7" s="22">
        <f>VLOOKUP(V7,[1]Sheet1!$A$217:$U$242,12,FALSE)</f>
        <v>0</v>
      </c>
      <c r="M7" s="15">
        <f>VLOOKUP(V7,[1]Sheet1!$A$217:$U$242,13,FALSE)/100</f>
        <v>0</v>
      </c>
      <c r="N7" s="22">
        <f>VLOOKUP(V7,[1]Sheet1!$A$217:$U$242,14,FALSE)</f>
        <v>0</v>
      </c>
      <c r="O7" s="15">
        <f>VLOOKUP(V7,[1]Sheet1!$A$217:$U$242,15,FALSE)/100</f>
        <v>0</v>
      </c>
      <c r="P7" s="27">
        <f>VLOOKUP(V7,[1]Sheet1!$A$217:$U$242,16,FALSE)</f>
        <v>0</v>
      </c>
      <c r="Q7" s="15">
        <f>VLOOKUP(V7,[1]Sheet1!$A$217:$U$242,17,FALSE)/100</f>
        <v>0</v>
      </c>
      <c r="R7" s="27">
        <f>VLOOKUP(V7,[1]Sheet1!$A$217:$U$242,18,FALSE)</f>
        <v>0</v>
      </c>
      <c r="S7" s="15">
        <f>VLOOKUP(V7,[1]Sheet1!$A$217:$U$242,19,FALSE)/100</f>
        <v>0</v>
      </c>
      <c r="T7" s="27">
        <f>VLOOKUP(V7,[1]Sheet1!$A$217:$U$242,20,FALSE)</f>
        <v>0</v>
      </c>
      <c r="U7" s="15">
        <f>VLOOKUP(V7,[1]Sheet1!$A$217:$U$242,21,FALSE)/100</f>
        <v>0</v>
      </c>
      <c r="V7" s="67" t="s">
        <v>126</v>
      </c>
    </row>
    <row r="8" spans="1:22" x14ac:dyDescent="0.25">
      <c r="A8" s="16" t="s">
        <v>9</v>
      </c>
      <c r="B8" s="22">
        <f>VLOOKUP(V8,[1]Sheet1!$A$217:$U$242,2,FALSE)</f>
        <v>163</v>
      </c>
      <c r="C8" s="14">
        <f>VLOOKUP(V8,[1]Sheet1!$A$217:$U$242,3,FALSE)/100</f>
        <v>6.0433041672845918E-3</v>
      </c>
      <c r="D8" s="22">
        <f>VLOOKUP(V8,[1]Sheet1!$A$217:$U$242,4,FALSE)</f>
        <v>163</v>
      </c>
      <c r="E8" s="15">
        <f>VLOOKUP(V8,[1]Sheet1!$A$217:$U$242,5,FALSE)/100</f>
        <v>6.0433041672845918E-3</v>
      </c>
      <c r="F8" s="27">
        <f>VLOOKUP(V8,[1]Sheet1!$A$217:$U$242,6,FALSE)</f>
        <v>0</v>
      </c>
      <c r="G8" s="14">
        <f>VLOOKUP(V8,[1]Sheet1!$A$217:$U$242,7,FALSE)/100</f>
        <v>0</v>
      </c>
      <c r="H8" s="22">
        <f>VLOOKUP(V8,[1]Sheet1!$A$217:$U$242,8,FALSE)</f>
        <v>0</v>
      </c>
      <c r="I8" s="15">
        <f>VLOOKUP(V8,[1]Sheet1!$A$217:$U$242,9,FALSE)/100</f>
        <v>0</v>
      </c>
      <c r="J8" s="27">
        <f>VLOOKUP(V8,[1]Sheet1!$A$217:$U$242,10,FALSE)</f>
        <v>0</v>
      </c>
      <c r="K8" s="14">
        <f>VLOOKUP(V8,[1]Sheet1!$A$217:$U$242,11,FALSE)/100</f>
        <v>0</v>
      </c>
      <c r="L8" s="22">
        <f>VLOOKUP(V8,[1]Sheet1!$A$217:$U$242,12,FALSE)</f>
        <v>0</v>
      </c>
      <c r="M8" s="15">
        <f>VLOOKUP(V8,[1]Sheet1!$A$217:$U$242,13,FALSE)/100</f>
        <v>0</v>
      </c>
      <c r="N8" s="22">
        <f>VLOOKUP(V8,[1]Sheet1!$A$217:$U$242,14,FALSE)</f>
        <v>0</v>
      </c>
      <c r="O8" s="15">
        <f>VLOOKUP(V8,[1]Sheet1!$A$217:$U$242,15,FALSE)/100</f>
        <v>0</v>
      </c>
      <c r="P8" s="27">
        <f>VLOOKUP(V8,[1]Sheet1!$A$217:$U$242,16,FALSE)</f>
        <v>0</v>
      </c>
      <c r="Q8" s="15">
        <f>VLOOKUP(V8,[1]Sheet1!$A$217:$U$242,17,FALSE)/100</f>
        <v>0</v>
      </c>
      <c r="R8" s="27">
        <f>VLOOKUP(V8,[1]Sheet1!$A$217:$U$242,18,FALSE)</f>
        <v>0</v>
      </c>
      <c r="S8" s="15">
        <f>VLOOKUP(V8,[1]Sheet1!$A$217:$U$242,19,FALSE)/100</f>
        <v>0</v>
      </c>
      <c r="T8" s="27">
        <f>VLOOKUP(V8,[1]Sheet1!$A$217:$U$242,20,FALSE)</f>
        <v>0</v>
      </c>
      <c r="U8" s="15">
        <f>VLOOKUP(V8,[1]Sheet1!$A$217:$U$242,21,FALSE)/100</f>
        <v>0</v>
      </c>
      <c r="V8" s="67" t="s">
        <v>127</v>
      </c>
    </row>
    <row r="9" spans="1:22" x14ac:dyDescent="0.25">
      <c r="A9" s="16" t="s">
        <v>10</v>
      </c>
      <c r="B9" s="22">
        <f>VLOOKUP(V9,[1]Sheet1!$A$217:$U$242,2,FALSE)</f>
        <v>127</v>
      </c>
      <c r="C9" s="14">
        <f>VLOOKUP(V9,[1]Sheet1!$A$217:$U$242,3,FALSE)/100</f>
        <v>4.7085866824855402E-3</v>
      </c>
      <c r="D9" s="22">
        <f>VLOOKUP(V9,[1]Sheet1!$A$217:$U$242,4,FALSE)</f>
        <v>127</v>
      </c>
      <c r="E9" s="15">
        <f>VLOOKUP(V9,[1]Sheet1!$A$217:$U$242,5,FALSE)/100</f>
        <v>4.7085866824855402E-3</v>
      </c>
      <c r="F9" s="27">
        <f>VLOOKUP(V9,[1]Sheet1!$A$217:$U$242,6,FALSE)</f>
        <v>0</v>
      </c>
      <c r="G9" s="14">
        <f>VLOOKUP(V9,[1]Sheet1!$A$217:$U$242,7,FALSE)/100</f>
        <v>0</v>
      </c>
      <c r="H9" s="22">
        <f>VLOOKUP(V9,[1]Sheet1!$A$217:$U$242,8,FALSE)</f>
        <v>0</v>
      </c>
      <c r="I9" s="15">
        <f>VLOOKUP(V9,[1]Sheet1!$A$217:$U$242,9,FALSE)/100</f>
        <v>0</v>
      </c>
      <c r="J9" s="27">
        <f>VLOOKUP(V9,[1]Sheet1!$A$217:$U$242,10,FALSE)</f>
        <v>0</v>
      </c>
      <c r="K9" s="14">
        <f>VLOOKUP(V9,[1]Sheet1!$A$217:$U$242,11,FALSE)/100</f>
        <v>0</v>
      </c>
      <c r="L9" s="22">
        <f>VLOOKUP(V9,[1]Sheet1!$A$217:$U$242,12,FALSE)</f>
        <v>0</v>
      </c>
      <c r="M9" s="15">
        <f>VLOOKUP(V9,[1]Sheet1!$A$217:$U$242,13,FALSE)/100</f>
        <v>0</v>
      </c>
      <c r="N9" s="22">
        <f>VLOOKUP(V9,[1]Sheet1!$A$217:$U$242,14,FALSE)</f>
        <v>0</v>
      </c>
      <c r="O9" s="15">
        <f>VLOOKUP(V9,[1]Sheet1!$A$217:$U$242,15,FALSE)/100</f>
        <v>0</v>
      </c>
      <c r="P9" s="27">
        <f>VLOOKUP(V9,[1]Sheet1!$A$217:$U$242,16,FALSE)</f>
        <v>0</v>
      </c>
      <c r="Q9" s="15">
        <f>VLOOKUP(V9,[1]Sheet1!$A$217:$U$242,17,FALSE)/100</f>
        <v>0</v>
      </c>
      <c r="R9" s="27">
        <f>VLOOKUP(V9,[1]Sheet1!$A$217:$U$242,18,FALSE)</f>
        <v>0</v>
      </c>
      <c r="S9" s="15">
        <f>VLOOKUP(V9,[1]Sheet1!$A$217:$U$242,19,FALSE)/100</f>
        <v>0</v>
      </c>
      <c r="T9" s="27">
        <f>VLOOKUP(V9,[1]Sheet1!$A$217:$U$242,20,FALSE)</f>
        <v>0</v>
      </c>
      <c r="U9" s="15">
        <f>VLOOKUP(V9,[1]Sheet1!$A$217:$U$242,21,FALSE)/100</f>
        <v>0</v>
      </c>
      <c r="V9" s="67" t="s">
        <v>128</v>
      </c>
    </row>
    <row r="10" spans="1:22" x14ac:dyDescent="0.25">
      <c r="A10" s="16" t="s">
        <v>11</v>
      </c>
      <c r="B10" s="22">
        <f>VLOOKUP(V10,[1]Sheet1!$A$217:$U$242,2,FALSE)</f>
        <v>213</v>
      </c>
      <c r="C10" s="14">
        <f>VLOOKUP(V10,[1]Sheet1!$A$217:$U$242,3,FALSE)/100</f>
        <v>7.8970784517277178E-3</v>
      </c>
      <c r="D10" s="22">
        <f>VLOOKUP(V10,[1]Sheet1!$A$217:$U$242,4,FALSE)</f>
        <v>213</v>
      </c>
      <c r="E10" s="15">
        <f>VLOOKUP(V10,[1]Sheet1!$A$217:$U$242,5,FALSE)/100</f>
        <v>7.8970784517277178E-3</v>
      </c>
      <c r="F10" s="27">
        <f>VLOOKUP(V10,[1]Sheet1!$A$217:$U$242,6,FALSE)</f>
        <v>0</v>
      </c>
      <c r="G10" s="14">
        <f>VLOOKUP(V10,[1]Sheet1!$A$217:$U$242,7,FALSE)/100</f>
        <v>0</v>
      </c>
      <c r="H10" s="22">
        <f>VLOOKUP(V10,[1]Sheet1!$A$217:$U$242,8,FALSE)</f>
        <v>0</v>
      </c>
      <c r="I10" s="15">
        <f>VLOOKUP(V10,[1]Sheet1!$A$217:$U$242,9,FALSE)/100</f>
        <v>0</v>
      </c>
      <c r="J10" s="27">
        <f>VLOOKUP(V10,[1]Sheet1!$A$217:$U$242,10,FALSE)</f>
        <v>0</v>
      </c>
      <c r="K10" s="14">
        <f>VLOOKUP(V10,[1]Sheet1!$A$217:$U$242,11,FALSE)/100</f>
        <v>0</v>
      </c>
      <c r="L10" s="22">
        <f>VLOOKUP(V10,[1]Sheet1!$A$217:$U$242,12,FALSE)</f>
        <v>0</v>
      </c>
      <c r="M10" s="15">
        <f>VLOOKUP(V10,[1]Sheet1!$A$217:$U$242,13,FALSE)/100</f>
        <v>0</v>
      </c>
      <c r="N10" s="22">
        <f>VLOOKUP(V10,[1]Sheet1!$A$217:$U$242,14,FALSE)</f>
        <v>0</v>
      </c>
      <c r="O10" s="15">
        <f>VLOOKUP(V10,[1]Sheet1!$A$217:$U$242,15,FALSE)/100</f>
        <v>0</v>
      </c>
      <c r="P10" s="27">
        <f>VLOOKUP(V10,[1]Sheet1!$A$217:$U$242,16,FALSE)</f>
        <v>0</v>
      </c>
      <c r="Q10" s="15">
        <f>VLOOKUP(V10,[1]Sheet1!$A$217:$U$242,17,FALSE)/100</f>
        <v>0</v>
      </c>
      <c r="R10" s="27">
        <f>VLOOKUP(V10,[1]Sheet1!$A$217:$U$242,18,FALSE)</f>
        <v>0</v>
      </c>
      <c r="S10" s="15">
        <f>VLOOKUP(V10,[1]Sheet1!$A$217:$U$242,19,FALSE)/100</f>
        <v>0</v>
      </c>
      <c r="T10" s="27">
        <f>VLOOKUP(V10,[1]Sheet1!$A$217:$U$242,20,FALSE)</f>
        <v>0</v>
      </c>
      <c r="U10" s="15">
        <f>VLOOKUP(V10,[1]Sheet1!$A$217:$U$242,21,FALSE)/100</f>
        <v>0</v>
      </c>
      <c r="V10" s="67" t="s">
        <v>129</v>
      </c>
    </row>
    <row r="11" spans="1:22" x14ac:dyDescent="0.25">
      <c r="A11" s="16" t="s">
        <v>12</v>
      </c>
      <c r="B11" s="22">
        <f>VLOOKUP(V11,[1]Sheet1!$A$217:$U$242,2,FALSE)</f>
        <v>421</v>
      </c>
      <c r="C11" s="14">
        <f>VLOOKUP(V11,[1]Sheet1!$A$217:$U$242,3,FALSE)/100</f>
        <v>1.5608779475011126E-2</v>
      </c>
      <c r="D11" s="22">
        <f>VLOOKUP(V11,[1]Sheet1!$A$217:$U$242,4,FALSE)</f>
        <v>421</v>
      </c>
      <c r="E11" s="15">
        <f>VLOOKUP(V11,[1]Sheet1!$A$217:$U$242,5,FALSE)/100</f>
        <v>1.5608779475011126E-2</v>
      </c>
      <c r="F11" s="27">
        <f>VLOOKUP(V11,[1]Sheet1!$A$217:$U$242,6,FALSE)</f>
        <v>0</v>
      </c>
      <c r="G11" s="14">
        <f>VLOOKUP(V11,[1]Sheet1!$A$217:$U$242,7,FALSE)/100</f>
        <v>0</v>
      </c>
      <c r="H11" s="22">
        <f>VLOOKUP(V11,[1]Sheet1!$A$217:$U$242,8,FALSE)</f>
        <v>0</v>
      </c>
      <c r="I11" s="15">
        <f>VLOOKUP(V11,[1]Sheet1!$A$217:$U$242,9,FALSE)/100</f>
        <v>0</v>
      </c>
      <c r="J11" s="27">
        <f>VLOOKUP(V11,[1]Sheet1!$A$217:$U$242,10,FALSE)</f>
        <v>0</v>
      </c>
      <c r="K11" s="14">
        <f>VLOOKUP(V11,[1]Sheet1!$A$217:$U$242,11,FALSE)/100</f>
        <v>0</v>
      </c>
      <c r="L11" s="22">
        <f>VLOOKUP(V11,[1]Sheet1!$A$217:$U$242,12,FALSE)</f>
        <v>0</v>
      </c>
      <c r="M11" s="15">
        <f>VLOOKUP(V11,[1]Sheet1!$A$217:$U$242,13,FALSE)/100</f>
        <v>0</v>
      </c>
      <c r="N11" s="22">
        <f>VLOOKUP(V11,[1]Sheet1!$A$217:$U$242,14,FALSE)</f>
        <v>0</v>
      </c>
      <c r="O11" s="15">
        <f>VLOOKUP(V11,[1]Sheet1!$A$217:$U$242,15,FALSE)/100</f>
        <v>0</v>
      </c>
      <c r="P11" s="27">
        <f>VLOOKUP(V11,[1]Sheet1!$A$217:$U$242,16,FALSE)</f>
        <v>0</v>
      </c>
      <c r="Q11" s="15">
        <f>VLOOKUP(V11,[1]Sheet1!$A$217:$U$242,17,FALSE)/100</f>
        <v>0</v>
      </c>
      <c r="R11" s="27">
        <f>VLOOKUP(V11,[1]Sheet1!$A$217:$U$242,18,FALSE)</f>
        <v>0</v>
      </c>
      <c r="S11" s="15">
        <f>VLOOKUP(V11,[1]Sheet1!$A$217:$U$242,19,FALSE)/100</f>
        <v>0</v>
      </c>
      <c r="T11" s="27">
        <f>VLOOKUP(V11,[1]Sheet1!$A$217:$U$242,20,FALSE)</f>
        <v>0</v>
      </c>
      <c r="U11" s="15">
        <f>VLOOKUP(V11,[1]Sheet1!$A$217:$U$242,21,FALSE)/100</f>
        <v>0</v>
      </c>
      <c r="V11" s="67" t="s">
        <v>130</v>
      </c>
    </row>
    <row r="12" spans="1:22" x14ac:dyDescent="0.25">
      <c r="A12" s="16" t="s">
        <v>13</v>
      </c>
      <c r="B12" s="22">
        <f>VLOOKUP(V12,[1]Sheet1!$A$217:$U$242,2,FALSE)</f>
        <v>890</v>
      </c>
      <c r="C12" s="14">
        <f>VLOOKUP(V12,[1]Sheet1!$A$217:$U$242,3,FALSE)/100</f>
        <v>3.2997182263087649E-2</v>
      </c>
      <c r="D12" s="22">
        <f>VLOOKUP(V12,[1]Sheet1!$A$217:$U$242,4,FALSE)</f>
        <v>890</v>
      </c>
      <c r="E12" s="15">
        <f>VLOOKUP(V12,[1]Sheet1!$A$217:$U$242,5,FALSE)/100</f>
        <v>3.2997182263087649E-2</v>
      </c>
      <c r="F12" s="27">
        <f>VLOOKUP(V12,[1]Sheet1!$A$217:$U$242,6,FALSE)</f>
        <v>0</v>
      </c>
      <c r="G12" s="14">
        <f>VLOOKUP(V12,[1]Sheet1!$A$217:$U$242,7,FALSE)/100</f>
        <v>0</v>
      </c>
      <c r="H12" s="22">
        <f>VLOOKUP(V12,[1]Sheet1!$A$217:$U$242,8,FALSE)</f>
        <v>0</v>
      </c>
      <c r="I12" s="15">
        <f>VLOOKUP(V12,[1]Sheet1!$A$217:$U$242,9,FALSE)/100</f>
        <v>0</v>
      </c>
      <c r="J12" s="27">
        <f>VLOOKUP(V12,[1]Sheet1!$A$217:$U$242,10,FALSE)</f>
        <v>0</v>
      </c>
      <c r="K12" s="14">
        <f>VLOOKUP(V12,[1]Sheet1!$A$217:$U$242,11,FALSE)/100</f>
        <v>0</v>
      </c>
      <c r="L12" s="22">
        <f>VLOOKUP(V12,[1]Sheet1!$A$217:$U$242,12,FALSE)</f>
        <v>0</v>
      </c>
      <c r="M12" s="15">
        <f>VLOOKUP(V12,[1]Sheet1!$A$217:$U$242,13,FALSE)/100</f>
        <v>0</v>
      </c>
      <c r="N12" s="22">
        <f>VLOOKUP(V12,[1]Sheet1!$A$217:$U$242,14,FALSE)</f>
        <v>0</v>
      </c>
      <c r="O12" s="15">
        <f>VLOOKUP(V12,[1]Sheet1!$A$217:$U$242,15,FALSE)/100</f>
        <v>0</v>
      </c>
      <c r="P12" s="27">
        <f>VLOOKUP(V12,[1]Sheet1!$A$217:$U$242,16,FALSE)</f>
        <v>0</v>
      </c>
      <c r="Q12" s="15">
        <f>VLOOKUP(V12,[1]Sheet1!$A$217:$U$242,17,FALSE)/100</f>
        <v>0</v>
      </c>
      <c r="R12" s="27">
        <f>VLOOKUP(V12,[1]Sheet1!$A$217:$U$242,18,FALSE)</f>
        <v>0</v>
      </c>
      <c r="S12" s="15">
        <f>VLOOKUP(V12,[1]Sheet1!$A$217:$U$242,19,FALSE)/100</f>
        <v>0</v>
      </c>
      <c r="T12" s="27">
        <f>VLOOKUP(V12,[1]Sheet1!$A$217:$U$242,20,FALSE)</f>
        <v>0</v>
      </c>
      <c r="U12" s="15">
        <f>VLOOKUP(V12,[1]Sheet1!$A$217:$U$242,21,FALSE)/100</f>
        <v>0</v>
      </c>
      <c r="V12" s="67" t="s">
        <v>131</v>
      </c>
    </row>
    <row r="13" spans="1:22" x14ac:dyDescent="0.25">
      <c r="A13" s="16" t="s">
        <v>14</v>
      </c>
      <c r="B13" s="22">
        <f>VLOOKUP(V13,[1]Sheet1!$A$217:$U$242,2,FALSE)</f>
        <v>2065</v>
      </c>
      <c r="C13" s="14">
        <f>VLOOKUP(V13,[1]Sheet1!$A$217:$U$242,3,FALSE)/100</f>
        <v>7.6560877947501119E-2</v>
      </c>
      <c r="D13" s="22">
        <f>VLOOKUP(V13,[1]Sheet1!$A$217:$U$242,4,FALSE)</f>
        <v>2065</v>
      </c>
      <c r="E13" s="15">
        <f>VLOOKUP(V13,[1]Sheet1!$A$217:$U$242,5,FALSE)/100</f>
        <v>7.6560877947501119E-2</v>
      </c>
      <c r="F13" s="27">
        <f>VLOOKUP(V13,[1]Sheet1!$A$217:$U$242,6,FALSE)</f>
        <v>0</v>
      </c>
      <c r="G13" s="14">
        <f>VLOOKUP(V13,[1]Sheet1!$A$217:$U$242,7,FALSE)/100</f>
        <v>0</v>
      </c>
      <c r="H13" s="22">
        <f>VLOOKUP(V13,[1]Sheet1!$A$217:$U$242,8,FALSE)</f>
        <v>0</v>
      </c>
      <c r="I13" s="15">
        <f>VLOOKUP(V13,[1]Sheet1!$A$217:$U$242,9,FALSE)/100</f>
        <v>0</v>
      </c>
      <c r="J13" s="27">
        <f>VLOOKUP(V13,[1]Sheet1!$A$217:$U$242,10,FALSE)</f>
        <v>0</v>
      </c>
      <c r="K13" s="14">
        <f>VLOOKUP(V13,[1]Sheet1!$A$217:$U$242,11,FALSE)/100</f>
        <v>0</v>
      </c>
      <c r="L13" s="22">
        <f>VLOOKUP(V13,[1]Sheet1!$A$217:$U$242,12,FALSE)</f>
        <v>0</v>
      </c>
      <c r="M13" s="15">
        <f>VLOOKUP(V13,[1]Sheet1!$A$217:$U$242,13,FALSE)/100</f>
        <v>0</v>
      </c>
      <c r="N13" s="22">
        <f>VLOOKUP(V13,[1]Sheet1!$A$217:$U$242,14,FALSE)</f>
        <v>0</v>
      </c>
      <c r="O13" s="15">
        <f>VLOOKUP(V13,[1]Sheet1!$A$217:$U$242,15,FALSE)/100</f>
        <v>0</v>
      </c>
      <c r="P13" s="27">
        <f>VLOOKUP(V13,[1]Sheet1!$A$217:$U$242,16,FALSE)</f>
        <v>0</v>
      </c>
      <c r="Q13" s="15">
        <f>VLOOKUP(V13,[1]Sheet1!$A$217:$U$242,17,FALSE)/100</f>
        <v>0</v>
      </c>
      <c r="R13" s="27">
        <f>VLOOKUP(V13,[1]Sheet1!$A$217:$U$242,18,FALSE)</f>
        <v>0</v>
      </c>
      <c r="S13" s="15">
        <f>VLOOKUP(V13,[1]Sheet1!$A$217:$U$242,19,FALSE)/100</f>
        <v>0</v>
      </c>
      <c r="T13" s="27">
        <f>VLOOKUP(V13,[1]Sheet1!$A$217:$U$242,20,FALSE)</f>
        <v>0</v>
      </c>
      <c r="U13" s="15">
        <f>VLOOKUP(V13,[1]Sheet1!$A$217:$U$242,21,FALSE)/100</f>
        <v>0</v>
      </c>
      <c r="V13" s="67" t="s">
        <v>132</v>
      </c>
    </row>
    <row r="14" spans="1:22" x14ac:dyDescent="0.25">
      <c r="A14" s="16" t="s">
        <v>15</v>
      </c>
      <c r="B14" s="22">
        <f>VLOOKUP(V14,[1]Sheet1!$A$217:$U$242,2,FALSE)</f>
        <v>2616</v>
      </c>
      <c r="C14" s="14">
        <f>VLOOKUP(V14,[1]Sheet1!$A$217:$U$242,3,FALSE)/100</f>
        <v>9.6989470562064362E-2</v>
      </c>
      <c r="D14" s="22">
        <f>VLOOKUP(V14,[1]Sheet1!$A$217:$U$242,4,FALSE)</f>
        <v>2616</v>
      </c>
      <c r="E14" s="15">
        <f>VLOOKUP(V14,[1]Sheet1!$A$217:$U$242,5,FALSE)/100</f>
        <v>9.6989470562064362E-2</v>
      </c>
      <c r="F14" s="27">
        <f>VLOOKUP(V14,[1]Sheet1!$A$217:$U$242,6,FALSE)</f>
        <v>0</v>
      </c>
      <c r="G14" s="14">
        <f>VLOOKUP(V14,[1]Sheet1!$A$217:$U$242,7,FALSE)/100</f>
        <v>0</v>
      </c>
      <c r="H14" s="22">
        <f>VLOOKUP(V14,[1]Sheet1!$A$217:$U$242,8,FALSE)</f>
        <v>0</v>
      </c>
      <c r="I14" s="15">
        <f>VLOOKUP(V14,[1]Sheet1!$A$217:$U$242,9,FALSE)/100</f>
        <v>0</v>
      </c>
      <c r="J14" s="27">
        <f>VLOOKUP(V14,[1]Sheet1!$A$217:$U$242,10,FALSE)</f>
        <v>0</v>
      </c>
      <c r="K14" s="14">
        <f>VLOOKUP(V14,[1]Sheet1!$A$217:$U$242,11,FALSE)/100</f>
        <v>0</v>
      </c>
      <c r="L14" s="22">
        <f>VLOOKUP(V14,[1]Sheet1!$A$217:$U$242,12,FALSE)</f>
        <v>0</v>
      </c>
      <c r="M14" s="15">
        <f>VLOOKUP(V14,[1]Sheet1!$A$217:$U$242,13,FALSE)/100</f>
        <v>0</v>
      </c>
      <c r="N14" s="22">
        <f>VLOOKUP(V14,[1]Sheet1!$A$217:$U$242,14,FALSE)</f>
        <v>0</v>
      </c>
      <c r="O14" s="15">
        <f>VLOOKUP(V14,[1]Sheet1!$A$217:$U$242,15,FALSE)/100</f>
        <v>0</v>
      </c>
      <c r="P14" s="27">
        <f>VLOOKUP(V14,[1]Sheet1!$A$217:$U$242,16,FALSE)</f>
        <v>0</v>
      </c>
      <c r="Q14" s="15">
        <f>VLOOKUP(V14,[1]Sheet1!$A$217:$U$242,17,FALSE)/100</f>
        <v>0</v>
      </c>
      <c r="R14" s="27">
        <f>VLOOKUP(V14,[1]Sheet1!$A$217:$U$242,18,FALSE)</f>
        <v>0</v>
      </c>
      <c r="S14" s="15">
        <f>VLOOKUP(V14,[1]Sheet1!$A$217:$U$242,19,FALSE)/100</f>
        <v>0</v>
      </c>
      <c r="T14" s="27">
        <f>VLOOKUP(V14,[1]Sheet1!$A$217:$U$242,20,FALSE)</f>
        <v>0</v>
      </c>
      <c r="U14" s="15">
        <f>VLOOKUP(V14,[1]Sheet1!$A$217:$U$242,21,FALSE)/100</f>
        <v>0</v>
      </c>
      <c r="V14" s="67" t="s">
        <v>133</v>
      </c>
    </row>
    <row r="15" spans="1:22" x14ac:dyDescent="0.25">
      <c r="A15" s="16" t="s">
        <v>16</v>
      </c>
      <c r="B15" s="22">
        <f>VLOOKUP(V15,[1]Sheet1!$A$217:$U$242,2,FALSE)</f>
        <v>3639</v>
      </c>
      <c r="C15" s="14">
        <f>VLOOKUP(V15,[1]Sheet1!$A$217:$U$242,3,FALSE)/100</f>
        <v>0.13491769242177074</v>
      </c>
      <c r="D15" s="22">
        <f>VLOOKUP(V15,[1]Sheet1!$A$217:$U$242,4,FALSE)</f>
        <v>3639</v>
      </c>
      <c r="E15" s="15">
        <f>VLOOKUP(V15,[1]Sheet1!$A$217:$U$242,5,FALSE)/100</f>
        <v>0.13491769242177074</v>
      </c>
      <c r="F15" s="27">
        <f>VLOOKUP(V15,[1]Sheet1!$A$217:$U$242,6,FALSE)</f>
        <v>0</v>
      </c>
      <c r="G15" s="14">
        <f>VLOOKUP(V15,[1]Sheet1!$A$217:$U$242,7,FALSE)/100</f>
        <v>0</v>
      </c>
      <c r="H15" s="22">
        <f>VLOOKUP(V15,[1]Sheet1!$A$217:$U$242,8,FALSE)</f>
        <v>0</v>
      </c>
      <c r="I15" s="15">
        <f>VLOOKUP(V15,[1]Sheet1!$A$217:$U$242,9,FALSE)/100</f>
        <v>0</v>
      </c>
      <c r="J15" s="27">
        <f>VLOOKUP(V15,[1]Sheet1!$A$217:$U$242,10,FALSE)</f>
        <v>0</v>
      </c>
      <c r="K15" s="14">
        <f>VLOOKUP(V15,[1]Sheet1!$A$217:$U$242,11,FALSE)/100</f>
        <v>0</v>
      </c>
      <c r="L15" s="22">
        <f>VLOOKUP(V15,[1]Sheet1!$A$217:$U$242,12,FALSE)</f>
        <v>0</v>
      </c>
      <c r="M15" s="15">
        <f>VLOOKUP(V15,[1]Sheet1!$A$217:$U$242,13,FALSE)/100</f>
        <v>0</v>
      </c>
      <c r="N15" s="22">
        <f>VLOOKUP(V15,[1]Sheet1!$A$217:$U$242,14,FALSE)</f>
        <v>0</v>
      </c>
      <c r="O15" s="15">
        <f>VLOOKUP(V15,[1]Sheet1!$A$217:$U$242,15,FALSE)/100</f>
        <v>0</v>
      </c>
      <c r="P15" s="27">
        <f>VLOOKUP(V15,[1]Sheet1!$A$217:$U$242,16,FALSE)</f>
        <v>0</v>
      </c>
      <c r="Q15" s="15">
        <f>VLOOKUP(V15,[1]Sheet1!$A$217:$U$242,17,FALSE)/100</f>
        <v>0</v>
      </c>
      <c r="R15" s="27">
        <f>VLOOKUP(V15,[1]Sheet1!$A$217:$U$242,18,FALSE)</f>
        <v>0</v>
      </c>
      <c r="S15" s="15">
        <f>VLOOKUP(V15,[1]Sheet1!$A$217:$U$242,19,FALSE)/100</f>
        <v>0</v>
      </c>
      <c r="T15" s="27">
        <f>VLOOKUP(V15,[1]Sheet1!$A$217:$U$242,20,FALSE)</f>
        <v>0</v>
      </c>
      <c r="U15" s="15">
        <f>VLOOKUP(V15,[1]Sheet1!$A$217:$U$242,21,FALSE)/100</f>
        <v>0</v>
      </c>
      <c r="V15" s="67" t="s">
        <v>134</v>
      </c>
    </row>
    <row r="16" spans="1:22" x14ac:dyDescent="0.25">
      <c r="A16" s="16" t="s">
        <v>17</v>
      </c>
      <c r="B16" s="22">
        <f>VLOOKUP(V16,[1]Sheet1!$A$217:$U$242,2,FALSE)</f>
        <v>3115</v>
      </c>
      <c r="C16" s="14">
        <f>VLOOKUP(V16,[1]Sheet1!$A$217:$U$242,3,FALSE)/100</f>
        <v>0.11549013792080676</v>
      </c>
      <c r="D16" s="22">
        <f>VLOOKUP(V16,[1]Sheet1!$A$217:$U$242,4,FALSE)</f>
        <v>3115</v>
      </c>
      <c r="E16" s="15">
        <f>VLOOKUP(V16,[1]Sheet1!$A$217:$U$242,5,FALSE)/100</f>
        <v>0.11549013792080676</v>
      </c>
      <c r="F16" s="27">
        <f>VLOOKUP(V16,[1]Sheet1!$A$217:$U$242,6,FALSE)</f>
        <v>0</v>
      </c>
      <c r="G16" s="14">
        <f>VLOOKUP(V16,[1]Sheet1!$A$217:$U$242,7,FALSE)/100</f>
        <v>0</v>
      </c>
      <c r="H16" s="22">
        <f>VLOOKUP(V16,[1]Sheet1!$A$217:$U$242,8,FALSE)</f>
        <v>0</v>
      </c>
      <c r="I16" s="15">
        <f>VLOOKUP(V16,[1]Sheet1!$A$217:$U$242,9,FALSE)/100</f>
        <v>0</v>
      </c>
      <c r="J16" s="27">
        <f>VLOOKUP(V16,[1]Sheet1!$A$217:$U$242,10,FALSE)</f>
        <v>0</v>
      </c>
      <c r="K16" s="14">
        <f>VLOOKUP(V16,[1]Sheet1!$A$217:$U$242,11,FALSE)/100</f>
        <v>0</v>
      </c>
      <c r="L16" s="22">
        <f>VLOOKUP(V16,[1]Sheet1!$A$217:$U$242,12,FALSE)</f>
        <v>0</v>
      </c>
      <c r="M16" s="15">
        <f>VLOOKUP(V16,[1]Sheet1!$A$217:$U$242,13,FALSE)/100</f>
        <v>0</v>
      </c>
      <c r="N16" s="22">
        <f>VLOOKUP(V16,[1]Sheet1!$A$217:$U$242,14,FALSE)</f>
        <v>0</v>
      </c>
      <c r="O16" s="15">
        <f>VLOOKUP(V16,[1]Sheet1!$A$217:$U$242,15,FALSE)/100</f>
        <v>0</v>
      </c>
      <c r="P16" s="27">
        <f>VLOOKUP(V16,[1]Sheet1!$A$217:$U$242,16,FALSE)</f>
        <v>0</v>
      </c>
      <c r="Q16" s="15">
        <f>VLOOKUP(V16,[1]Sheet1!$A$217:$U$242,17,FALSE)/100</f>
        <v>0</v>
      </c>
      <c r="R16" s="27">
        <f>VLOOKUP(V16,[1]Sheet1!$A$217:$U$242,18,FALSE)</f>
        <v>0</v>
      </c>
      <c r="S16" s="15">
        <f>VLOOKUP(V16,[1]Sheet1!$A$217:$U$242,19,FALSE)/100</f>
        <v>0</v>
      </c>
      <c r="T16" s="27">
        <f>VLOOKUP(V16,[1]Sheet1!$A$217:$U$242,20,FALSE)</f>
        <v>0</v>
      </c>
      <c r="U16" s="15">
        <f>VLOOKUP(V16,[1]Sheet1!$A$217:$U$242,21,FALSE)/100</f>
        <v>0</v>
      </c>
      <c r="V16" s="67" t="s">
        <v>135</v>
      </c>
    </row>
    <row r="17" spans="1:22" x14ac:dyDescent="0.25">
      <c r="A17" s="16" t="s">
        <v>18</v>
      </c>
      <c r="B17" s="22">
        <f>VLOOKUP(V17,[1]Sheet1!$A$217:$U$242,2,FALSE)</f>
        <v>1708</v>
      </c>
      <c r="C17" s="14">
        <f>VLOOKUP(V17,[1]Sheet1!$A$217:$U$242,3,FALSE)/100</f>
        <v>6.3324929556577189E-2</v>
      </c>
      <c r="D17" s="22">
        <f>VLOOKUP(V17,[1]Sheet1!$A$217:$U$242,4,FALSE)</f>
        <v>1708</v>
      </c>
      <c r="E17" s="15">
        <f>VLOOKUP(V17,[1]Sheet1!$A$217:$U$242,5,FALSE)/100</f>
        <v>6.3324929556577189E-2</v>
      </c>
      <c r="F17" s="27">
        <f>VLOOKUP(V17,[1]Sheet1!$A$217:$U$242,6,FALSE)</f>
        <v>0</v>
      </c>
      <c r="G17" s="14">
        <f>VLOOKUP(V17,[1]Sheet1!$A$217:$U$242,7,FALSE)/100</f>
        <v>0</v>
      </c>
      <c r="H17" s="22">
        <f>VLOOKUP(V17,[1]Sheet1!$A$217:$U$242,8,FALSE)</f>
        <v>0</v>
      </c>
      <c r="I17" s="15">
        <f>VLOOKUP(V17,[1]Sheet1!$A$217:$U$242,9,FALSE)/100</f>
        <v>0</v>
      </c>
      <c r="J17" s="27">
        <f>VLOOKUP(V17,[1]Sheet1!$A$217:$U$242,10,FALSE)</f>
        <v>0</v>
      </c>
      <c r="K17" s="14">
        <f>VLOOKUP(V17,[1]Sheet1!$A$217:$U$242,11,FALSE)/100</f>
        <v>0</v>
      </c>
      <c r="L17" s="22">
        <f>VLOOKUP(V17,[1]Sheet1!$A$217:$U$242,12,FALSE)</f>
        <v>0</v>
      </c>
      <c r="M17" s="15">
        <f>VLOOKUP(V17,[1]Sheet1!$A$217:$U$242,13,FALSE)/100</f>
        <v>0</v>
      </c>
      <c r="N17" s="22">
        <f>VLOOKUP(V17,[1]Sheet1!$A$217:$U$242,14,FALSE)</f>
        <v>0</v>
      </c>
      <c r="O17" s="15">
        <f>VLOOKUP(V17,[1]Sheet1!$A$217:$U$242,15,FALSE)/100</f>
        <v>0</v>
      </c>
      <c r="P17" s="27">
        <f>VLOOKUP(V17,[1]Sheet1!$A$217:$U$242,16,FALSE)</f>
        <v>0</v>
      </c>
      <c r="Q17" s="15">
        <f>VLOOKUP(V17,[1]Sheet1!$A$217:$U$242,17,FALSE)/100</f>
        <v>0</v>
      </c>
      <c r="R17" s="27">
        <f>VLOOKUP(V17,[1]Sheet1!$A$217:$U$242,18,FALSE)</f>
        <v>0</v>
      </c>
      <c r="S17" s="15">
        <f>VLOOKUP(V17,[1]Sheet1!$A$217:$U$242,19,FALSE)/100</f>
        <v>0</v>
      </c>
      <c r="T17" s="27">
        <f>VLOOKUP(V17,[1]Sheet1!$A$217:$U$242,20,FALSE)</f>
        <v>0</v>
      </c>
      <c r="U17" s="15">
        <f>VLOOKUP(V17,[1]Sheet1!$A$217:$U$242,21,FALSE)/100</f>
        <v>0</v>
      </c>
      <c r="V17" s="67" t="s">
        <v>136</v>
      </c>
    </row>
    <row r="18" spans="1:22" x14ac:dyDescent="0.25">
      <c r="A18" s="16" t="s">
        <v>19</v>
      </c>
      <c r="B18" s="22">
        <f>VLOOKUP(V18,[1]Sheet1!$A$217:$U$242,2,FALSE)</f>
        <v>1971</v>
      </c>
      <c r="C18" s="14">
        <f>VLOOKUP(V18,[1]Sheet1!$A$217:$U$242,3,FALSE)/100</f>
        <v>7.3075782292748054E-2</v>
      </c>
      <c r="D18" s="22">
        <f>VLOOKUP(V18,[1]Sheet1!$A$217:$U$242,4,FALSE)</f>
        <v>1971</v>
      </c>
      <c r="E18" s="15">
        <f>VLOOKUP(V18,[1]Sheet1!$A$217:$U$242,5,FALSE)/100</f>
        <v>7.3075782292748054E-2</v>
      </c>
      <c r="F18" s="27">
        <f>VLOOKUP(V18,[1]Sheet1!$A$217:$U$242,6,FALSE)</f>
        <v>0</v>
      </c>
      <c r="G18" s="14">
        <f>VLOOKUP(V18,[1]Sheet1!$A$217:$U$242,7,FALSE)/100</f>
        <v>0</v>
      </c>
      <c r="H18" s="22">
        <f>VLOOKUP(V18,[1]Sheet1!$A$217:$U$242,8,FALSE)</f>
        <v>0</v>
      </c>
      <c r="I18" s="15">
        <f>VLOOKUP(V18,[1]Sheet1!$A$217:$U$242,9,FALSE)/100</f>
        <v>0</v>
      </c>
      <c r="J18" s="27">
        <f>VLOOKUP(V18,[1]Sheet1!$A$217:$U$242,10,FALSE)</f>
        <v>0</v>
      </c>
      <c r="K18" s="14">
        <f>VLOOKUP(V18,[1]Sheet1!$A$217:$U$242,11,FALSE)/100</f>
        <v>0</v>
      </c>
      <c r="L18" s="22">
        <f>VLOOKUP(V18,[1]Sheet1!$A$217:$U$242,12,FALSE)</f>
        <v>0</v>
      </c>
      <c r="M18" s="15">
        <f>VLOOKUP(V18,[1]Sheet1!$A$217:$U$242,13,FALSE)/100</f>
        <v>0</v>
      </c>
      <c r="N18" s="22">
        <f>VLOOKUP(V18,[1]Sheet1!$A$217:$U$242,14,FALSE)</f>
        <v>0</v>
      </c>
      <c r="O18" s="15">
        <f>VLOOKUP(V18,[1]Sheet1!$A$217:$U$242,15,FALSE)/100</f>
        <v>0</v>
      </c>
      <c r="P18" s="27">
        <f>VLOOKUP(V18,[1]Sheet1!$A$217:$U$242,16,FALSE)</f>
        <v>0</v>
      </c>
      <c r="Q18" s="15">
        <f>VLOOKUP(V18,[1]Sheet1!$A$217:$U$242,17,FALSE)/100</f>
        <v>0</v>
      </c>
      <c r="R18" s="27">
        <f>VLOOKUP(V18,[1]Sheet1!$A$217:$U$242,18,FALSE)</f>
        <v>0</v>
      </c>
      <c r="S18" s="15">
        <f>VLOOKUP(V18,[1]Sheet1!$A$217:$U$242,19,FALSE)/100</f>
        <v>0</v>
      </c>
      <c r="T18" s="27">
        <f>VLOOKUP(V18,[1]Sheet1!$A$217:$U$242,20,FALSE)</f>
        <v>0</v>
      </c>
      <c r="U18" s="15">
        <f>VLOOKUP(V18,[1]Sheet1!$A$217:$U$242,21,FALSE)/100</f>
        <v>0</v>
      </c>
      <c r="V18" s="67" t="s">
        <v>137</v>
      </c>
    </row>
    <row r="19" spans="1:22" x14ac:dyDescent="0.25">
      <c r="A19" s="16" t="s">
        <v>20</v>
      </c>
      <c r="B19" s="22">
        <f>VLOOKUP(V19,[1]Sheet1!$A$217:$U$242,2,FALSE)</f>
        <v>2462</v>
      </c>
      <c r="C19" s="14">
        <f>VLOOKUP(V19,[1]Sheet1!$A$217:$U$242,3,FALSE)/100</f>
        <v>9.1279845765979528E-2</v>
      </c>
      <c r="D19" s="22">
        <f>VLOOKUP(V19,[1]Sheet1!$A$217:$U$242,4,FALSE)</f>
        <v>2462</v>
      </c>
      <c r="E19" s="15">
        <f>VLOOKUP(V19,[1]Sheet1!$A$217:$U$242,5,FALSE)/100</f>
        <v>9.1279845765979528E-2</v>
      </c>
      <c r="F19" s="27">
        <f>VLOOKUP(V19,[1]Sheet1!$A$217:$U$242,6,FALSE)</f>
        <v>0</v>
      </c>
      <c r="G19" s="14">
        <f>VLOOKUP(V19,[1]Sheet1!$A$217:$U$242,7,FALSE)/100</f>
        <v>0</v>
      </c>
      <c r="H19" s="22">
        <f>VLOOKUP(V19,[1]Sheet1!$A$217:$U$242,8,FALSE)</f>
        <v>0</v>
      </c>
      <c r="I19" s="15">
        <f>VLOOKUP(V19,[1]Sheet1!$A$217:$U$242,9,FALSE)/100</f>
        <v>0</v>
      </c>
      <c r="J19" s="27">
        <f>VLOOKUP(V19,[1]Sheet1!$A$217:$U$242,10,FALSE)</f>
        <v>0</v>
      </c>
      <c r="K19" s="14">
        <f>VLOOKUP(V19,[1]Sheet1!$A$217:$U$242,11,FALSE)/100</f>
        <v>0</v>
      </c>
      <c r="L19" s="22">
        <f>VLOOKUP(V19,[1]Sheet1!$A$217:$U$242,12,FALSE)</f>
        <v>0</v>
      </c>
      <c r="M19" s="15">
        <f>VLOOKUP(V19,[1]Sheet1!$A$217:$U$242,13,FALSE)/100</f>
        <v>0</v>
      </c>
      <c r="N19" s="22">
        <f>VLOOKUP(V19,[1]Sheet1!$A$217:$U$242,14,FALSE)</f>
        <v>0</v>
      </c>
      <c r="O19" s="15">
        <f>VLOOKUP(V19,[1]Sheet1!$A$217:$U$242,15,FALSE)/100</f>
        <v>0</v>
      </c>
      <c r="P19" s="27">
        <f>VLOOKUP(V19,[1]Sheet1!$A$217:$U$242,16,FALSE)</f>
        <v>0</v>
      </c>
      <c r="Q19" s="15">
        <f>VLOOKUP(V19,[1]Sheet1!$A$217:$U$242,17,FALSE)/100</f>
        <v>0</v>
      </c>
      <c r="R19" s="27">
        <f>VLOOKUP(V19,[1]Sheet1!$A$217:$U$242,18,FALSE)</f>
        <v>0</v>
      </c>
      <c r="S19" s="15">
        <f>VLOOKUP(V19,[1]Sheet1!$A$217:$U$242,19,FALSE)/100</f>
        <v>0</v>
      </c>
      <c r="T19" s="27">
        <f>VLOOKUP(V19,[1]Sheet1!$A$217:$U$242,20,FALSE)</f>
        <v>0</v>
      </c>
      <c r="U19" s="15">
        <f>VLOOKUP(V19,[1]Sheet1!$A$217:$U$242,21,FALSE)/100</f>
        <v>0</v>
      </c>
      <c r="V19" s="67" t="s">
        <v>138</v>
      </c>
    </row>
    <row r="20" spans="1:22" x14ac:dyDescent="0.25">
      <c r="A20" s="16" t="s">
        <v>21</v>
      </c>
      <c r="B20" s="22">
        <f>VLOOKUP(V20,[1]Sheet1!$A$217:$U$242,2,FALSE)</f>
        <v>2043</v>
      </c>
      <c r="C20" s="14">
        <f>VLOOKUP(V20,[1]Sheet1!$A$217:$U$242,3,FALSE)/100</f>
        <v>7.5745217262346135E-2</v>
      </c>
      <c r="D20" s="22">
        <f>VLOOKUP(V20,[1]Sheet1!$A$217:$U$242,4,FALSE)</f>
        <v>2043</v>
      </c>
      <c r="E20" s="15">
        <f>VLOOKUP(V20,[1]Sheet1!$A$217:$U$242,5,FALSE)/100</f>
        <v>7.5745217262346135E-2</v>
      </c>
      <c r="F20" s="27">
        <f>VLOOKUP(V20,[1]Sheet1!$A$217:$U$242,6,FALSE)</f>
        <v>0</v>
      </c>
      <c r="G20" s="14">
        <f>VLOOKUP(V20,[1]Sheet1!$A$217:$U$242,7,FALSE)/100</f>
        <v>0</v>
      </c>
      <c r="H20" s="22">
        <f>VLOOKUP(V20,[1]Sheet1!$A$217:$U$242,8,FALSE)</f>
        <v>0</v>
      </c>
      <c r="I20" s="15">
        <f>VLOOKUP(V20,[1]Sheet1!$A$217:$U$242,9,FALSE)/100</f>
        <v>0</v>
      </c>
      <c r="J20" s="27">
        <f>VLOOKUP(V20,[1]Sheet1!$A$217:$U$242,10,FALSE)</f>
        <v>0</v>
      </c>
      <c r="K20" s="14">
        <f>VLOOKUP(V20,[1]Sheet1!$A$217:$U$242,11,FALSE)/100</f>
        <v>0</v>
      </c>
      <c r="L20" s="22">
        <f>VLOOKUP(V20,[1]Sheet1!$A$217:$U$242,12,FALSE)</f>
        <v>0</v>
      </c>
      <c r="M20" s="15">
        <f>VLOOKUP(V20,[1]Sheet1!$A$217:$U$242,13,FALSE)/100</f>
        <v>0</v>
      </c>
      <c r="N20" s="22">
        <f>VLOOKUP(V20,[1]Sheet1!$A$217:$U$242,14,FALSE)</f>
        <v>0</v>
      </c>
      <c r="O20" s="15">
        <f>VLOOKUP(V20,[1]Sheet1!$A$217:$U$242,15,FALSE)/100</f>
        <v>0</v>
      </c>
      <c r="P20" s="27">
        <f>VLOOKUP(V20,[1]Sheet1!$A$217:$U$242,16,FALSE)</f>
        <v>0</v>
      </c>
      <c r="Q20" s="15">
        <f>VLOOKUP(V20,[1]Sheet1!$A$217:$U$242,17,FALSE)/100</f>
        <v>0</v>
      </c>
      <c r="R20" s="27">
        <f>VLOOKUP(V20,[1]Sheet1!$A$217:$U$242,18,FALSE)</f>
        <v>0</v>
      </c>
      <c r="S20" s="15">
        <f>VLOOKUP(V20,[1]Sheet1!$A$217:$U$242,19,FALSE)/100</f>
        <v>0</v>
      </c>
      <c r="T20" s="27">
        <f>VLOOKUP(V20,[1]Sheet1!$A$217:$U$242,20,FALSE)</f>
        <v>0</v>
      </c>
      <c r="U20" s="15">
        <f>VLOOKUP(V20,[1]Sheet1!$A$217:$U$242,21,FALSE)/100</f>
        <v>0</v>
      </c>
      <c r="V20" s="67" t="s">
        <v>139</v>
      </c>
    </row>
    <row r="21" spans="1:22" x14ac:dyDescent="0.25">
      <c r="A21" s="16" t="s">
        <v>22</v>
      </c>
      <c r="B21" s="22">
        <f>VLOOKUP(V21,[1]Sheet1!$A$217:$U$242,2,FALSE)</f>
        <v>1149</v>
      </c>
      <c r="C21" s="14">
        <f>VLOOKUP(V21,[1]Sheet1!$A$217:$U$242,3,FALSE)/100</f>
        <v>4.2599733056503039E-2</v>
      </c>
      <c r="D21" s="22">
        <f>VLOOKUP(V21,[1]Sheet1!$A$217:$U$242,4,FALSE)</f>
        <v>1149</v>
      </c>
      <c r="E21" s="15">
        <f>VLOOKUP(V21,[1]Sheet1!$A$217:$U$242,5,FALSE)/100</f>
        <v>4.2599733056503039E-2</v>
      </c>
      <c r="F21" s="27">
        <f>VLOOKUP(V21,[1]Sheet1!$A$217:$U$242,6,FALSE)</f>
        <v>0</v>
      </c>
      <c r="G21" s="14">
        <f>VLOOKUP(V21,[1]Sheet1!$A$217:$U$242,7,FALSE)/100</f>
        <v>0</v>
      </c>
      <c r="H21" s="22">
        <f>VLOOKUP(V21,[1]Sheet1!$A$217:$U$242,8,FALSE)</f>
        <v>0</v>
      </c>
      <c r="I21" s="15">
        <f>VLOOKUP(V21,[1]Sheet1!$A$217:$U$242,9,FALSE)/100</f>
        <v>0</v>
      </c>
      <c r="J21" s="27">
        <f>VLOOKUP(V21,[1]Sheet1!$A$217:$U$242,10,FALSE)</f>
        <v>0</v>
      </c>
      <c r="K21" s="14">
        <f>VLOOKUP(V21,[1]Sheet1!$A$217:$U$242,11,FALSE)/100</f>
        <v>0</v>
      </c>
      <c r="L21" s="22">
        <f>VLOOKUP(V21,[1]Sheet1!$A$217:$U$242,12,FALSE)</f>
        <v>0</v>
      </c>
      <c r="M21" s="15">
        <f>VLOOKUP(V21,[1]Sheet1!$A$217:$U$242,13,FALSE)/100</f>
        <v>0</v>
      </c>
      <c r="N21" s="22">
        <f>VLOOKUP(V21,[1]Sheet1!$A$217:$U$242,14,FALSE)</f>
        <v>0</v>
      </c>
      <c r="O21" s="15">
        <f>VLOOKUP(V21,[1]Sheet1!$A$217:$U$242,15,FALSE)/100</f>
        <v>0</v>
      </c>
      <c r="P21" s="27">
        <f>VLOOKUP(V21,[1]Sheet1!$A$217:$U$242,16,FALSE)</f>
        <v>0</v>
      </c>
      <c r="Q21" s="15">
        <f>VLOOKUP(V21,[1]Sheet1!$A$217:$U$242,17,FALSE)/100</f>
        <v>0</v>
      </c>
      <c r="R21" s="27">
        <f>VLOOKUP(V21,[1]Sheet1!$A$217:$U$242,18,FALSE)</f>
        <v>0</v>
      </c>
      <c r="S21" s="15">
        <f>VLOOKUP(V21,[1]Sheet1!$A$217:$U$242,19,FALSE)/100</f>
        <v>0</v>
      </c>
      <c r="T21" s="27">
        <f>VLOOKUP(V21,[1]Sheet1!$A$217:$U$242,20,FALSE)</f>
        <v>0</v>
      </c>
      <c r="U21" s="15">
        <f>VLOOKUP(V21,[1]Sheet1!$A$217:$U$242,21,FALSE)/100</f>
        <v>0</v>
      </c>
      <c r="V21" s="67" t="s">
        <v>140</v>
      </c>
    </row>
    <row r="22" spans="1:22" x14ac:dyDescent="0.25">
      <c r="A22" s="16" t="s">
        <v>23</v>
      </c>
      <c r="B22" s="22">
        <f>VLOOKUP(V22,[1]Sheet1!$A$217:$U$242,2,FALSE)</f>
        <v>846</v>
      </c>
      <c r="C22" s="14">
        <f>VLOOKUP(V22,[1]Sheet1!$A$217:$U$242,3,FALSE)/100</f>
        <v>3.1365860892777687E-2</v>
      </c>
      <c r="D22" s="22">
        <f>VLOOKUP(V22,[1]Sheet1!$A$217:$U$242,4,FALSE)</f>
        <v>846</v>
      </c>
      <c r="E22" s="15">
        <f>VLOOKUP(V22,[1]Sheet1!$A$217:$U$242,5,FALSE)/100</f>
        <v>3.1365860892777687E-2</v>
      </c>
      <c r="F22" s="27">
        <f>VLOOKUP(V22,[1]Sheet1!$A$217:$U$242,6,FALSE)</f>
        <v>0</v>
      </c>
      <c r="G22" s="14">
        <f>VLOOKUP(V22,[1]Sheet1!$A$217:$U$242,7,FALSE)/100</f>
        <v>0</v>
      </c>
      <c r="H22" s="22">
        <f>VLOOKUP(V22,[1]Sheet1!$A$217:$U$242,8,FALSE)</f>
        <v>0</v>
      </c>
      <c r="I22" s="15">
        <f>VLOOKUP(V22,[1]Sheet1!$A$217:$U$242,9,FALSE)/100</f>
        <v>0</v>
      </c>
      <c r="J22" s="27">
        <f>VLOOKUP(V22,[1]Sheet1!$A$217:$U$242,10,FALSE)</f>
        <v>0</v>
      </c>
      <c r="K22" s="14">
        <f>VLOOKUP(V22,[1]Sheet1!$A$217:$U$242,11,FALSE)/100</f>
        <v>0</v>
      </c>
      <c r="L22" s="22">
        <f>VLOOKUP(V22,[1]Sheet1!$A$217:$U$242,12,FALSE)</f>
        <v>0</v>
      </c>
      <c r="M22" s="15">
        <f>VLOOKUP(V22,[1]Sheet1!$A$217:$U$242,13,FALSE)/100</f>
        <v>0</v>
      </c>
      <c r="N22" s="22">
        <f>VLOOKUP(V22,[1]Sheet1!$A$217:$U$242,14,FALSE)</f>
        <v>0</v>
      </c>
      <c r="O22" s="15">
        <f>VLOOKUP(V22,[1]Sheet1!$A$217:$U$242,15,FALSE)/100</f>
        <v>0</v>
      </c>
      <c r="P22" s="27">
        <f>VLOOKUP(V22,[1]Sheet1!$A$217:$U$242,16,FALSE)</f>
        <v>0</v>
      </c>
      <c r="Q22" s="15">
        <f>VLOOKUP(V22,[1]Sheet1!$A$217:$U$242,17,FALSE)/100</f>
        <v>0</v>
      </c>
      <c r="R22" s="27">
        <f>VLOOKUP(V22,[1]Sheet1!$A$217:$U$242,18,FALSE)</f>
        <v>0</v>
      </c>
      <c r="S22" s="15">
        <f>VLOOKUP(V22,[1]Sheet1!$A$217:$U$242,19,FALSE)/100</f>
        <v>0</v>
      </c>
      <c r="T22" s="27">
        <f>VLOOKUP(V22,[1]Sheet1!$A$217:$U$242,20,FALSE)</f>
        <v>0</v>
      </c>
      <c r="U22" s="15">
        <f>VLOOKUP(V22,[1]Sheet1!$A$217:$U$242,21,FALSE)/100</f>
        <v>0</v>
      </c>
      <c r="V22" s="67" t="s">
        <v>141</v>
      </c>
    </row>
    <row r="23" spans="1:22" x14ac:dyDescent="0.25">
      <c r="A23" s="16" t="s">
        <v>24</v>
      </c>
      <c r="B23" s="22">
        <f>VLOOKUP(V23,[1]Sheet1!$A$217:$U$242,2,FALSE)</f>
        <v>672</v>
      </c>
      <c r="C23" s="14">
        <f>VLOOKUP(V23,[1]Sheet1!$A$217:$U$242,3,FALSE)/100</f>
        <v>2.4914726382915618E-2</v>
      </c>
      <c r="D23" s="22">
        <f>VLOOKUP(V23,[1]Sheet1!$A$217:$U$242,4,FALSE)</f>
        <v>672</v>
      </c>
      <c r="E23" s="15">
        <f>VLOOKUP(V23,[1]Sheet1!$A$217:$U$242,5,FALSE)/100</f>
        <v>2.4914726382915618E-2</v>
      </c>
      <c r="F23" s="27">
        <f>VLOOKUP(V23,[1]Sheet1!$A$217:$U$242,6,FALSE)</f>
        <v>0</v>
      </c>
      <c r="G23" s="14">
        <f>VLOOKUP(V23,[1]Sheet1!$A$217:$U$242,7,FALSE)/100</f>
        <v>0</v>
      </c>
      <c r="H23" s="22">
        <f>VLOOKUP(V23,[1]Sheet1!$A$217:$U$242,8,FALSE)</f>
        <v>0</v>
      </c>
      <c r="I23" s="15">
        <f>VLOOKUP(V23,[1]Sheet1!$A$217:$U$242,9,FALSE)/100</f>
        <v>0</v>
      </c>
      <c r="J23" s="27">
        <f>VLOOKUP(V23,[1]Sheet1!$A$217:$U$242,10,FALSE)</f>
        <v>0</v>
      </c>
      <c r="K23" s="14">
        <f>VLOOKUP(V23,[1]Sheet1!$A$217:$U$242,11,FALSE)/100</f>
        <v>0</v>
      </c>
      <c r="L23" s="22">
        <f>VLOOKUP(V23,[1]Sheet1!$A$217:$U$242,12,FALSE)</f>
        <v>0</v>
      </c>
      <c r="M23" s="15">
        <f>VLOOKUP(V23,[1]Sheet1!$A$217:$U$242,13,FALSE)/100</f>
        <v>0</v>
      </c>
      <c r="N23" s="22">
        <f>VLOOKUP(V23,[1]Sheet1!$A$217:$U$242,14,FALSE)</f>
        <v>0</v>
      </c>
      <c r="O23" s="15">
        <f>VLOOKUP(V23,[1]Sheet1!$A$217:$U$242,15,FALSE)/100</f>
        <v>0</v>
      </c>
      <c r="P23" s="27">
        <f>VLOOKUP(V23,[1]Sheet1!$A$217:$U$242,16,FALSE)</f>
        <v>0</v>
      </c>
      <c r="Q23" s="15">
        <f>VLOOKUP(V23,[1]Sheet1!$A$217:$U$242,17,FALSE)/100</f>
        <v>0</v>
      </c>
      <c r="R23" s="27">
        <f>VLOOKUP(V23,[1]Sheet1!$A$217:$U$242,18,FALSE)</f>
        <v>0</v>
      </c>
      <c r="S23" s="15">
        <f>VLOOKUP(V23,[1]Sheet1!$A$217:$U$242,19,FALSE)/100</f>
        <v>0</v>
      </c>
      <c r="T23" s="27">
        <f>VLOOKUP(V23,[1]Sheet1!$A$217:$U$242,20,FALSE)</f>
        <v>0</v>
      </c>
      <c r="U23" s="15">
        <f>VLOOKUP(V23,[1]Sheet1!$A$217:$U$242,21,FALSE)/100</f>
        <v>0</v>
      </c>
      <c r="V23" s="67" t="s">
        <v>142</v>
      </c>
    </row>
    <row r="24" spans="1:22" x14ac:dyDescent="0.25">
      <c r="A24" s="16" t="s">
        <v>25</v>
      </c>
      <c r="B24" s="22">
        <f>VLOOKUP(V24,[1]Sheet1!$A$217:$U$242,2,FALSE)</f>
        <v>555</v>
      </c>
      <c r="C24" s="14">
        <f>VLOOKUP(V24,[1]Sheet1!$A$217:$U$242,3,FALSE)/100</f>
        <v>2.05768945573187E-2</v>
      </c>
      <c r="D24" s="22">
        <f>VLOOKUP(V24,[1]Sheet1!$A$217:$U$242,4,FALSE)</f>
        <v>555</v>
      </c>
      <c r="E24" s="15">
        <f>VLOOKUP(V24,[1]Sheet1!$A$217:$U$242,5,FALSE)/100</f>
        <v>2.05768945573187E-2</v>
      </c>
      <c r="F24" s="27">
        <f>VLOOKUP(V24,[1]Sheet1!$A$217:$U$242,6,FALSE)</f>
        <v>0</v>
      </c>
      <c r="G24" s="14">
        <f>VLOOKUP(V24,[1]Sheet1!$A$217:$U$242,7,FALSE)/100</f>
        <v>0</v>
      </c>
      <c r="H24" s="22">
        <f>VLOOKUP(V24,[1]Sheet1!$A$217:$U$242,8,FALSE)</f>
        <v>0</v>
      </c>
      <c r="I24" s="15">
        <f>VLOOKUP(V24,[1]Sheet1!$A$217:$U$242,9,FALSE)/100</f>
        <v>0</v>
      </c>
      <c r="J24" s="27">
        <f>VLOOKUP(V24,[1]Sheet1!$A$217:$U$242,10,FALSE)</f>
        <v>0</v>
      </c>
      <c r="K24" s="14">
        <f>VLOOKUP(V24,[1]Sheet1!$A$217:$U$242,11,FALSE)/100</f>
        <v>0</v>
      </c>
      <c r="L24" s="22">
        <f>VLOOKUP(V24,[1]Sheet1!$A$217:$U$242,12,FALSE)</f>
        <v>0</v>
      </c>
      <c r="M24" s="15">
        <f>VLOOKUP(V24,[1]Sheet1!$A$217:$U$242,13,FALSE)/100</f>
        <v>0</v>
      </c>
      <c r="N24" s="22">
        <f>VLOOKUP(V24,[1]Sheet1!$A$217:$U$242,14,FALSE)</f>
        <v>0</v>
      </c>
      <c r="O24" s="15">
        <f>VLOOKUP(V24,[1]Sheet1!$A$217:$U$242,15,FALSE)/100</f>
        <v>0</v>
      </c>
      <c r="P24" s="27">
        <f>VLOOKUP(V24,[1]Sheet1!$A$217:$U$242,16,FALSE)</f>
        <v>0</v>
      </c>
      <c r="Q24" s="15">
        <f>VLOOKUP(V24,[1]Sheet1!$A$217:$U$242,17,FALSE)/100</f>
        <v>0</v>
      </c>
      <c r="R24" s="27">
        <f>VLOOKUP(V24,[1]Sheet1!$A$217:$U$242,18,FALSE)</f>
        <v>0</v>
      </c>
      <c r="S24" s="15">
        <f>VLOOKUP(V24,[1]Sheet1!$A$217:$U$242,19,FALSE)/100</f>
        <v>0</v>
      </c>
      <c r="T24" s="27">
        <f>VLOOKUP(V24,[1]Sheet1!$A$217:$U$242,20,FALSE)</f>
        <v>0</v>
      </c>
      <c r="U24" s="15">
        <f>VLOOKUP(V24,[1]Sheet1!$A$217:$U$242,21,FALSE)/100</f>
        <v>0</v>
      </c>
      <c r="V24" s="67" t="s">
        <v>143</v>
      </c>
    </row>
    <row r="25" spans="1:22" x14ac:dyDescent="0.25">
      <c r="A25" s="16" t="s">
        <v>26</v>
      </c>
      <c r="B25" s="22">
        <f>VLOOKUP(V25,[1]Sheet1!$A$217:$U$242,2,FALSE)</f>
        <v>482</v>
      </c>
      <c r="C25" s="14">
        <f>VLOOKUP(V25,[1]Sheet1!$A$217:$U$242,3,FALSE)/100</f>
        <v>1.7870384102031737E-2</v>
      </c>
      <c r="D25" s="22">
        <f>VLOOKUP(V25,[1]Sheet1!$A$217:$U$242,4,FALSE)</f>
        <v>482</v>
      </c>
      <c r="E25" s="15">
        <f>VLOOKUP(V25,[1]Sheet1!$A$217:$U$242,5,FALSE)/100</f>
        <v>1.7870384102031737E-2</v>
      </c>
      <c r="F25" s="27">
        <f>VLOOKUP(V25,[1]Sheet1!$A$217:$U$242,6,FALSE)</f>
        <v>0</v>
      </c>
      <c r="G25" s="14">
        <f>VLOOKUP(V25,[1]Sheet1!$A$217:$U$242,7,FALSE)/100</f>
        <v>0</v>
      </c>
      <c r="H25" s="22">
        <f>VLOOKUP(V25,[1]Sheet1!$A$217:$U$242,8,FALSE)</f>
        <v>0</v>
      </c>
      <c r="I25" s="15">
        <f>VLOOKUP(V25,[1]Sheet1!$A$217:$U$242,9,FALSE)/100</f>
        <v>0</v>
      </c>
      <c r="J25" s="27">
        <f>VLOOKUP(V25,[1]Sheet1!$A$217:$U$242,10,FALSE)</f>
        <v>0</v>
      </c>
      <c r="K25" s="14">
        <f>VLOOKUP(V25,[1]Sheet1!$A$217:$U$242,11,FALSE)/100</f>
        <v>0</v>
      </c>
      <c r="L25" s="22">
        <f>VLOOKUP(V25,[1]Sheet1!$A$217:$U$242,12,FALSE)</f>
        <v>0</v>
      </c>
      <c r="M25" s="15">
        <f>VLOOKUP(V25,[1]Sheet1!$A$217:$U$242,13,FALSE)/100</f>
        <v>0</v>
      </c>
      <c r="N25" s="22">
        <f>VLOOKUP(V25,[1]Sheet1!$A$217:$U$242,14,FALSE)</f>
        <v>0</v>
      </c>
      <c r="O25" s="15">
        <f>VLOOKUP(V25,[1]Sheet1!$A$217:$U$242,15,FALSE)/100</f>
        <v>0</v>
      </c>
      <c r="P25" s="27">
        <f>VLOOKUP(V25,[1]Sheet1!$A$217:$U$242,16,FALSE)</f>
        <v>0</v>
      </c>
      <c r="Q25" s="15">
        <f>VLOOKUP(V25,[1]Sheet1!$A$217:$U$242,17,FALSE)/100</f>
        <v>0</v>
      </c>
      <c r="R25" s="27">
        <f>VLOOKUP(V25,[1]Sheet1!$A$217:$U$242,18,FALSE)</f>
        <v>0</v>
      </c>
      <c r="S25" s="15">
        <f>VLOOKUP(V25,[1]Sheet1!$A$217:$U$242,19,FALSE)/100</f>
        <v>0</v>
      </c>
      <c r="T25" s="27">
        <f>VLOOKUP(V25,[1]Sheet1!$A$217:$U$242,20,FALSE)</f>
        <v>0</v>
      </c>
      <c r="U25" s="15">
        <f>VLOOKUP(V25,[1]Sheet1!$A$217:$U$242,21,FALSE)/100</f>
        <v>0</v>
      </c>
      <c r="V25" s="67" t="s">
        <v>144</v>
      </c>
    </row>
    <row r="26" spans="1:22" x14ac:dyDescent="0.25">
      <c r="A26" s="16" t="s">
        <v>27</v>
      </c>
      <c r="B26" s="22">
        <f>VLOOKUP(V26,[1]Sheet1!$A$217:$U$242,2,FALSE)</f>
        <v>382</v>
      </c>
      <c r="C26" s="14">
        <f>VLOOKUP(V26,[1]Sheet1!$A$217:$U$242,3,FALSE)/100</f>
        <v>1.4162835533145483E-2</v>
      </c>
      <c r="D26" s="22">
        <f>VLOOKUP(V26,[1]Sheet1!$A$217:$U$242,4,FALSE)</f>
        <v>382</v>
      </c>
      <c r="E26" s="15">
        <f>VLOOKUP(V26,[1]Sheet1!$A$217:$U$242,5,FALSE)/100</f>
        <v>1.4162835533145483E-2</v>
      </c>
      <c r="F26" s="27">
        <f>VLOOKUP(V26,[1]Sheet1!$A$217:$U$242,6,FALSE)</f>
        <v>0</v>
      </c>
      <c r="G26" s="14">
        <f>VLOOKUP(V26,[1]Sheet1!$A$217:$U$242,7,FALSE)/100</f>
        <v>0</v>
      </c>
      <c r="H26" s="22">
        <f>VLOOKUP(V26,[1]Sheet1!$A$217:$U$242,8,FALSE)</f>
        <v>0</v>
      </c>
      <c r="I26" s="15">
        <f>VLOOKUP(V26,[1]Sheet1!$A$217:$U$242,9,FALSE)/100</f>
        <v>0</v>
      </c>
      <c r="J26" s="27">
        <f>VLOOKUP(V26,[1]Sheet1!$A$217:$U$242,10,FALSE)</f>
        <v>0</v>
      </c>
      <c r="K26" s="14">
        <f>VLOOKUP(V26,[1]Sheet1!$A$217:$U$242,11,FALSE)/100</f>
        <v>0</v>
      </c>
      <c r="L26" s="22">
        <f>VLOOKUP(V26,[1]Sheet1!$A$217:$U$242,12,FALSE)</f>
        <v>0</v>
      </c>
      <c r="M26" s="15">
        <f>VLOOKUP(V26,[1]Sheet1!$A$217:$U$242,13,FALSE)/100</f>
        <v>0</v>
      </c>
      <c r="N26" s="22">
        <f>VLOOKUP(V26,[1]Sheet1!$A$217:$U$242,14,FALSE)</f>
        <v>0</v>
      </c>
      <c r="O26" s="15">
        <f>VLOOKUP(V26,[1]Sheet1!$A$217:$U$242,15,FALSE)/100</f>
        <v>0</v>
      </c>
      <c r="P26" s="27">
        <f>VLOOKUP(V26,[1]Sheet1!$A$217:$U$242,16,FALSE)</f>
        <v>0</v>
      </c>
      <c r="Q26" s="15">
        <f>VLOOKUP(V26,[1]Sheet1!$A$217:$U$242,17,FALSE)/100</f>
        <v>0</v>
      </c>
      <c r="R26" s="27">
        <f>VLOOKUP(V26,[1]Sheet1!$A$217:$U$242,18,FALSE)</f>
        <v>0</v>
      </c>
      <c r="S26" s="15">
        <f>VLOOKUP(V26,[1]Sheet1!$A$217:$U$242,19,FALSE)/100</f>
        <v>0</v>
      </c>
      <c r="T26" s="27">
        <f>VLOOKUP(V26,[1]Sheet1!$A$217:$U$242,20,FALSE)</f>
        <v>0</v>
      </c>
      <c r="U26" s="15">
        <f>VLOOKUP(V26,[1]Sheet1!$A$217:$U$242,21,FALSE)/100</f>
        <v>0</v>
      </c>
      <c r="V26" s="67" t="s">
        <v>145</v>
      </c>
    </row>
    <row r="27" spans="1:22" x14ac:dyDescent="0.25">
      <c r="A27" s="16" t="s">
        <v>28</v>
      </c>
      <c r="B27" s="22">
        <f>VLOOKUP(V27,[1]Sheet1!$A$217:$U$242,2,FALSE)</f>
        <v>333</v>
      </c>
      <c r="C27" s="14">
        <f>VLOOKUP(V27,[1]Sheet1!$A$217:$U$242,3,FALSE)/100</f>
        <v>1.234613673439122E-2</v>
      </c>
      <c r="D27" s="22">
        <f>VLOOKUP(V27,[1]Sheet1!$A$217:$U$242,4,FALSE)</f>
        <v>333</v>
      </c>
      <c r="E27" s="15">
        <f>VLOOKUP(V27,[1]Sheet1!$A$217:$U$242,5,FALSE)/100</f>
        <v>1.234613673439122E-2</v>
      </c>
      <c r="F27" s="27">
        <f>VLOOKUP(V27,[1]Sheet1!$A$217:$U$242,6,FALSE)</f>
        <v>0</v>
      </c>
      <c r="G27" s="14">
        <f>VLOOKUP(V27,[1]Sheet1!$A$217:$U$242,7,FALSE)/100</f>
        <v>0</v>
      </c>
      <c r="H27" s="22">
        <f>VLOOKUP(V27,[1]Sheet1!$A$217:$U$242,8,FALSE)</f>
        <v>0</v>
      </c>
      <c r="I27" s="15">
        <f>VLOOKUP(V27,[1]Sheet1!$A$217:$U$242,9,FALSE)/100</f>
        <v>0</v>
      </c>
      <c r="J27" s="27">
        <f>VLOOKUP(V27,[1]Sheet1!$A$217:$U$242,10,FALSE)</f>
        <v>0</v>
      </c>
      <c r="K27" s="14">
        <f>VLOOKUP(V27,[1]Sheet1!$A$217:$U$242,11,FALSE)/100</f>
        <v>0</v>
      </c>
      <c r="L27" s="22">
        <f>VLOOKUP(V27,[1]Sheet1!$A$217:$U$242,12,FALSE)</f>
        <v>0</v>
      </c>
      <c r="M27" s="15">
        <f>VLOOKUP(V27,[1]Sheet1!$A$217:$U$242,13,FALSE)/100</f>
        <v>0</v>
      </c>
      <c r="N27" s="22">
        <f>VLOOKUP(V27,[1]Sheet1!$A$217:$U$242,14,FALSE)</f>
        <v>0</v>
      </c>
      <c r="O27" s="15">
        <f>VLOOKUP(V27,[1]Sheet1!$A$217:$U$242,15,FALSE)/100</f>
        <v>0</v>
      </c>
      <c r="P27" s="27">
        <f>VLOOKUP(V27,[1]Sheet1!$A$217:$U$242,16,FALSE)</f>
        <v>0</v>
      </c>
      <c r="Q27" s="15">
        <f>VLOOKUP(V27,[1]Sheet1!$A$217:$U$242,17,FALSE)/100</f>
        <v>0</v>
      </c>
      <c r="R27" s="27">
        <f>VLOOKUP(V27,[1]Sheet1!$A$217:$U$242,18,FALSE)</f>
        <v>0</v>
      </c>
      <c r="S27" s="15">
        <f>VLOOKUP(V27,[1]Sheet1!$A$217:$U$242,19,FALSE)/100</f>
        <v>0</v>
      </c>
      <c r="T27" s="27">
        <f>VLOOKUP(V27,[1]Sheet1!$A$217:$U$242,20,FALSE)</f>
        <v>0</v>
      </c>
      <c r="U27" s="15">
        <f>VLOOKUP(V27,[1]Sheet1!$A$217:$U$242,21,FALSE)/100</f>
        <v>0</v>
      </c>
      <c r="V27" s="67" t="s">
        <v>146</v>
      </c>
    </row>
    <row r="28" spans="1:22" x14ac:dyDescent="0.25">
      <c r="A28" s="16" t="s">
        <v>29</v>
      </c>
      <c r="B28" s="22">
        <f>VLOOKUP(V28,[1]Sheet1!$A$217:$U$242,2,FALSE)</f>
        <v>307</v>
      </c>
      <c r="C28" s="14">
        <f>VLOOKUP(V28,[1]Sheet1!$A$217:$U$242,3,FALSE)/100</f>
        <v>1.1382174106480797E-2</v>
      </c>
      <c r="D28" s="22">
        <f>VLOOKUP(V28,[1]Sheet1!$A$217:$U$242,4,FALSE)</f>
        <v>307</v>
      </c>
      <c r="E28" s="15">
        <f>VLOOKUP(V28,[1]Sheet1!$A$217:$U$242,5,FALSE)/100</f>
        <v>1.1382174106480797E-2</v>
      </c>
      <c r="F28" s="27">
        <f>VLOOKUP(V28,[1]Sheet1!$A$217:$U$242,6,FALSE)</f>
        <v>0</v>
      </c>
      <c r="G28" s="14">
        <f>VLOOKUP(V28,[1]Sheet1!$A$217:$U$242,7,FALSE)/100</f>
        <v>0</v>
      </c>
      <c r="H28" s="22">
        <f>VLOOKUP(V28,[1]Sheet1!$A$217:$U$242,8,FALSE)</f>
        <v>0</v>
      </c>
      <c r="I28" s="15">
        <f>VLOOKUP(V28,[1]Sheet1!$A$217:$U$242,9,FALSE)/100</f>
        <v>0</v>
      </c>
      <c r="J28" s="27">
        <f>VLOOKUP(V28,[1]Sheet1!$A$217:$U$242,10,FALSE)</f>
        <v>0</v>
      </c>
      <c r="K28" s="14">
        <f>VLOOKUP(V28,[1]Sheet1!$A$217:$U$242,11,FALSE)/100</f>
        <v>0</v>
      </c>
      <c r="L28" s="22">
        <f>VLOOKUP(V28,[1]Sheet1!$A$217:$U$242,12,FALSE)</f>
        <v>0</v>
      </c>
      <c r="M28" s="15">
        <f>VLOOKUP(V28,[1]Sheet1!$A$217:$U$242,13,FALSE)/100</f>
        <v>0</v>
      </c>
      <c r="N28" s="22">
        <f>VLOOKUP(V28,[1]Sheet1!$A$217:$U$242,14,FALSE)</f>
        <v>0</v>
      </c>
      <c r="O28" s="15">
        <f>VLOOKUP(V28,[1]Sheet1!$A$217:$U$242,15,FALSE)/100</f>
        <v>0</v>
      </c>
      <c r="P28" s="27">
        <f>VLOOKUP(V28,[1]Sheet1!$A$217:$U$242,16,FALSE)</f>
        <v>0</v>
      </c>
      <c r="Q28" s="15">
        <f>VLOOKUP(V28,[1]Sheet1!$A$217:$U$242,17,FALSE)/100</f>
        <v>0</v>
      </c>
      <c r="R28" s="27">
        <f>VLOOKUP(V28,[1]Sheet1!$A$217:$U$242,18,FALSE)</f>
        <v>0</v>
      </c>
      <c r="S28" s="15">
        <f>VLOOKUP(V28,[1]Sheet1!$A$217:$U$242,19,FALSE)/100</f>
        <v>0</v>
      </c>
      <c r="T28" s="27">
        <f>VLOOKUP(V28,[1]Sheet1!$A$217:$U$242,20,FALSE)</f>
        <v>0</v>
      </c>
      <c r="U28" s="15">
        <f>VLOOKUP(V28,[1]Sheet1!$A$217:$U$242,21,FALSE)/100</f>
        <v>0</v>
      </c>
      <c r="V28" s="67" t="s">
        <v>147</v>
      </c>
    </row>
    <row r="29" spans="1:22" ht="15.75" thickBot="1" x14ac:dyDescent="0.3">
      <c r="A29" s="17" t="s">
        <v>30</v>
      </c>
      <c r="B29" s="25">
        <f>VLOOKUP(V29,[1]Sheet1!$A$217:$U$242,2,FALSE)</f>
        <v>196</v>
      </c>
      <c r="C29" s="18">
        <f>VLOOKUP(V29,[1]Sheet1!$A$217:$U$242,3,FALSE)/100</f>
        <v>7.266795195017055E-3</v>
      </c>
      <c r="D29" s="25">
        <f>VLOOKUP(V29,[1]Sheet1!$A$217:$U$242,4,FALSE)</f>
        <v>196</v>
      </c>
      <c r="E29" s="19">
        <f>VLOOKUP(V29,[1]Sheet1!$A$217:$U$242,5,FALSE)/100</f>
        <v>7.266795195017055E-3</v>
      </c>
      <c r="F29" s="28">
        <f>VLOOKUP(V29,[1]Sheet1!$A$217:$U$242,6,FALSE)</f>
        <v>0</v>
      </c>
      <c r="G29" s="18">
        <f>VLOOKUP(V29,[1]Sheet1!$A$217:$U$242,7,FALSE)/100</f>
        <v>0</v>
      </c>
      <c r="H29" s="25">
        <f>VLOOKUP(V29,[1]Sheet1!$A$217:$U$242,8,FALSE)</f>
        <v>0</v>
      </c>
      <c r="I29" s="19">
        <f>VLOOKUP(V29,[1]Sheet1!$A$217:$U$242,9,FALSE)/100</f>
        <v>0</v>
      </c>
      <c r="J29" s="28">
        <f>VLOOKUP(V29,[1]Sheet1!$A$217:$U$242,10,FALSE)</f>
        <v>0</v>
      </c>
      <c r="K29" s="18">
        <f>VLOOKUP(V29,[1]Sheet1!$A$217:$U$242,11,FALSE)/100</f>
        <v>0</v>
      </c>
      <c r="L29" s="25">
        <f>VLOOKUP(V29,[1]Sheet1!$A$217:$U$242,12,FALSE)</f>
        <v>0</v>
      </c>
      <c r="M29" s="19">
        <f>VLOOKUP(V29,[1]Sheet1!$A$217:$U$242,13,FALSE)/100</f>
        <v>0</v>
      </c>
      <c r="N29" s="25">
        <f>VLOOKUP(V29,[1]Sheet1!$A$217:$U$242,14,FALSE)</f>
        <v>0</v>
      </c>
      <c r="O29" s="19">
        <f>VLOOKUP(V29,[1]Sheet1!$A$217:$U$242,15,FALSE)/100</f>
        <v>0</v>
      </c>
      <c r="P29" s="28">
        <f>VLOOKUP(V29,[1]Sheet1!$A$217:$U$242,16,FALSE)</f>
        <v>0</v>
      </c>
      <c r="Q29" s="19">
        <f>VLOOKUP(V29,[1]Sheet1!$A$217:$U$242,17,FALSE)/100</f>
        <v>0</v>
      </c>
      <c r="R29" s="28">
        <f>VLOOKUP(V29,[1]Sheet1!$A$217:$U$242,18,FALSE)</f>
        <v>0</v>
      </c>
      <c r="S29" s="19">
        <f>VLOOKUP(V29,[1]Sheet1!$A$217:$U$242,19,FALSE)/100</f>
        <v>0</v>
      </c>
      <c r="T29" s="28">
        <f>VLOOKUP(V29,[1]Sheet1!$A$217:$U$242,20,FALSE)</f>
        <v>0</v>
      </c>
      <c r="U29" s="19">
        <f>VLOOKUP(V29,[1]Sheet1!$A$217:$U$242,21,FALSE)/100</f>
        <v>0</v>
      </c>
      <c r="V29" s="67" t="s">
        <v>30</v>
      </c>
    </row>
    <row r="30" spans="1:22" ht="15.75" thickBot="1" x14ac:dyDescent="0.3">
      <c r="A30" s="20" t="s">
        <v>31</v>
      </c>
      <c r="B30" s="23">
        <f>VLOOKUP(V30,[1]Sheet1!$A$217:$U$242,2,FALSE)</f>
        <v>26972</v>
      </c>
      <c r="C30" s="7">
        <f>VLOOKUP(V30,[1]Sheet1!$A$217:$U$242,3,FALSE)/100</f>
        <v>1</v>
      </c>
      <c r="D30" s="23">
        <f>VLOOKUP(V30,[1]Sheet1!$A$217:$U$242,4,FALSE)</f>
        <v>26972</v>
      </c>
      <c r="E30" s="8">
        <f>VLOOKUP(V30,[1]Sheet1!$A$217:$U$242,5,FALSE)/100</f>
        <v>1</v>
      </c>
      <c r="F30" s="29">
        <f>VLOOKUP(V30,[1]Sheet1!$A$217:$U$242,6,FALSE)</f>
        <v>0</v>
      </c>
      <c r="G30" s="7">
        <f>VLOOKUP(V30,[1]Sheet1!$A$217:$U$242,7,FALSE)/100</f>
        <v>0</v>
      </c>
      <c r="H30" s="23">
        <f>VLOOKUP(V30,[1]Sheet1!$A$217:$U$242,8,FALSE)</f>
        <v>0</v>
      </c>
      <c r="I30" s="8">
        <f>VLOOKUP(V30,[1]Sheet1!$A$217:$U$242,9,FALSE)/100</f>
        <v>0</v>
      </c>
      <c r="J30" s="29">
        <f>VLOOKUP(V30,[1]Sheet1!$A$217:$U$242,10,FALSE)</f>
        <v>0</v>
      </c>
      <c r="K30" s="7">
        <f>VLOOKUP(V30,[1]Sheet1!$A$217:$U$242,11,FALSE)/100</f>
        <v>0</v>
      </c>
      <c r="L30" s="23">
        <f>VLOOKUP(V30,[1]Sheet1!$A$217:$U$242,12,FALSE)</f>
        <v>0</v>
      </c>
      <c r="M30" s="8">
        <f>VLOOKUP(V30,[1]Sheet1!$A$217:$U$242,13,FALSE)/100</f>
        <v>0</v>
      </c>
      <c r="N30" s="23">
        <f>VLOOKUP(V30,[1]Sheet1!$A$217:$U$242,14,FALSE)</f>
        <v>0</v>
      </c>
      <c r="O30" s="8">
        <f>VLOOKUP(V30,[1]Sheet1!$A$217:$U$242,15,FALSE)/100</f>
        <v>0</v>
      </c>
      <c r="P30" s="29">
        <f>VLOOKUP(V30,[1]Sheet1!$A$217:$U$242,16,FALSE)</f>
        <v>0</v>
      </c>
      <c r="Q30" s="8">
        <f>VLOOKUP(V30,[1]Sheet1!$A$217:$U$242,17,FALSE)/100</f>
        <v>0</v>
      </c>
      <c r="R30" s="29">
        <f>VLOOKUP(V30,[1]Sheet1!$A$217:$U$242,18,FALSE)</f>
        <v>0</v>
      </c>
      <c r="S30" s="8">
        <f>VLOOKUP(V30,[1]Sheet1!$A$217:$U$242,19,FALSE)/100</f>
        <v>0</v>
      </c>
      <c r="T30" s="29">
        <f>VLOOKUP(V30,[1]Sheet1!$A$217:$U$242,20,FALSE)</f>
        <v>0</v>
      </c>
      <c r="U30" s="8">
        <f>VLOOKUP(V30,[1]Sheet1!$A$217:$U$242,21,FALSE)/100</f>
        <v>0</v>
      </c>
      <c r="V30" s="67" t="s">
        <v>52</v>
      </c>
    </row>
    <row r="31" spans="1:22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</sheetData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34</vt:i4>
      </vt:variant>
    </vt:vector>
  </HeadingPairs>
  <TitlesOfParts>
    <vt:vector size="34" baseType="lpstr">
      <vt:lpstr>Inhoudsopgave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5.2.8</vt:lpstr>
      <vt:lpstr>5.2.1</vt:lpstr>
      <vt:lpstr>5.2.2</vt:lpstr>
      <vt:lpstr>5.2.3</vt:lpstr>
      <vt:lpstr>5.2.4</vt:lpstr>
      <vt:lpstr>5.2.5</vt:lpstr>
      <vt:lpstr>5.2.6</vt:lpstr>
      <vt:lpstr>5.2.7</vt:lpstr>
      <vt:lpstr>5.3.8</vt:lpstr>
      <vt:lpstr>5.3.1</vt:lpstr>
      <vt:lpstr>5.3.2</vt:lpstr>
      <vt:lpstr>5.3.3</vt:lpstr>
      <vt:lpstr>5.3.4</vt:lpstr>
      <vt:lpstr>5.3.5</vt:lpstr>
      <vt:lpstr>5.3.6</vt:lpstr>
      <vt:lpstr>5.3.7</vt:lpstr>
      <vt:lpstr>5.4.8</vt:lpstr>
      <vt:lpstr>5.4.1</vt:lpstr>
      <vt:lpstr>5.4.2</vt:lpstr>
      <vt:lpstr>5.4.3</vt:lpstr>
      <vt:lpstr>5.4.4</vt:lpstr>
      <vt:lpstr>5.4.5</vt:lpstr>
      <vt:lpstr>5.4.6</vt:lpstr>
      <vt:lpstr>5.4.7</vt:lpstr>
      <vt:lpstr>5.5.8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2015-06-23T07:39:11Z</cp:lastPrinted>
  <dcterms:created xsi:type="dcterms:W3CDTF">2015-01-12T08:29:00Z</dcterms:created>
  <dcterms:modified xsi:type="dcterms:W3CDTF">2022-11-24T09:51:11Z</dcterms:modified>
</cp:coreProperties>
</file>