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6650" windowHeight="6885" tabRatio="833" firstSheet="14" activeTab="32"/>
  </bookViews>
  <sheets>
    <sheet name="Inhoudsopgave" sheetId="1" r:id="rId1"/>
    <sheet name="24.1.1" sheetId="2" r:id="rId2"/>
    <sheet name="24.1.2" sheetId="3" r:id="rId3"/>
    <sheet name="24.1.3" sheetId="4" r:id="rId4"/>
    <sheet name="24.1.4" sheetId="5" r:id="rId5"/>
    <sheet name="24.1.5" sheetId="6" r:id="rId6"/>
    <sheet name="24.1.6" sheetId="7" r:id="rId7"/>
    <sheet name="24.1.7" sheetId="8" r:id="rId8"/>
    <sheet name="5.1.8" sheetId="9" state="hidden" r:id="rId9"/>
    <sheet name="5.2.8" sheetId="10" state="hidden" r:id="rId10"/>
    <sheet name="24.3.1" sheetId="11" r:id="rId11"/>
    <sheet name="24.3.2" sheetId="12" r:id="rId12"/>
    <sheet name="24.3.3" sheetId="13" r:id="rId13"/>
    <sheet name="24.3.4" sheetId="14" r:id="rId14"/>
    <sheet name="24.3.5" sheetId="15" r:id="rId15"/>
    <sheet name="24.3.6" sheetId="16" r:id="rId16"/>
    <sheet name="24.3.7" sheetId="17" r:id="rId17"/>
    <sheet name="5.3.8" sheetId="18" state="hidden" r:id="rId18"/>
    <sheet name="24.4.1" sheetId="19" r:id="rId19"/>
    <sheet name="24.4.2" sheetId="20" r:id="rId20"/>
    <sheet name="24.4.3" sheetId="21" r:id="rId21"/>
    <sheet name="24.4.4" sheetId="22" r:id="rId22"/>
    <sheet name="24.4.5" sheetId="23" r:id="rId23"/>
    <sheet name="24.4.6" sheetId="24" r:id="rId24"/>
    <sheet name="24.4.7" sheetId="25" r:id="rId25"/>
    <sheet name="5.4.8" sheetId="26" state="hidden" r:id="rId26"/>
    <sheet name="24.5.1" sheetId="27" r:id="rId27"/>
    <sheet name="24.5.2" sheetId="28" r:id="rId28"/>
    <sheet name="24.5.3" sheetId="29" r:id="rId29"/>
    <sheet name="24.5.4" sheetId="30" r:id="rId30"/>
    <sheet name="24.5.5" sheetId="31" r:id="rId31"/>
    <sheet name="24.5.6" sheetId="32" r:id="rId32"/>
    <sheet name="24.5.7" sheetId="33" r:id="rId33"/>
    <sheet name="5.5.8" sheetId="34" state="hidden" r:id="rId34"/>
    <sheet name="Feuil1" sheetId="35" r:id="rId35"/>
  </sheets>
  <externalReferences>
    <externalReference r:id="rId38"/>
  </externalReferences>
  <definedNames/>
  <calcPr fullCalcOnLoad="1"/>
</workbook>
</file>

<file path=xl/sharedStrings.xml><?xml version="1.0" encoding="utf-8"?>
<sst xmlns="http://schemas.openxmlformats.org/spreadsheetml/2006/main" count="1979" uniqueCount="307">
  <si>
    <t>Heure de l’accident</t>
  </si>
  <si>
    <t>Jour de l'accident (jour de la semaine)</t>
  </si>
  <si>
    <t>Mois de l’accident</t>
  </si>
  <si>
    <t>Province et région de survenance de l’accident</t>
  </si>
  <si>
    <t>Heure</t>
  </si>
  <si>
    <t>N</t>
  </si>
  <si>
    <t>%</t>
  </si>
  <si>
    <t>00 h</t>
  </si>
  <si>
    <t>01 h</t>
  </si>
  <si>
    <t>02 h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</si>
  <si>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</si>
  <si>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</si>
  <si>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</si>
  <si>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</si>
  <si>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</si>
  <si>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</si>
  <si>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</si>
  <si>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</si>
  <si>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</si>
  <si>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</si>
  <si>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</si>
  <si>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</si>
  <si>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</si>
  <si>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</si>
  <si>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</si>
  <si>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</si>
  <si>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</si>
  <si>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</si>
  <si>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</si>
  <si>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</si>
  <si>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</si>
  <si>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</si>
  <si>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TOTAL</t>
  </si>
  <si>
    <t>Suite de l'accident</t>
  </si>
  <si>
    <t>CSS</t>
  </si>
  <si>
    <t>Mortels</t>
  </si>
  <si>
    <t>Commentaires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</si>
  <si>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</si>
  <si>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</si>
  <si>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</si>
  <si>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</si>
  <si>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</si>
  <si>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</si>
  <si>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</si>
  <si>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plus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</si>
  <si>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</si>
  <si>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</si>
  <si>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</si>
  <si>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</si>
  <si>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</si>
  <si>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</si>
  <si>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</si>
  <si>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</si>
  <si>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</si>
  <si>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</si>
  <si>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IT : incapacité temporaire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</si>
  <si>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</si>
  <si>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</si>
  <si>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</si>
  <si>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</si>
  <si>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</si>
  <si>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</si>
  <si>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</si>
  <si>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</si>
  <si>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</si>
  <si>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</si>
  <si>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</si>
  <si>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</si>
  <si>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</si>
  <si>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</si>
  <si>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</si>
  <si>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</si>
  <si>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</si>
  <si>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</si>
  <si>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</si>
  <si>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Heure de travail de la victime au moment de l'accident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</si>
  <si>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</si>
  <si>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</si>
  <si>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</si>
  <si>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</si>
  <si>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</si>
  <si>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</si>
  <si>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</si>
  <si>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</si>
  <si>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Jour</t>
  </si>
  <si>
    <t>Suites de l'accident</t>
  </si>
  <si>
    <t>Durée de l'incapacité temporaire</t>
  </si>
  <si>
    <t>Jour de l'accident</t>
  </si>
  <si>
    <t>Lundi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</si>
  <si>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</si>
  <si>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</si>
  <si>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</si>
  <si>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</si>
  <si>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</si>
  <si>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</si>
  <si>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</si>
  <si>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</si>
  <si>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</si>
  <si>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</si>
  <si>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</si>
  <si>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</si>
  <si>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</si>
  <si>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15 - 24 ans</t>
  </si>
  <si>
    <t>25 - 49 ans</t>
  </si>
  <si>
    <t>Mois de l'accident</t>
  </si>
  <si>
    <t xml:space="preserve">Total </t>
  </si>
  <si>
    <t>Région et province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</si>
  <si>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</si>
  <si>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</si>
  <si>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</si>
  <si>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</si>
  <si>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</si>
  <si>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</si>
  <si>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</si>
  <si>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</si>
  <si>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</si>
  <si>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</si>
  <si>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</si>
  <si>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</si>
  <si>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</si>
  <si>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</si>
  <si>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</si>
  <si>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 xml:space="preserve">TOTAL </t>
  </si>
  <si>
    <t>Province</t>
  </si>
  <si>
    <t>Variation de 2015 à 2016 en %</t>
  </si>
  <si>
    <t>5.1.8. Accidents sur le lieu de travail selon l'heure de l'accident : distribution selon le taux prévu d'incapacité permanente - 2016</t>
  </si>
  <si>
    <t>5.2.8. Accidents sur le lieu de travail selon l'horaire de travail : distribution selon le taux prévu d'incapacité permanente - 2016</t>
  </si>
  <si>
    <t>5.3.8. Accidents sur le lieu de travail selon le jour de l'accident : distribution selon le taux prévu d'incapacité permanente - 2016</t>
  </si>
  <si>
    <t>5.4.8. Accidents sur le lieu de travail selon le mois de l'accident : distribution selon le taux prévu d'incapacité permanente - 2016</t>
  </si>
  <si>
    <t>5.5.8. Accidents sur le lieu de travail selon la province et la région de survenance de l'accident : distribution selon le taux prévu d'incapacité permanente - 2016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</si>
  <si>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</si>
  <si>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</si>
  <si>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</si>
  <si>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</si>
  <si>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</si>
  <si>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</si>
  <si>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</si>
  <si>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</si>
  <si>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</si>
  <si>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</si>
  <si>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</si>
  <si>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</si>
  <si>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</si>
  <si>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</si>
  <si>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</si>
  <si>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</si>
  <si>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</si>
  <si>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</si>
  <si>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</si>
  <si>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</si>
  <si>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</si>
  <si>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</si>
  <si>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</si>
  <si>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</si>
  <si>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</si>
  <si>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</si>
  <si>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</si>
  <si>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</si>
  <si>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</si>
  <si>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</si>
  <si>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</si>
  <si>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</si>
  <si>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</si>
  <si>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</si>
  <si>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</si>
  <si>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</si>
  <si>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</si>
  <si>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</si>
  <si>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</si>
  <si>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</si>
  <si>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</si>
  <si>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</si>
  <si>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</si>
  <si>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</si>
  <si>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</si>
  <si>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</si>
  <si>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</si>
  <si>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</si>
  <si>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</si>
  <si>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</si>
  <si>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</si>
  <si>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</si>
  <si>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</si>
  <si>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</si>
  <si>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</si>
  <si>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</si>
  <si>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</si>
  <si>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</si>
  <si>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</si>
  <si>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</si>
  <si>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</si>
  <si>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</si>
  <si>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</si>
  <si>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</si>
  <si>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</si>
  <si>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</si>
  <si>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</si>
  <si>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m-Op schip</t>
  </si>
  <si>
    <t>n-Inconnu</t>
  </si>
  <si>
    <t>Variation de 2016 à 2017 en %</t>
  </si>
  <si>
    <t>IT &lt;= 6 mois</t>
  </si>
  <si>
    <t xml:space="preserve">CSS : cas sans suites,  IT :  incapacité temporaire </t>
  </si>
  <si>
    <t>CSS : cas sans suites,  IT :  incapacité temporaire</t>
  </si>
  <si>
    <t>IT&lt;=6 mois</t>
  </si>
  <si>
    <t>IT&gt;6mois</t>
  </si>
  <si>
    <t>IT&gt;6 mois</t>
  </si>
  <si>
    <t>Catégorie professionnelle de la victime</t>
  </si>
  <si>
    <t>SNCB</t>
  </si>
  <si>
    <t>Statutaires</t>
  </si>
  <si>
    <t>Ouvriers contractuels</t>
  </si>
  <si>
    <t>Employés contractuels</t>
  </si>
  <si>
    <t>Stagiaires</t>
  </si>
  <si>
    <t>Autres</t>
  </si>
  <si>
    <t>Accidents sur le chemin du travail selon l'heure de l'accident :  évolution 2015 - 2017</t>
  </si>
  <si>
    <t>Accidents sur le chemin du travail selon l'heure de l'accident : distribution selon les conséquences - 2017</t>
  </si>
  <si>
    <t>Accidents sur le chemin du travail selon l'heure de l'accident : distribution selon les conséquences et le genre - 2017</t>
  </si>
  <si>
    <t>Accidents sur le chemin du travail selon l'heure de l'accident : distribution selon les conséquences et la génération en fréquence absolue - 2017</t>
  </si>
  <si>
    <t>Accidents sur le chemin du travail selon l'heure de l'accident : distribution selon les conséquences et la génération en fréquence relative - 2017</t>
  </si>
  <si>
    <t>Accidents sur le chemin du travail selon l'heure de l'accident : distribution selon les conséquences et le genre de travail (manuel/intellectuel) - 2017</t>
  </si>
  <si>
    <t>Accidents sur le chemin du travail selon l'heure de l'accident : distribution selon la durée de l’incapacité temporaire - 2017</t>
  </si>
  <si>
    <t>Accidents sur le chemin du travail selon le jour de l'accident : évolution 2014 - 2017</t>
  </si>
  <si>
    <t>Accidents sur le chemin du travail selon le jour de l'accident : distribution selon les conséquences - 2017</t>
  </si>
  <si>
    <t>Accidents sur le chemin du travail selon le jour de l'accident : distribution selon les conséquences et le genre - 2017</t>
  </si>
  <si>
    <t>Accidents sur le chemin du travail selon le jour de l'accident : distribution selon les conséquences et la génération en fréquence absolue - 2017</t>
  </si>
  <si>
    <t>Accidents sur le chemin du travail selon le jour de l'accident : distribution selon les conséquences et la génération en fréquence relative - 2017</t>
  </si>
  <si>
    <t>Accidents sur le chemin du travail selon le jour de l'accident : distribution selon les conséquences et le genre de travail - 2017</t>
  </si>
  <si>
    <t>Accidents sur le chemin du travail selon le jour de l'accident : distribution selon la durée de l’incapacité temporaire - 2017</t>
  </si>
  <si>
    <t>Accidents sur le chemin du travail selon le mois de l'accident : évolution 2014 - 2017</t>
  </si>
  <si>
    <t>Accidents sur le chemin du travail selon le mois de l'accident : distribution selon les conséquences - 2017</t>
  </si>
  <si>
    <t>Accidents sur le chemin du travail selon le mois de l'accident : distribution selon les conséquences et le genre - 2017</t>
  </si>
  <si>
    <t>Accidents sur le chemin du travail selon le mois de l'accident : distribution selon les conséquences et la génération en fréquence absolue - 2017</t>
  </si>
  <si>
    <t>Accidents sur le chemin du travail selon le mois de l'accident : distribution selon les conséquences et la génération en fréquence relative - 2017</t>
  </si>
  <si>
    <t>Accidents sur le chemin du travail selon le mois de l'accident : distribution selon les conséquences et le genre de travail - 2017</t>
  </si>
  <si>
    <t>Accidents sur le chemin du travail selon le mois de l'accident : distribution selon la durée de l’incapacité temporaire - 2017</t>
  </si>
  <si>
    <t>Accidents sur le chemin du travail selon la province et la région de survenance de l'accident : évolution 2014 - 2017</t>
  </si>
  <si>
    <t>Accidents sur le chemin du travail selon la province et la région de survenance de l'accident : distribution selon les conséquences - 2017</t>
  </si>
  <si>
    <t>Accidents sur le chemin du travail selon la province et la région de survenance de l'accident : distribution selon les conséquences et le genre - 2017</t>
  </si>
  <si>
    <t>Accidents sur le chemin du travail selon la province et la région de survenance de l'accident : distribution selon les conséquences et la génération en fréquence absolue - 2017</t>
  </si>
  <si>
    <t>Accidents sur le chemin du travail selon la province et la région de survenance de l'accident : distribution selon les conséquences et la génération en fréquence relative -  2017</t>
  </si>
  <si>
    <t>Accidents sur le chemin du travail selon la province et la région de survenance de l'accident : distribution selon les conséquences et le genre de travail - 2017</t>
  </si>
  <si>
    <t>Accidents sur le chemin du travail selon la province et la région de survenance de l'accident : distribution selon la durée de l’incapacité temporaire - 2017</t>
  </si>
  <si>
    <t>24. Caractéristiques spatio-temporelles des accidents sur le chemin du travail dans le secteur public - 2017</t>
  </si>
  <si>
    <t xml:space="preserve">24.1. </t>
  </si>
  <si>
    <t>24.1.1.</t>
  </si>
  <si>
    <t>24.1.2.</t>
  </si>
  <si>
    <t>24.1.3.</t>
  </si>
  <si>
    <t>24.1.4.</t>
  </si>
  <si>
    <t>24.1.6.</t>
  </si>
  <si>
    <t>24.1.7.</t>
  </si>
  <si>
    <t>24.3.</t>
  </si>
  <si>
    <t>24.3.1.</t>
  </si>
  <si>
    <t>24.3.2.</t>
  </si>
  <si>
    <t>24.3.3.</t>
  </si>
  <si>
    <t>24.3.4.</t>
  </si>
  <si>
    <t>24.3.6.</t>
  </si>
  <si>
    <t>24.3.7.</t>
  </si>
  <si>
    <t>24.4.</t>
  </si>
  <si>
    <t>24.4.1.</t>
  </si>
  <si>
    <t>24.4.2.</t>
  </si>
  <si>
    <t>24.4.3.</t>
  </si>
  <si>
    <t>24.4.4.</t>
  </si>
  <si>
    <t>24.4.6.</t>
  </si>
  <si>
    <t>24.4.7.</t>
  </si>
  <si>
    <t>24.1.5.</t>
  </si>
  <si>
    <t>24.3.5.</t>
  </si>
  <si>
    <t>24.4.5.</t>
  </si>
  <si>
    <t>24.5.</t>
  </si>
  <si>
    <t>24.5.1.</t>
  </si>
  <si>
    <t>24.5.2.</t>
  </si>
  <si>
    <t>24.5.3.</t>
  </si>
  <si>
    <t>24.5.4.</t>
  </si>
  <si>
    <t>24.5.5.</t>
  </si>
  <si>
    <t>24.5.6.</t>
  </si>
  <si>
    <t>24.5.7.</t>
  </si>
  <si>
    <t>24.1. Heure de l’accident</t>
  </si>
  <si>
    <t>24.3. Jour de l'accident (jour de la semaine)</t>
  </si>
  <si>
    <t>24.4. Mois de l’accident</t>
  </si>
  <si>
    <t>24.5. Province et région de survenance de l’accident</t>
  </si>
  <si>
    <t>24.1.1. Accidents sur le chemin du travail selon l'heure de l'accident :  évolution 2015 - 2017</t>
  </si>
  <si>
    <t>24.1.2. Accidents sur le chemin du travail selon l'heure de l'accident : distribution selon les conséquences - 2017</t>
  </si>
  <si>
    <t>24.1.3. Accidents sur le chemin du travail selon l'heure de l'accident : distribution selon les conséquences et le genre - 2017</t>
  </si>
  <si>
    <t>24.1.4. Accidents sur le chemin du travail selon l'heure de l'accident : distribution selon les conséquences et la génération en fréquence absolue - 2017</t>
  </si>
  <si>
    <t>24.1.5. Accidents sur le chemin du travail selon l'heure de l'accident : distribution selon les conséquences et la génération en fréquence relative - 2017</t>
  </si>
  <si>
    <t>24.1.6. Accidents sur le chemin du travail selon l'heure de l'accident : distribution selon les conséquences et la catégorie professionnelle - 2017</t>
  </si>
  <si>
    <t>24.1.7. Accidents sur le chemin du travail selon l'heure de l'accident : distribution selon la durée de l’incapacité temporaire - 2017</t>
  </si>
  <si>
    <t>24.3.1. Accidents sur le chemin du travail selon le jour de l'accident : évolution 2014 - 2017</t>
  </si>
  <si>
    <t>24.3.3. Accidents sur le chemin du travail selon le jour de l'accident : distribution selon les conséquences et le genre - 2017</t>
  </si>
  <si>
    <t>24.3.4. Accidents sur le chemin du travail selon le jour de l'accident : distribution selon les conséquences et la génération en fréquence absolue - 2017</t>
  </si>
  <si>
    <t>24.3.5. Accidents sur le chemin du travail selon le jour de l'accident : distribution selon les conséquences et la génération en fréquence relative - 2017</t>
  </si>
  <si>
    <t>24.3.6. Accidents sur le chemin du travail selon le jour de l'accident : distribution selon les conséquences et le genre de travail - 2017</t>
  </si>
  <si>
    <t>24.3.7. Accidents sur le chemin du travail selon le jour de l'accident : distribution selon la durée de l’incapacité temporaire - 2017</t>
  </si>
  <si>
    <t>24.4.1. Accidents sur le chemin du travail selon le mois de l'accident : évolution 2014 - 2017</t>
  </si>
  <si>
    <t>24.4.2. Accidents sur le chemin du travail selon le mois de l'accident : distribution selon les conséquences - 2016</t>
  </si>
  <si>
    <t>24.4.3. Accidents sur le chemin du travail selon le mois de l'accident : distribution selon les conséquences et le genre - 2017</t>
  </si>
  <si>
    <t>24.4.4. Accidents sur le chemin du travail selon le mois de l'accident : distribution selon les conséquences et la génération en fréquence absolue - 2017</t>
  </si>
  <si>
    <t>24.4.5. Accidents sur le chemin du travail selon le mois de l'accident : distribution selon les conséquences et la génération en fréquence relative - 2017</t>
  </si>
  <si>
    <t>24.4.6. Accidents sur le chemin du travail selon le mois de l'accident : distribution selon les conséquences et le genre de travail - 2017</t>
  </si>
  <si>
    <t>24.4.7. Accidents sur le chemin du travail selon le mois de l'accident : distribution selon la durée de l’incapacité temporaire - 2017</t>
  </si>
  <si>
    <t>24.5.1. Accidents sur le chemin du travail selon la province et la région de survenance de l'accident : évolution 2015 - 2017</t>
  </si>
  <si>
    <t>24.5.2. Accidents sur le chemin du travail selon la province et la région de survenance de l'accident : distribution selon les conséquences - 2017</t>
  </si>
  <si>
    <t>24.5.3. Accidents sur le chemin du travail selon la province et la région de survenance de l'accident : distribution selon les conséquences et le genre - 2017</t>
  </si>
  <si>
    <t>24.5.4. Accidents sur le chemin du travail selon la province et la région de survenance de l'accident : distribution selon les conséquences et la génération en fréquence absolue - 2017</t>
  </si>
  <si>
    <t>24.5.5. Accidents sur le chemin du travail selon la province et la région de survenance de l'accident : distribution selon les conséquences et la génération en fréquence relative - 2017</t>
  </si>
  <si>
    <t>24.5.6. Accidents sur le chemin du travail selon la province et la région de survenance de l'accident : distribution selon les conséquences et le genre de travail - 2017</t>
  </si>
  <si>
    <t>24.5.7. Accidents sur le chemin du travail selon la province et la région de survenance de l'accident : distribution selon la durée de l’incapacité temporaire - 2017</t>
  </si>
  <si>
    <t>24.3.2. Accidents sur le chemin du travail selon le jour de l'accident : distribution selon les conséquences - 2017</t>
  </si>
  <si>
    <t xml:space="preserve">Année 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</si>
</sst>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[$-8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"/>
    <numFmt numFmtId="170" formatCode="#,##0.00;[Red]#,##0.00"/>
    <numFmt numFmtId="171" formatCode="#,##0.00[$%-80C]"/>
    <numFmt numFmtId="172" formatCode="#\ ??/100"/>
    <numFmt numFmtId="173" formatCode="#,##0;[Red]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b/>
      <i/>
      <sz val="11"/>
      <color indexed="8"/>
      <name val="Microsoft Sans Serif"/>
      <family val="2"/>
    </font>
    <font>
      <i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4"/>
      <name val="Microsoft Sans Serif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66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164" fontId="6" fillId="0" borderId="45" xfId="0" applyNumberFormat="1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3" fontId="7" fillId="0" borderId="34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9" fontId="9" fillId="0" borderId="29" xfId="0" applyNumberFormat="1" applyFont="1" applyBorder="1" applyAlignment="1">
      <alignment horizontal="center" vertical="center"/>
    </xf>
    <xf numFmtId="9" fontId="9" fillId="0" borderId="30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56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57" xfId="0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3" fillId="0" borderId="58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164" fontId="9" fillId="0" borderId="39" xfId="0" applyNumberFormat="1" applyFont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164" fontId="9" fillId="0" borderId="45" xfId="0" applyNumberFormat="1" applyFont="1" applyBorder="1" applyAlignment="1">
      <alignment horizontal="center" vertical="center"/>
    </xf>
    <xf numFmtId="164" fontId="9" fillId="0" borderId="46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164" fontId="6" fillId="0" borderId="6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52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 vertical="center"/>
    </xf>
    <xf numFmtId="9" fontId="9" fillId="0" borderId="39" xfId="0" applyNumberFormat="1" applyFont="1" applyBorder="1" applyAlignment="1">
      <alignment horizontal="center" vertical="center"/>
    </xf>
    <xf numFmtId="9" fontId="9" fillId="0" borderId="45" xfId="0" applyNumberFormat="1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7" fillId="0" borderId="64" xfId="0" applyNumberFormat="1" applyFont="1" applyBorder="1" applyAlignment="1">
      <alignment horizontal="center" vertical="center"/>
    </xf>
    <xf numFmtId="3" fontId="7" fillId="0" borderId="65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7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64" fontId="6" fillId="0" borderId="71" xfId="0" applyNumberFormat="1" applyFont="1" applyBorder="1" applyAlignment="1">
      <alignment horizontal="center" vertical="center"/>
    </xf>
    <xf numFmtId="164" fontId="6" fillId="0" borderId="67" xfId="0" applyNumberFormat="1" applyFont="1" applyBorder="1" applyAlignment="1">
      <alignment horizontal="center" vertical="center"/>
    </xf>
    <xf numFmtId="164" fontId="6" fillId="0" borderId="72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9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3" fontId="7" fillId="33" borderId="28" xfId="0" applyNumberFormat="1" applyFont="1" applyFill="1" applyBorder="1" applyAlignment="1">
      <alignment horizontal="center" vertical="center"/>
    </xf>
    <xf numFmtId="164" fontId="6" fillId="33" borderId="30" xfId="0" applyNumberFormat="1" applyFont="1" applyFill="1" applyBorder="1" applyAlignment="1">
      <alignment horizontal="center" vertical="center"/>
    </xf>
    <xf numFmtId="164" fontId="6" fillId="33" borderId="29" xfId="0" applyNumberFormat="1" applyFont="1" applyFill="1" applyBorder="1" applyAlignment="1">
      <alignment horizontal="center" vertical="center"/>
    </xf>
    <xf numFmtId="164" fontId="6" fillId="33" borderId="27" xfId="55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3" fontId="3" fillId="33" borderId="28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9" fontId="6" fillId="33" borderId="30" xfId="0" applyNumberFormat="1" applyFont="1" applyFill="1" applyBorder="1" applyAlignment="1">
      <alignment horizontal="center" vertical="center"/>
    </xf>
    <xf numFmtId="9" fontId="6" fillId="33" borderId="29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3" fontId="7" fillId="33" borderId="48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164" fontId="6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3" fillId="33" borderId="48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4" fontId="6" fillId="33" borderId="74" xfId="0" applyNumberFormat="1" applyFont="1" applyFill="1" applyBorder="1" applyAlignment="1">
      <alignment horizontal="center" vertical="center"/>
    </xf>
    <xf numFmtId="3" fontId="3" fillId="33" borderId="32" xfId="0" applyNumberFormat="1" applyFont="1" applyFill="1" applyBorder="1" applyAlignment="1">
      <alignment horizontal="center" vertical="center"/>
    </xf>
    <xf numFmtId="164" fontId="6" fillId="33" borderId="33" xfId="0" applyNumberFormat="1" applyFont="1" applyFill="1" applyBorder="1" applyAlignment="1">
      <alignment horizontal="center" vertical="center"/>
    </xf>
    <xf numFmtId="3" fontId="3" fillId="33" borderId="69" xfId="0" applyNumberFormat="1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164" fontId="6" fillId="0" borderId="62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5" fillId="0" borderId="63" xfId="0" applyNumberFormat="1" applyFont="1" applyFill="1" applyBorder="1" applyAlignment="1">
      <alignment horizontal="center" vertical="center"/>
    </xf>
    <xf numFmtId="164" fontId="6" fillId="0" borderId="63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64" fontId="6" fillId="33" borderId="45" xfId="0" applyNumberFormat="1" applyFont="1" applyFill="1" applyBorder="1" applyAlignment="1">
      <alignment horizontal="center" vertical="center"/>
    </xf>
    <xf numFmtId="3" fontId="3" fillId="33" borderId="60" xfId="0" applyNumberFormat="1" applyFont="1" applyFill="1" applyBorder="1" applyAlignment="1">
      <alignment horizontal="center" vertical="center"/>
    </xf>
    <xf numFmtId="164" fontId="6" fillId="33" borderId="46" xfId="0" applyNumberFormat="1" applyFont="1" applyFill="1" applyBorder="1" applyAlignment="1">
      <alignment horizontal="center" vertical="center"/>
    </xf>
    <xf numFmtId="3" fontId="3" fillId="33" borderId="76" xfId="0" applyNumberFormat="1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9" fontId="6" fillId="33" borderId="55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center" vertical="center"/>
    </xf>
    <xf numFmtId="9" fontId="6" fillId="33" borderId="14" xfId="0" applyNumberFormat="1" applyFont="1" applyFill="1" applyBorder="1" applyAlignment="1">
      <alignment horizontal="center" vertical="center"/>
    </xf>
    <xf numFmtId="3" fontId="7" fillId="33" borderId="77" xfId="0" applyNumberFormat="1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center" vertical="center"/>
    </xf>
    <xf numFmtId="3" fontId="3" fillId="33" borderId="77" xfId="0" applyNumberFormat="1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3" fontId="3" fillId="33" borderId="13" xfId="0" applyNumberFormat="1" applyFont="1" applyFill="1" applyBorder="1" applyAlignment="1">
      <alignment horizontal="center" vertical="center"/>
    </xf>
    <xf numFmtId="3" fontId="7" fillId="33" borderId="58" xfId="0" applyNumberFormat="1" applyFont="1" applyFill="1" applyBorder="1" applyAlignment="1">
      <alignment horizontal="center" vertical="center"/>
    </xf>
    <xf numFmtId="3" fontId="7" fillId="33" borderId="30" xfId="0" applyNumberFormat="1" applyFont="1" applyFill="1" applyBorder="1" applyAlignment="1">
      <alignment horizontal="center" vertical="center"/>
    </xf>
    <xf numFmtId="3" fontId="7" fillId="33" borderId="47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3" fontId="5" fillId="0" borderId="7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3" fontId="3" fillId="33" borderId="58" xfId="0" applyNumberFormat="1" applyFont="1" applyFill="1" applyBorder="1" applyAlignment="1">
      <alignment horizontal="center" vertic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47" xfId="0" applyNumberFormat="1" applyFont="1" applyFill="1" applyBorder="1" applyAlignment="1">
      <alignment horizontal="center" vertical="center"/>
    </xf>
    <xf numFmtId="3" fontId="3" fillId="33" borderId="27" xfId="0" applyNumberFormat="1" applyFont="1" applyFill="1" applyBorder="1" applyAlignment="1">
      <alignment horizontal="center" vertical="center"/>
    </xf>
    <xf numFmtId="3" fontId="7" fillId="0" borderId="62" xfId="0" applyNumberFormat="1" applyFont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164" fontId="9" fillId="33" borderId="74" xfId="0" applyNumberFormat="1" applyFont="1" applyFill="1" applyBorder="1" applyAlignment="1">
      <alignment horizontal="center" vertical="center"/>
    </xf>
    <xf numFmtId="164" fontId="9" fillId="33" borderId="33" xfId="0" applyNumberFormat="1" applyFont="1" applyFill="1" applyBorder="1" applyAlignment="1">
      <alignment horizontal="center" vertical="center"/>
    </xf>
    <xf numFmtId="3" fontId="7" fillId="33" borderId="69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33" borderId="60" xfId="0" applyNumberFormat="1" applyFont="1" applyFill="1" applyBorder="1" applyAlignment="1">
      <alignment horizontal="center" vertical="center"/>
    </xf>
    <xf numFmtId="164" fontId="9" fillId="33" borderId="45" xfId="0" applyNumberFormat="1" applyFont="1" applyFill="1" applyBorder="1" applyAlignment="1">
      <alignment horizontal="center" vertical="center"/>
    </xf>
    <xf numFmtId="164" fontId="9" fillId="33" borderId="46" xfId="0" applyNumberFormat="1" applyFont="1" applyFill="1" applyBorder="1" applyAlignment="1">
      <alignment horizontal="center" vertical="center"/>
    </xf>
    <xf numFmtId="3" fontId="7" fillId="33" borderId="76" xfId="0" applyNumberFormat="1" applyFont="1" applyFill="1" applyBorder="1" applyAlignment="1">
      <alignment horizontal="center" vertical="center"/>
    </xf>
    <xf numFmtId="9" fontId="9" fillId="33" borderId="30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4" fillId="33" borderId="69" xfId="0" applyNumberFormat="1" applyFont="1" applyFill="1" applyBorder="1" applyAlignment="1">
      <alignment horizontal="center" vertical="center"/>
    </xf>
    <xf numFmtId="3" fontId="4" fillId="33" borderId="3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51" xfId="0" applyNumberFormat="1" applyFont="1" applyFill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33" borderId="76" xfId="0" applyNumberFormat="1" applyFont="1" applyFill="1" applyBorder="1" applyAlignment="1">
      <alignment horizontal="center" vertical="center"/>
    </xf>
    <xf numFmtId="3" fontId="4" fillId="33" borderId="60" xfId="0" applyNumberFormat="1" applyFont="1" applyFill="1" applyBorder="1" applyAlignment="1">
      <alignment horizontal="center" vertical="center"/>
    </xf>
    <xf numFmtId="3" fontId="4" fillId="33" borderId="77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164" fontId="6" fillId="0" borderId="18" xfId="55" applyNumberFormat="1" applyFont="1" applyFill="1" applyBorder="1" applyAlignment="1">
      <alignment horizontal="center" vertical="center"/>
    </xf>
    <xf numFmtId="164" fontId="6" fillId="0" borderId="19" xfId="55" applyNumberFormat="1" applyFont="1" applyFill="1" applyBorder="1" applyAlignment="1">
      <alignment horizontal="center" vertical="center"/>
    </xf>
    <xf numFmtId="164" fontId="6" fillId="0" borderId="26" xfId="55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37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8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9" fillId="0" borderId="0" xfId="44" applyFill="1" applyAlignment="1">
      <alignment/>
    </xf>
    <xf numFmtId="0" fontId="51" fillId="0" borderId="0" xfId="0" applyFont="1" applyAlignment="1">
      <alignment vertical="top"/>
    </xf>
    <xf numFmtId="0" fontId="33" fillId="0" borderId="0" xfId="0" applyFont="1" applyAlignment="1">
      <alignment vertical="top"/>
    </xf>
    <xf numFmtId="10" fontId="9" fillId="0" borderId="17" xfId="0" applyNumberFormat="1" applyFont="1" applyBorder="1" applyAlignment="1">
      <alignment horizontal="center" vertical="center"/>
    </xf>
    <xf numFmtId="10" fontId="9" fillId="0" borderId="31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164" fontId="9" fillId="0" borderId="31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0" fontId="3" fillId="0" borderId="25" xfId="0" applyNumberFormat="1" applyFont="1" applyBorder="1" applyAlignment="1">
      <alignment horizontal="center" vertical="center"/>
    </xf>
    <xf numFmtId="10" fontId="0" fillId="0" borderId="0" xfId="0" applyNumberFormat="1" applyFont="1" applyAlignment="1">
      <alignment/>
    </xf>
    <xf numFmtId="164" fontId="6" fillId="0" borderId="30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164" fontId="6" fillId="0" borderId="51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170" fontId="5" fillId="0" borderId="16" xfId="0" applyNumberFormat="1" applyFont="1" applyBorder="1" applyAlignment="1">
      <alignment horizontal="center" vertical="center"/>
    </xf>
    <xf numFmtId="170" fontId="5" fillId="0" borderId="56" xfId="0" applyNumberFormat="1" applyFont="1" applyBorder="1" applyAlignment="1">
      <alignment horizontal="center" vertical="center"/>
    </xf>
    <xf numFmtId="170" fontId="5" fillId="0" borderId="31" xfId="0" applyNumberFormat="1" applyFont="1" applyBorder="1" applyAlignment="1">
      <alignment horizontal="center" vertical="center"/>
    </xf>
    <xf numFmtId="170" fontId="7" fillId="0" borderId="16" xfId="0" applyNumberFormat="1" applyFont="1" applyBorder="1" applyAlignment="1">
      <alignment horizontal="center" vertical="center"/>
    </xf>
    <xf numFmtId="170" fontId="7" fillId="0" borderId="18" xfId="0" applyNumberFormat="1" applyFont="1" applyBorder="1" applyAlignment="1">
      <alignment horizontal="center" vertical="center"/>
    </xf>
    <xf numFmtId="170" fontId="5" fillId="0" borderId="20" xfId="0" applyNumberFormat="1" applyFont="1" applyBorder="1" applyAlignment="1">
      <alignment horizontal="center" vertical="center"/>
    </xf>
    <xf numFmtId="170" fontId="5" fillId="0" borderId="57" xfId="0" applyNumberFormat="1" applyFont="1" applyBorder="1" applyAlignment="1">
      <alignment horizontal="center" vertical="center"/>
    </xf>
    <xf numFmtId="170" fontId="5" fillId="0" borderId="52" xfId="0" applyNumberFormat="1" applyFont="1" applyBorder="1" applyAlignment="1">
      <alignment horizontal="center" vertical="center"/>
    </xf>
    <xf numFmtId="170" fontId="7" fillId="0" borderId="20" xfId="0" applyNumberFormat="1" applyFont="1" applyBorder="1" applyAlignment="1">
      <alignment horizontal="center" vertical="center"/>
    </xf>
    <xf numFmtId="170" fontId="7" fillId="0" borderId="19" xfId="0" applyNumberFormat="1" applyFont="1" applyBorder="1" applyAlignment="1">
      <alignment horizontal="center" vertical="center"/>
    </xf>
    <xf numFmtId="170" fontId="5" fillId="0" borderId="23" xfId="0" applyNumberFormat="1" applyFont="1" applyBorder="1" applyAlignment="1">
      <alignment horizontal="center" vertical="center"/>
    </xf>
    <xf numFmtId="170" fontId="5" fillId="0" borderId="73" xfId="0" applyNumberFormat="1" applyFont="1" applyBorder="1" applyAlignment="1">
      <alignment horizontal="center" vertical="center"/>
    </xf>
    <xf numFmtId="170" fontId="5" fillId="0" borderId="35" xfId="0" applyNumberFormat="1" applyFont="1" applyBorder="1" applyAlignment="1">
      <alignment horizontal="center" vertical="center"/>
    </xf>
    <xf numFmtId="170" fontId="7" fillId="0" borderId="23" xfId="0" applyNumberFormat="1" applyFont="1" applyBorder="1" applyAlignment="1">
      <alignment horizontal="center" vertical="center"/>
    </xf>
    <xf numFmtId="170" fontId="7" fillId="0" borderId="22" xfId="0" applyNumberFormat="1" applyFont="1" applyBorder="1" applyAlignment="1">
      <alignment horizontal="center" vertical="center"/>
    </xf>
    <xf numFmtId="164" fontId="6" fillId="33" borderId="81" xfId="0" applyNumberFormat="1" applyFont="1" applyFill="1" applyBorder="1" applyAlignment="1">
      <alignment horizontal="center" vertical="center"/>
    </xf>
    <xf numFmtId="164" fontId="6" fillId="33" borderId="32" xfId="0" applyNumberFormat="1" applyFont="1" applyFill="1" applyBorder="1" applyAlignment="1">
      <alignment horizontal="center" vertical="center"/>
    </xf>
    <xf numFmtId="164" fontId="6" fillId="33" borderId="75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33" borderId="80" xfId="0" applyNumberFormat="1" applyFont="1" applyFill="1" applyBorder="1" applyAlignment="1">
      <alignment horizontal="center" vertical="center"/>
    </xf>
    <xf numFmtId="164" fontId="6" fillId="33" borderId="60" xfId="0" applyNumberFormat="1" applyFont="1" applyFill="1" applyBorder="1" applyAlignment="1">
      <alignment horizontal="center" vertical="center"/>
    </xf>
    <xf numFmtId="164" fontId="6" fillId="33" borderId="61" xfId="0" applyNumberFormat="1" applyFont="1" applyFill="1" applyBorder="1" applyAlignment="1">
      <alignment horizontal="center" vertical="center"/>
    </xf>
    <xf numFmtId="9" fontId="6" fillId="33" borderId="82" xfId="0" applyNumberFormat="1" applyFont="1" applyFill="1" applyBorder="1" applyAlignment="1">
      <alignment horizontal="center" vertical="center"/>
    </xf>
    <xf numFmtId="9" fontId="6" fillId="33" borderId="13" xfId="0" applyNumberFormat="1" applyFont="1" applyFill="1" applyBorder="1" applyAlignment="1">
      <alignment horizontal="center" vertical="center"/>
    </xf>
    <xf numFmtId="9" fontId="6" fillId="33" borderId="78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3" fontId="0" fillId="0" borderId="0" xfId="0" applyNumberFormat="1" applyFont="1" applyAlignment="1">
      <alignment/>
    </xf>
    <xf numFmtId="164" fontId="6" fillId="0" borderId="45" xfId="0" applyNumberFormat="1" applyFont="1" applyFill="1" applyBorder="1" applyAlignment="1">
      <alignment horizontal="center" vertical="center"/>
    </xf>
    <xf numFmtId="164" fontId="6" fillId="0" borderId="75" xfId="55" applyNumberFormat="1" applyFont="1" applyFill="1" applyBorder="1" applyAlignment="1">
      <alignment horizontal="center" vertical="center"/>
    </xf>
    <xf numFmtId="10" fontId="9" fillId="0" borderId="21" xfId="0" applyNumberFormat="1" applyFont="1" applyBorder="1" applyAlignment="1">
      <alignment horizontal="center" vertical="center"/>
    </xf>
    <xf numFmtId="10" fontId="9" fillId="0" borderId="52" xfId="0" applyNumberFormat="1" applyFont="1" applyBorder="1" applyAlignment="1">
      <alignment horizontal="center" vertical="center"/>
    </xf>
    <xf numFmtId="10" fontId="9" fillId="0" borderId="25" xfId="0" applyNumberFormat="1" applyFont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9" fontId="9" fillId="0" borderId="17" xfId="0" applyNumberFormat="1" applyFont="1" applyBorder="1" applyAlignment="1">
      <alignment horizontal="center" vertical="center"/>
    </xf>
    <xf numFmtId="9" fontId="9" fillId="0" borderId="3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6" fillId="0" borderId="48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5" fillId="0" borderId="56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9" fontId="9" fillId="0" borderId="77" xfId="0" applyNumberFormat="1" applyFont="1" applyBorder="1" applyAlignment="1">
      <alignment horizontal="center" vertical="center"/>
    </xf>
    <xf numFmtId="9" fontId="9" fillId="0" borderId="54" xfId="0" applyNumberFormat="1" applyFont="1" applyBorder="1" applyAlignment="1">
      <alignment horizontal="center" vertical="center"/>
    </xf>
    <xf numFmtId="9" fontId="9" fillId="0" borderId="55" xfId="0" applyNumberFormat="1" applyFont="1" applyBorder="1" applyAlignment="1">
      <alignment horizontal="center" vertical="center"/>
    </xf>
    <xf numFmtId="9" fontId="9" fillId="0" borderId="27" xfId="0" applyNumberFormat="1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3" fontId="14" fillId="0" borderId="0" xfId="0" applyNumberFormat="1" applyFont="1" applyAlignment="1">
      <alignment vertical="top"/>
    </xf>
    <xf numFmtId="4" fontId="14" fillId="0" borderId="0" xfId="0" applyNumberFormat="1" applyFont="1" applyAlignment="1">
      <alignment vertical="top"/>
    </xf>
    <xf numFmtId="0" fontId="14" fillId="0" borderId="0" xfId="0" applyFont="1" applyAlignment="1">
      <alignment vertical="top"/>
    </xf>
    <xf numFmtId="171" fontId="14" fillId="0" borderId="0" xfId="0" applyNumberFormat="1" applyFont="1" applyAlignment="1">
      <alignment vertical="top"/>
    </xf>
    <xf numFmtId="173" fontId="3" fillId="0" borderId="28" xfId="0" applyNumberFormat="1" applyFont="1" applyBorder="1" applyAlignment="1">
      <alignment horizontal="center" vertical="center"/>
    </xf>
    <xf numFmtId="173" fontId="3" fillId="0" borderId="58" xfId="0" applyNumberFormat="1" applyFont="1" applyBorder="1" applyAlignment="1">
      <alignment horizontal="center" vertical="center"/>
    </xf>
    <xf numFmtId="173" fontId="3" fillId="0" borderId="30" xfId="0" applyNumberFormat="1" applyFont="1" applyBorder="1" applyAlignment="1">
      <alignment horizontal="center" vertical="center"/>
    </xf>
    <xf numFmtId="173" fontId="3" fillId="0" borderId="27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left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 wrapText="1"/>
    </xf>
    <xf numFmtId="0" fontId="7" fillId="0" borderId="96" xfId="0" applyFont="1" applyFill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10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105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/>
    </xf>
    <xf numFmtId="0" fontId="12" fillId="0" borderId="91" xfId="0" applyFont="1" applyBorder="1" applyAlignment="1">
      <alignment horizontal="center" vertical="center"/>
    </xf>
    <xf numFmtId="0" fontId="12" fillId="0" borderId="92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3" fillId="0" borderId="90" xfId="0" applyFont="1" applyBorder="1" applyAlignment="1">
      <alignment horizontal="center" vertical="center" wrapText="1"/>
    </xf>
    <xf numFmtId="0" fontId="13" fillId="0" borderId="91" xfId="0" applyFont="1" applyBorder="1" applyAlignment="1">
      <alignment horizontal="center" vertical="center" wrapText="1"/>
    </xf>
    <xf numFmtId="0" fontId="13" fillId="0" borderId="92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9" fontId="3" fillId="0" borderId="5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ublic\2017\Data\jaarrapport%202017%20%20hoofdstuk%2024%20-%20public%20-%20arbeidswe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7">
          <cell r="A217" t="str">
            <v>inconnu</v>
          </cell>
          <cell r="B217">
            <v>70</v>
          </cell>
          <cell r="C217">
            <v>0.6585755950700913</v>
          </cell>
          <cell r="D217">
            <v>70</v>
          </cell>
          <cell r="E217">
            <v>0.6585755950700913</v>
          </cell>
        </row>
        <row r="218">
          <cell r="A218" t="str">
            <v>0,00</v>
          </cell>
          <cell r="B218">
            <v>20</v>
          </cell>
          <cell r="C218">
            <v>0.1881644557343118</v>
          </cell>
          <cell r="D218">
            <v>20</v>
          </cell>
          <cell r="E218">
            <v>0.1881644557343118</v>
          </cell>
        </row>
        <row r="219">
          <cell r="A219" t="str">
            <v>1,00</v>
          </cell>
          <cell r="B219">
            <v>7</v>
          </cell>
          <cell r="C219">
            <v>0.06585755950700913</v>
          </cell>
          <cell r="D219">
            <v>7</v>
          </cell>
          <cell r="E219">
            <v>0.06585755950700913</v>
          </cell>
        </row>
        <row r="220">
          <cell r="A220" t="str">
            <v>2,00</v>
          </cell>
          <cell r="B220">
            <v>5</v>
          </cell>
          <cell r="C220">
            <v>0.04704111393357795</v>
          </cell>
          <cell r="D220">
            <v>5</v>
          </cell>
          <cell r="E220">
            <v>0.04704111393357795</v>
          </cell>
        </row>
        <row r="221">
          <cell r="A221" t="str">
            <v>3,00</v>
          </cell>
          <cell r="B221">
            <v>9</v>
          </cell>
          <cell r="C221">
            <v>0.08467400508044029</v>
          </cell>
          <cell r="D221">
            <v>9</v>
          </cell>
          <cell r="E221">
            <v>0.08467400508044029</v>
          </cell>
        </row>
        <row r="222">
          <cell r="A222" t="str">
            <v>4,00</v>
          </cell>
          <cell r="B222">
            <v>55</v>
          </cell>
          <cell r="C222">
            <v>0.5174522532693574</v>
          </cell>
          <cell r="D222">
            <v>55</v>
          </cell>
          <cell r="E222">
            <v>0.5174522532693574</v>
          </cell>
        </row>
        <row r="223">
          <cell r="A223" t="str">
            <v>5,00</v>
          </cell>
          <cell r="B223">
            <v>262</v>
          </cell>
          <cell r="C223">
            <v>2.4649543701194845</v>
          </cell>
          <cell r="D223">
            <v>262</v>
          </cell>
          <cell r="E223">
            <v>2.4649543701194845</v>
          </cell>
        </row>
        <row r="224">
          <cell r="A224" t="str">
            <v>6,00</v>
          </cell>
          <cell r="B224">
            <v>863</v>
          </cell>
          <cell r="C224">
            <v>8.119296264935553</v>
          </cell>
          <cell r="D224">
            <v>863</v>
          </cell>
          <cell r="E224">
            <v>8.119296264935553</v>
          </cell>
        </row>
        <row r="225">
          <cell r="A225" t="str">
            <v>7,00</v>
          </cell>
          <cell r="B225">
            <v>2374</v>
          </cell>
          <cell r="C225">
            <v>22.33512089566281</v>
          </cell>
          <cell r="D225">
            <v>2374</v>
          </cell>
          <cell r="E225">
            <v>22.33512089566281</v>
          </cell>
        </row>
        <row r="226">
          <cell r="A226" t="str">
            <v>8,00</v>
          </cell>
          <cell r="B226">
            <v>1838</v>
          </cell>
          <cell r="C226">
            <v>17.292313481983253</v>
          </cell>
          <cell r="D226">
            <v>1838</v>
          </cell>
          <cell r="E226">
            <v>17.292313481983253</v>
          </cell>
        </row>
        <row r="227">
          <cell r="A227" t="str">
            <v>9,00</v>
          </cell>
          <cell r="B227">
            <v>460</v>
          </cell>
          <cell r="C227">
            <v>4.327782481889171</v>
          </cell>
          <cell r="D227">
            <v>460</v>
          </cell>
          <cell r="E227">
            <v>4.327782481889171</v>
          </cell>
        </row>
        <row r="228">
          <cell r="A228" t="str">
            <v>10,00</v>
          </cell>
          <cell r="B228">
            <v>203</v>
          </cell>
          <cell r="C228">
            <v>1.9098692257032643</v>
          </cell>
          <cell r="D228">
            <v>203</v>
          </cell>
          <cell r="E228">
            <v>1.9098692257032643</v>
          </cell>
        </row>
        <row r="229">
          <cell r="A229" t="str">
            <v>11,00</v>
          </cell>
          <cell r="B229">
            <v>224</v>
          </cell>
          <cell r="C229">
            <v>2.107441904224292</v>
          </cell>
          <cell r="D229">
            <v>224</v>
          </cell>
          <cell r="E229">
            <v>2.107441904224292</v>
          </cell>
        </row>
        <row r="230">
          <cell r="A230" t="str">
            <v>12,00</v>
          </cell>
          <cell r="B230">
            <v>566</v>
          </cell>
          <cell r="C230">
            <v>5.325054097281023</v>
          </cell>
          <cell r="D230">
            <v>566</v>
          </cell>
          <cell r="E230">
            <v>5.325054097281023</v>
          </cell>
        </row>
        <row r="231">
          <cell r="A231" t="str">
            <v>13,00</v>
          </cell>
          <cell r="B231">
            <v>378</v>
          </cell>
          <cell r="C231">
            <v>3.5563082133784927</v>
          </cell>
          <cell r="D231">
            <v>378</v>
          </cell>
          <cell r="E231">
            <v>3.5563082133784927</v>
          </cell>
        </row>
        <row r="232">
          <cell r="A232" t="str">
            <v>14,00</v>
          </cell>
          <cell r="B232">
            <v>249</v>
          </cell>
          <cell r="C232">
            <v>2.342647473892182</v>
          </cell>
          <cell r="D232">
            <v>249</v>
          </cell>
          <cell r="E232">
            <v>2.342647473892182</v>
          </cell>
        </row>
        <row r="233">
          <cell r="A233" t="str">
            <v>15,00</v>
          </cell>
          <cell r="B233">
            <v>435</v>
          </cell>
          <cell r="C233">
            <v>4.092576912221282</v>
          </cell>
          <cell r="D233">
            <v>435</v>
          </cell>
          <cell r="E233">
            <v>4.092576912221282</v>
          </cell>
        </row>
        <row r="234">
          <cell r="A234" t="str">
            <v>16,00</v>
          </cell>
          <cell r="B234">
            <v>1013</v>
          </cell>
          <cell r="C234">
            <v>9.530529682942893</v>
          </cell>
          <cell r="D234">
            <v>1013</v>
          </cell>
          <cell r="E234">
            <v>9.530529682942893</v>
          </cell>
        </row>
        <row r="235">
          <cell r="A235" t="str">
            <v>17,00</v>
          </cell>
          <cell r="B235">
            <v>800</v>
          </cell>
          <cell r="C235">
            <v>7.526578229372472</v>
          </cell>
          <cell r="D235">
            <v>800</v>
          </cell>
          <cell r="E235">
            <v>7.526578229372472</v>
          </cell>
        </row>
        <row r="236">
          <cell r="A236" t="str">
            <v>18,00</v>
          </cell>
          <cell r="B236">
            <v>365</v>
          </cell>
          <cell r="C236">
            <v>3.434001317151191</v>
          </cell>
          <cell r="D236">
            <v>365</v>
          </cell>
          <cell r="E236">
            <v>3.434001317151191</v>
          </cell>
        </row>
        <row r="237">
          <cell r="A237" t="str">
            <v>19,00</v>
          </cell>
          <cell r="B237">
            <v>152</v>
          </cell>
          <cell r="C237">
            <v>1.4300498635807697</v>
          </cell>
          <cell r="D237">
            <v>152</v>
          </cell>
          <cell r="E237">
            <v>1.4300498635807697</v>
          </cell>
        </row>
        <row r="238">
          <cell r="A238" t="str">
            <v>20,00</v>
          </cell>
          <cell r="B238">
            <v>79</v>
          </cell>
          <cell r="C238">
            <v>0.7432496001505317</v>
          </cell>
          <cell r="D238">
            <v>79</v>
          </cell>
          <cell r="E238">
            <v>0.7432496001505317</v>
          </cell>
        </row>
        <row r="239">
          <cell r="A239" t="str">
            <v>21,00</v>
          </cell>
          <cell r="B239">
            <v>90</v>
          </cell>
          <cell r="C239">
            <v>0.8467400508044031</v>
          </cell>
          <cell r="D239">
            <v>90</v>
          </cell>
          <cell r="E239">
            <v>0.8467400508044031</v>
          </cell>
        </row>
        <row r="240">
          <cell r="A240" t="str">
            <v>22,00</v>
          </cell>
          <cell r="B240">
            <v>80</v>
          </cell>
          <cell r="C240">
            <v>0.7526578229372471</v>
          </cell>
          <cell r="D240">
            <v>80</v>
          </cell>
          <cell r="E240">
            <v>0.7526578229372471</v>
          </cell>
        </row>
        <row r="241">
          <cell r="A241" t="str">
            <v>23,00</v>
          </cell>
          <cell r="B241">
            <v>32</v>
          </cell>
          <cell r="C241">
            <v>0.30106312917489886</v>
          </cell>
          <cell r="D241">
            <v>32</v>
          </cell>
          <cell r="E241">
            <v>0.30106312917489886</v>
          </cell>
        </row>
        <row r="242">
          <cell r="A242" t="str">
            <v>Total</v>
          </cell>
          <cell r="B242">
            <v>10629</v>
          </cell>
          <cell r="C242">
            <v>100</v>
          </cell>
          <cell r="D242">
            <v>10629</v>
          </cell>
          <cell r="E242">
            <v>100</v>
          </cell>
        </row>
        <row r="370">
          <cell r="A370" t="str">
            <v>a-1ère heure</v>
          </cell>
          <cell r="B370">
            <v>921</v>
          </cell>
          <cell r="C370">
            <v>8.664973186565057</v>
          </cell>
          <cell r="D370">
            <v>921</v>
          </cell>
          <cell r="E370">
            <v>8.664973186565057</v>
          </cell>
        </row>
        <row r="371">
          <cell r="A371" t="str">
            <v>b-2ème heure</v>
          </cell>
          <cell r="B371">
            <v>77</v>
          </cell>
          <cell r="C371">
            <v>0.7244331545771003</v>
          </cell>
          <cell r="D371">
            <v>77</v>
          </cell>
          <cell r="E371">
            <v>0.7244331545771003</v>
          </cell>
        </row>
        <row r="372">
          <cell r="A372" t="str">
            <v>c-3ème heure</v>
          </cell>
          <cell r="B372">
            <v>50</v>
          </cell>
          <cell r="C372">
            <v>0.4704111393357795</v>
          </cell>
          <cell r="D372">
            <v>50</v>
          </cell>
          <cell r="E372">
            <v>0.4704111393357795</v>
          </cell>
        </row>
        <row r="373">
          <cell r="A373" t="str">
            <v>d-4ème heure</v>
          </cell>
          <cell r="B373">
            <v>59</v>
          </cell>
          <cell r="C373">
            <v>0.5550851444162197</v>
          </cell>
          <cell r="D373">
            <v>59</v>
          </cell>
          <cell r="E373">
            <v>0.5550851444162197</v>
          </cell>
        </row>
        <row r="374">
          <cell r="A374" t="str">
            <v>e-5ème heure</v>
          </cell>
          <cell r="B374">
            <v>165</v>
          </cell>
          <cell r="C374">
            <v>1.5523567598080723</v>
          </cell>
          <cell r="D374">
            <v>165</v>
          </cell>
          <cell r="E374">
            <v>1.5523567598080723</v>
          </cell>
        </row>
        <row r="375">
          <cell r="A375" t="str">
            <v>f-6ème heure</v>
          </cell>
          <cell r="B375">
            <v>113</v>
          </cell>
          <cell r="C375">
            <v>1.0631291748988616</v>
          </cell>
          <cell r="D375">
            <v>113</v>
          </cell>
          <cell r="E375">
            <v>1.0631291748988616</v>
          </cell>
        </row>
        <row r="376">
          <cell r="A376" t="str">
            <v>g-7ème heure</v>
          </cell>
          <cell r="B376">
            <v>67</v>
          </cell>
          <cell r="C376">
            <v>0.6303509267099444</v>
          </cell>
          <cell r="D376">
            <v>67</v>
          </cell>
          <cell r="E376">
            <v>0.6303509267099444</v>
          </cell>
        </row>
        <row r="377">
          <cell r="A377" t="str">
            <v>h-8ème heure</v>
          </cell>
          <cell r="B377">
            <v>120</v>
          </cell>
          <cell r="C377">
            <v>1.1289867344058706</v>
          </cell>
          <cell r="D377">
            <v>120</v>
          </cell>
          <cell r="E377">
            <v>1.1289867344058706</v>
          </cell>
        </row>
        <row r="378">
          <cell r="A378" t="str">
            <v>i-9ème heure</v>
          </cell>
          <cell r="B378">
            <v>424</v>
          </cell>
          <cell r="C378">
            <v>3.98908646156741</v>
          </cell>
          <cell r="D378">
            <v>424</v>
          </cell>
          <cell r="E378">
            <v>3.98908646156741</v>
          </cell>
        </row>
        <row r="379">
          <cell r="A379" t="str">
            <v>j-10ème heure</v>
          </cell>
          <cell r="B379">
            <v>421</v>
          </cell>
          <cell r="C379">
            <v>3.9608617932072634</v>
          </cell>
          <cell r="D379">
            <v>421</v>
          </cell>
          <cell r="E379">
            <v>3.9608617932072634</v>
          </cell>
        </row>
        <row r="380">
          <cell r="A380" t="str">
            <v>k-&gt; 11ème heure</v>
          </cell>
          <cell r="B380">
            <v>207</v>
          </cell>
          <cell r="C380">
            <v>1.947502116850127</v>
          </cell>
          <cell r="D380">
            <v>207</v>
          </cell>
          <cell r="E380">
            <v>1.947502116850127</v>
          </cell>
        </row>
        <row r="381">
          <cell r="A381" t="str">
            <v>l-Inconnu</v>
          </cell>
          <cell r="B381">
            <v>8005</v>
          </cell>
          <cell r="C381">
            <v>75.31282340765829</v>
          </cell>
          <cell r="D381">
            <v>8005</v>
          </cell>
          <cell r="E381">
            <v>75.31282340765829</v>
          </cell>
        </row>
        <row r="382">
          <cell r="A382" t="str">
            <v>Total</v>
          </cell>
          <cell r="B382">
            <v>10629</v>
          </cell>
          <cell r="C382">
            <v>100</v>
          </cell>
          <cell r="D382">
            <v>10629</v>
          </cell>
          <cell r="E382">
            <v>100</v>
          </cell>
        </row>
        <row r="385">
          <cell r="A385" t="str">
            <v>5.3.1.  Arbeidsplaatsongevallen volgens dag van het ongeval : evolutie 2011 - 2017</v>
          </cell>
        </row>
        <row r="386">
          <cell r="B386" t="str">
            <v>Total</v>
          </cell>
        </row>
        <row r="387">
          <cell r="A387" t="str">
            <v>a-Lundi</v>
          </cell>
          <cell r="B387">
            <v>2126</v>
          </cell>
          <cell r="C387">
            <v>20.001881644557344</v>
          </cell>
        </row>
        <row r="388">
          <cell r="A388" t="str">
            <v>b-Mardi</v>
          </cell>
          <cell r="B388">
            <v>2460</v>
          </cell>
          <cell r="C388">
            <v>23.14422805532035</v>
          </cell>
        </row>
        <row r="389">
          <cell r="A389" t="str">
            <v>c-Mercredi</v>
          </cell>
          <cell r="B389">
            <v>1813</v>
          </cell>
          <cell r="C389">
            <v>17.057107912315363</v>
          </cell>
        </row>
        <row r="390">
          <cell r="A390" t="str">
            <v>d-Jeudi</v>
          </cell>
          <cell r="B390">
            <v>2238</v>
          </cell>
          <cell r="C390">
            <v>21.05560259666949</v>
          </cell>
        </row>
        <row r="391">
          <cell r="A391" t="str">
            <v>e-Vendredi</v>
          </cell>
          <cell r="B391">
            <v>1538</v>
          </cell>
          <cell r="C391">
            <v>14.469846645968579</v>
          </cell>
        </row>
        <row r="392">
          <cell r="A392" t="str">
            <v>f-Samedi</v>
          </cell>
          <cell r="B392">
            <v>226</v>
          </cell>
          <cell r="C392">
            <v>2.126258349797723</v>
          </cell>
        </row>
        <row r="393">
          <cell r="A393" t="str">
            <v>g-Dimanche</v>
          </cell>
          <cell r="B393">
            <v>228</v>
          </cell>
          <cell r="C393">
            <v>2.1450747953711544</v>
          </cell>
        </row>
        <row r="394">
          <cell r="A394" t="str">
            <v>Total</v>
          </cell>
          <cell r="B394">
            <v>10629</v>
          </cell>
          <cell r="C394">
            <v>100</v>
          </cell>
        </row>
        <row r="397">
          <cell r="A397" t="str">
            <v>5.3.2.  Arbeidsplaatsongevallen volgens dag van het ongeval : verdeling volgens gevolgen- 2017</v>
          </cell>
        </row>
        <row r="398">
          <cell r="B398" t="str">
            <v>1-CSS</v>
          </cell>
          <cell r="D398" t="str">
            <v>2-IT &lt;= 6 MOIS</v>
          </cell>
          <cell r="F398" t="str">
            <v>3-IT &gt; 6 MOIS</v>
          </cell>
          <cell r="H398" t="str">
            <v>4-Mortel</v>
          </cell>
          <cell r="J398" t="str">
            <v>Total</v>
          </cell>
        </row>
        <row r="399">
          <cell r="A399" t="str">
            <v>a-Lundi</v>
          </cell>
          <cell r="B399">
            <v>589</v>
          </cell>
          <cell r="C399">
            <v>18.914579319203597</v>
          </cell>
          <cell r="D399">
            <v>1475</v>
          </cell>
          <cell r="E399">
            <v>20.586182833217027</v>
          </cell>
          <cell r="F399">
            <v>62</v>
          </cell>
          <cell r="G399">
            <v>18.075801749271136</v>
          </cell>
          <cell r="H399">
            <v>0</v>
          </cell>
          <cell r="I399">
            <v>0</v>
          </cell>
          <cell r="J399">
            <v>2126</v>
          </cell>
          <cell r="K399">
            <v>20.001881644557344</v>
          </cell>
        </row>
        <row r="400">
          <cell r="A400" t="str">
            <v>b-Mardi</v>
          </cell>
          <cell r="B400">
            <v>734</v>
          </cell>
          <cell r="C400">
            <v>23.570969813744384</v>
          </cell>
          <cell r="D400">
            <v>1649</v>
          </cell>
          <cell r="E400">
            <v>23.014654570830427</v>
          </cell>
          <cell r="F400">
            <v>74</v>
          </cell>
          <cell r="G400">
            <v>21.574344023323615</v>
          </cell>
          <cell r="H400">
            <v>3</v>
          </cell>
          <cell r="I400">
            <v>42.857142857142854</v>
          </cell>
          <cell r="J400">
            <v>2460</v>
          </cell>
          <cell r="K400">
            <v>23.14422805532035</v>
          </cell>
        </row>
        <row r="401">
          <cell r="A401" t="str">
            <v>c-Mercredi</v>
          </cell>
          <cell r="B401">
            <v>516</v>
          </cell>
          <cell r="C401">
            <v>16.570327552986512</v>
          </cell>
          <cell r="D401">
            <v>1221</v>
          </cell>
          <cell r="E401">
            <v>17.041172365666434</v>
          </cell>
          <cell r="F401">
            <v>74</v>
          </cell>
          <cell r="G401">
            <v>21.574344023323615</v>
          </cell>
          <cell r="H401">
            <v>2</v>
          </cell>
          <cell r="I401">
            <v>28.57142857142857</v>
          </cell>
          <cell r="J401">
            <v>1813</v>
          </cell>
          <cell r="K401">
            <v>17.057107912315363</v>
          </cell>
        </row>
        <row r="402">
          <cell r="A402" t="str">
            <v>d-Jeudi</v>
          </cell>
          <cell r="B402">
            <v>668</v>
          </cell>
          <cell r="C402">
            <v>21.451509312780992</v>
          </cell>
          <cell r="D402">
            <v>1501</v>
          </cell>
          <cell r="E402">
            <v>20.949057920446617</v>
          </cell>
          <cell r="F402">
            <v>68</v>
          </cell>
          <cell r="G402">
            <v>19.825072886297377</v>
          </cell>
          <cell r="H402">
            <v>1</v>
          </cell>
          <cell r="I402">
            <v>14.285714285714285</v>
          </cell>
          <cell r="J402">
            <v>2238</v>
          </cell>
          <cell r="K402">
            <v>21.05560259666949</v>
          </cell>
        </row>
        <row r="403">
          <cell r="A403" t="str">
            <v>e-Vendredi</v>
          </cell>
          <cell r="B403">
            <v>512</v>
          </cell>
          <cell r="C403">
            <v>16.44187540141297</v>
          </cell>
          <cell r="D403">
            <v>979</v>
          </cell>
          <cell r="E403">
            <v>13.663642707606419</v>
          </cell>
          <cell r="F403">
            <v>46</v>
          </cell>
          <cell r="G403">
            <v>13.411078717201168</v>
          </cell>
          <cell r="H403">
            <v>1</v>
          </cell>
          <cell r="I403">
            <v>14.285714285714285</v>
          </cell>
          <cell r="J403">
            <v>1538</v>
          </cell>
          <cell r="K403">
            <v>14.469846645968579</v>
          </cell>
        </row>
        <row r="404">
          <cell r="A404" t="str">
            <v>f-Samedi</v>
          </cell>
          <cell r="B404">
            <v>46</v>
          </cell>
          <cell r="C404">
            <v>1.477199743095697</v>
          </cell>
          <cell r="D404">
            <v>169</v>
          </cell>
          <cell r="E404">
            <v>2.358688066992324</v>
          </cell>
          <cell r="F404">
            <v>11</v>
          </cell>
          <cell r="G404">
            <v>3.206997084548105</v>
          </cell>
          <cell r="H404">
            <v>0</v>
          </cell>
          <cell r="I404">
            <v>0</v>
          </cell>
          <cell r="J404">
            <v>226</v>
          </cell>
          <cell r="K404">
            <v>2.126258349797723</v>
          </cell>
        </row>
        <row r="405">
          <cell r="A405" t="str">
            <v>g-Dimanche</v>
          </cell>
          <cell r="B405">
            <v>49</v>
          </cell>
          <cell r="C405">
            <v>1.573538856775851</v>
          </cell>
          <cell r="D405">
            <v>171</v>
          </cell>
          <cell r="E405">
            <v>2.3866015352407537</v>
          </cell>
          <cell r="F405">
            <v>8</v>
          </cell>
          <cell r="G405">
            <v>2.3323615160349855</v>
          </cell>
          <cell r="H405">
            <v>0</v>
          </cell>
          <cell r="I405">
            <v>0</v>
          </cell>
          <cell r="J405">
            <v>228</v>
          </cell>
          <cell r="K405">
            <v>2.1450747953711544</v>
          </cell>
        </row>
        <row r="406">
          <cell r="A406" t="str">
            <v>Total</v>
          </cell>
          <cell r="B406">
            <v>3114</v>
          </cell>
          <cell r="C406">
            <v>100</v>
          </cell>
          <cell r="D406">
            <v>7165</v>
          </cell>
          <cell r="E406">
            <v>100</v>
          </cell>
          <cell r="F406">
            <v>343</v>
          </cell>
          <cell r="G406">
            <v>100</v>
          </cell>
          <cell r="H406">
            <v>7</v>
          </cell>
          <cell r="I406">
            <v>100</v>
          </cell>
          <cell r="J406">
            <v>10629</v>
          </cell>
          <cell r="K406">
            <v>100</v>
          </cell>
        </row>
        <row r="409">
          <cell r="A409" t="str">
            <v>5.3.3.  Arbeidsplaatsongevallen volgens dag van het ongeval  : verdeling volgens gevolgen en geslacht - 2017</v>
          </cell>
        </row>
        <row r="410">
          <cell r="J410" t="str">
            <v>1- Femme</v>
          </cell>
          <cell r="T410" t="str">
            <v>2- Homme</v>
          </cell>
        </row>
        <row r="411">
          <cell r="B411" t="str">
            <v>1-CSS</v>
          </cell>
          <cell r="D411" t="str">
            <v>2-IT &lt;= 6 MOIS</v>
          </cell>
          <cell r="F411" t="str">
            <v>3-IT &gt; 6 MOIS</v>
          </cell>
          <cell r="H411" t="str">
            <v>4-Mortel</v>
          </cell>
          <cell r="J411" t="str">
            <v>Total</v>
          </cell>
          <cell r="L411" t="str">
            <v>1-CSS</v>
          </cell>
          <cell r="N411" t="str">
            <v>2-IT &lt;= 6 MOIS</v>
          </cell>
          <cell r="P411" t="str">
            <v>3-IT &gt; 6 MOIS</v>
          </cell>
          <cell r="R411" t="str">
            <v>4-Mortel</v>
          </cell>
          <cell r="T411" t="str">
            <v>Total</v>
          </cell>
        </row>
        <row r="412">
          <cell r="A412" t="str">
            <v>a-Lundi</v>
          </cell>
          <cell r="B412">
            <v>409</v>
          </cell>
          <cell r="C412">
            <v>19.569377990430624</v>
          </cell>
          <cell r="D412">
            <v>916</v>
          </cell>
          <cell r="E412">
            <v>20.700564971751408</v>
          </cell>
          <cell r="F412">
            <v>42</v>
          </cell>
          <cell r="G412">
            <v>18.502202643171806</v>
          </cell>
          <cell r="H412">
            <v>0</v>
          </cell>
          <cell r="I412">
            <v>0</v>
          </cell>
          <cell r="J412">
            <v>1367</v>
          </cell>
          <cell r="K412">
            <v>20.26686434395849</v>
          </cell>
          <cell r="L412">
            <v>180</v>
          </cell>
          <cell r="M412">
            <v>17.578125</v>
          </cell>
          <cell r="N412">
            <v>559</v>
          </cell>
          <cell r="O412">
            <v>20.401459854014597</v>
          </cell>
          <cell r="P412">
            <v>20</v>
          </cell>
          <cell r="Q412">
            <v>17.24137931034483</v>
          </cell>
          <cell r="R412">
            <v>0</v>
          </cell>
          <cell r="S412">
            <v>0</v>
          </cell>
          <cell r="T412">
            <v>759</v>
          </cell>
          <cell r="U412">
            <v>19.541709577754894</v>
          </cell>
        </row>
        <row r="413">
          <cell r="A413" t="str">
            <v>b-Mardi</v>
          </cell>
          <cell r="B413">
            <v>518</v>
          </cell>
          <cell r="C413">
            <v>24.784688995215312</v>
          </cell>
          <cell r="D413">
            <v>1066</v>
          </cell>
          <cell r="E413">
            <v>24.09039548022599</v>
          </cell>
          <cell r="F413">
            <v>54</v>
          </cell>
          <cell r="G413">
            <v>23.788546255506606</v>
          </cell>
          <cell r="H413">
            <v>2</v>
          </cell>
          <cell r="I413">
            <v>66.66666666666666</v>
          </cell>
          <cell r="J413">
            <v>1640</v>
          </cell>
          <cell r="K413">
            <v>24.314306893995553</v>
          </cell>
          <cell r="L413">
            <v>216</v>
          </cell>
          <cell r="M413">
            <v>21.09375</v>
          </cell>
          <cell r="N413">
            <v>583</v>
          </cell>
          <cell r="O413">
            <v>21.27737226277372</v>
          </cell>
          <cell r="P413">
            <v>20</v>
          </cell>
          <cell r="Q413">
            <v>17.24137931034483</v>
          </cell>
          <cell r="R413">
            <v>1</v>
          </cell>
          <cell r="S413">
            <v>25</v>
          </cell>
          <cell r="T413">
            <v>820</v>
          </cell>
          <cell r="U413">
            <v>21.112255406797118</v>
          </cell>
        </row>
        <row r="414">
          <cell r="A414" t="str">
            <v>c-Mercredi</v>
          </cell>
          <cell r="B414">
            <v>325</v>
          </cell>
          <cell r="C414">
            <v>15.550239234449762</v>
          </cell>
          <cell r="D414">
            <v>726</v>
          </cell>
          <cell r="E414">
            <v>16.406779661016948</v>
          </cell>
          <cell r="F414">
            <v>51</v>
          </cell>
          <cell r="G414">
            <v>22.466960352422905</v>
          </cell>
          <cell r="H414">
            <v>1</v>
          </cell>
          <cell r="I414">
            <v>33.33333333333333</v>
          </cell>
          <cell r="J414">
            <v>1103</v>
          </cell>
          <cell r="K414">
            <v>16.352853965900668</v>
          </cell>
          <cell r="L414">
            <v>191</v>
          </cell>
          <cell r="M414">
            <v>18.65234375</v>
          </cell>
          <cell r="N414">
            <v>495</v>
          </cell>
          <cell r="O414">
            <v>18.065693430656935</v>
          </cell>
          <cell r="P414">
            <v>23</v>
          </cell>
          <cell r="Q414">
            <v>19.82758620689655</v>
          </cell>
          <cell r="R414">
            <v>1</v>
          </cell>
          <cell r="S414">
            <v>25</v>
          </cell>
          <cell r="T414">
            <v>710</v>
          </cell>
          <cell r="U414">
            <v>18.28012358393409</v>
          </cell>
        </row>
        <row r="415">
          <cell r="A415" t="str">
            <v>d-Jeudi</v>
          </cell>
          <cell r="B415">
            <v>442</v>
          </cell>
          <cell r="C415">
            <v>21.148325358851675</v>
          </cell>
          <cell r="D415">
            <v>940</v>
          </cell>
          <cell r="E415">
            <v>21.242937853107343</v>
          </cell>
          <cell r="F415">
            <v>42</v>
          </cell>
          <cell r="G415">
            <v>18.502202643171806</v>
          </cell>
          <cell r="H415">
            <v>0</v>
          </cell>
          <cell r="I415">
            <v>0</v>
          </cell>
          <cell r="J415">
            <v>1424</v>
          </cell>
          <cell r="K415">
            <v>21.111934766493697</v>
          </cell>
          <cell r="L415">
            <v>226</v>
          </cell>
          <cell r="M415">
            <v>22.0703125</v>
          </cell>
          <cell r="N415">
            <v>561</v>
          </cell>
          <cell r="O415">
            <v>20.474452554744527</v>
          </cell>
          <cell r="P415">
            <v>26</v>
          </cell>
          <cell r="Q415">
            <v>22.413793103448278</v>
          </cell>
          <cell r="R415">
            <v>1</v>
          </cell>
          <cell r="S415">
            <v>25</v>
          </cell>
          <cell r="T415">
            <v>814</v>
          </cell>
          <cell r="U415">
            <v>20.957775489186407</v>
          </cell>
        </row>
        <row r="416">
          <cell r="A416" t="str">
            <v>e-Vendredi</v>
          </cell>
          <cell r="B416">
            <v>342</v>
          </cell>
          <cell r="C416">
            <v>16.363636363636363</v>
          </cell>
          <cell r="D416">
            <v>609</v>
          </cell>
          <cell r="E416">
            <v>13.762711864406779</v>
          </cell>
          <cell r="F416">
            <v>28</v>
          </cell>
          <cell r="G416">
            <v>12.334801762114537</v>
          </cell>
          <cell r="H416">
            <v>0</v>
          </cell>
          <cell r="I416">
            <v>0</v>
          </cell>
          <cell r="J416">
            <v>979</v>
          </cell>
          <cell r="K416">
            <v>14.51445515196442</v>
          </cell>
          <cell r="L416">
            <v>170</v>
          </cell>
          <cell r="M416">
            <v>16.6015625</v>
          </cell>
          <cell r="N416">
            <v>370</v>
          </cell>
          <cell r="O416">
            <v>13.503649635036496</v>
          </cell>
          <cell r="P416">
            <v>18</v>
          </cell>
          <cell r="Q416">
            <v>15.517241379310343</v>
          </cell>
          <cell r="R416">
            <v>1</v>
          </cell>
          <cell r="S416">
            <v>25</v>
          </cell>
          <cell r="T416">
            <v>559</v>
          </cell>
          <cell r="U416">
            <v>14.392378990731206</v>
          </cell>
        </row>
        <row r="417">
          <cell r="A417" t="str">
            <v>f-Samedi</v>
          </cell>
          <cell r="B417">
            <v>30</v>
          </cell>
          <cell r="C417">
            <v>1.4354066985645932</v>
          </cell>
          <cell r="D417">
            <v>84</v>
          </cell>
          <cell r="E417">
            <v>1.8983050847457625</v>
          </cell>
          <cell r="F417">
            <v>7</v>
          </cell>
          <cell r="G417">
            <v>3.0837004405286343</v>
          </cell>
          <cell r="H417">
            <v>0</v>
          </cell>
          <cell r="I417">
            <v>0</v>
          </cell>
          <cell r="J417">
            <v>121</v>
          </cell>
          <cell r="K417">
            <v>1.793921423276501</v>
          </cell>
          <cell r="L417">
            <v>16</v>
          </cell>
          <cell r="M417">
            <v>1.5625</v>
          </cell>
          <cell r="N417">
            <v>85</v>
          </cell>
          <cell r="O417">
            <v>3.102189781021898</v>
          </cell>
          <cell r="P417">
            <v>4</v>
          </cell>
          <cell r="Q417">
            <v>3.4482758620689653</v>
          </cell>
          <cell r="R417">
            <v>0</v>
          </cell>
          <cell r="S417">
            <v>0</v>
          </cell>
          <cell r="T417">
            <v>105</v>
          </cell>
          <cell r="U417">
            <v>2.703398558187436</v>
          </cell>
        </row>
        <row r="418">
          <cell r="A418" t="str">
            <v>g-Dimanche</v>
          </cell>
          <cell r="B418">
            <v>24</v>
          </cell>
          <cell r="C418">
            <v>1.1483253588516746</v>
          </cell>
          <cell r="D418">
            <v>84</v>
          </cell>
          <cell r="E418">
            <v>1.8983050847457625</v>
          </cell>
          <cell r="F418">
            <v>3</v>
          </cell>
          <cell r="G418">
            <v>1.3215859030837003</v>
          </cell>
          <cell r="H418">
            <v>0</v>
          </cell>
          <cell r="I418">
            <v>0</v>
          </cell>
          <cell r="J418">
            <v>111</v>
          </cell>
          <cell r="K418">
            <v>1.6456634544106747</v>
          </cell>
          <cell r="L418">
            <v>25</v>
          </cell>
          <cell r="M418">
            <v>2.44140625</v>
          </cell>
          <cell r="N418">
            <v>87</v>
          </cell>
          <cell r="O418">
            <v>3.1751824817518246</v>
          </cell>
          <cell r="P418">
            <v>5</v>
          </cell>
          <cell r="Q418">
            <v>4.310344827586207</v>
          </cell>
          <cell r="R418">
            <v>0</v>
          </cell>
          <cell r="S418">
            <v>0</v>
          </cell>
          <cell r="T418">
            <v>117</v>
          </cell>
          <cell r="U418">
            <v>3.0123583934088574</v>
          </cell>
        </row>
        <row r="419">
          <cell r="A419" t="str">
            <v>Total</v>
          </cell>
          <cell r="B419">
            <v>2090</v>
          </cell>
          <cell r="C419">
            <v>100</v>
          </cell>
          <cell r="D419">
            <v>4425</v>
          </cell>
          <cell r="E419">
            <v>100</v>
          </cell>
          <cell r="F419">
            <v>227</v>
          </cell>
          <cell r="G419">
            <v>100</v>
          </cell>
          <cell r="H419">
            <v>3</v>
          </cell>
          <cell r="I419">
            <v>100</v>
          </cell>
          <cell r="J419">
            <v>6745</v>
          </cell>
          <cell r="K419">
            <v>100</v>
          </cell>
          <cell r="L419">
            <v>1024</v>
          </cell>
          <cell r="M419">
            <v>100</v>
          </cell>
          <cell r="N419">
            <v>2740</v>
          </cell>
          <cell r="O419">
            <v>100</v>
          </cell>
          <cell r="P419">
            <v>116</v>
          </cell>
          <cell r="Q419">
            <v>100</v>
          </cell>
          <cell r="R419">
            <v>4</v>
          </cell>
          <cell r="S419">
            <v>100</v>
          </cell>
          <cell r="T419">
            <v>3884</v>
          </cell>
          <cell r="U419">
            <v>100</v>
          </cell>
        </row>
        <row r="422">
          <cell r="A422" t="str">
            <v>5.3.4.  Arbeidsplaatsongevallen volgens dag van het ongeval : verdeling volgens gevolgen en generatie in absolute frequentie 2017</v>
          </cell>
        </row>
        <row r="423">
          <cell r="F423" t="str">
            <v>15 - 24 ans</v>
          </cell>
          <cell r="K423" t="str">
            <v>25 - 49 ans</v>
          </cell>
          <cell r="P423" t="str">
            <v>50 ans et plus</v>
          </cell>
          <cell r="Q423" t="str">
            <v>Total</v>
          </cell>
        </row>
        <row r="424">
          <cell r="B424" t="str">
            <v>1-CSS</v>
          </cell>
          <cell r="C424" t="str">
            <v>2-IT &lt;= 6 MOIS</v>
          </cell>
          <cell r="D424" t="str">
            <v>3-IT &gt; 6 MOIS</v>
          </cell>
          <cell r="E424" t="str">
            <v>4-Mortel</v>
          </cell>
          <cell r="F424" t="str">
            <v>Total</v>
          </cell>
          <cell r="G424" t="str">
            <v>1-CSS</v>
          </cell>
          <cell r="H424" t="str">
            <v>2-IT &lt;= 6 MOIS</v>
          </cell>
          <cell r="I424" t="str">
            <v>3-IT &gt; 6 MOIS</v>
          </cell>
          <cell r="J424" t="str">
            <v>4-Mortel</v>
          </cell>
          <cell r="K424" t="str">
            <v>Total</v>
          </cell>
          <cell r="L424" t="str">
            <v>1-CSS</v>
          </cell>
          <cell r="M424" t="str">
            <v>2-IT &lt;= 6 MOIS</v>
          </cell>
          <cell r="N424" t="str">
            <v>3-IT &gt; 6 MOIS</v>
          </cell>
          <cell r="O424" t="str">
            <v>4-Mortel</v>
          </cell>
          <cell r="P424" t="str">
            <v>Total</v>
          </cell>
        </row>
        <row r="425">
          <cell r="A425" t="str">
            <v>a-Lundi</v>
          </cell>
          <cell r="B425">
            <v>24</v>
          </cell>
          <cell r="C425">
            <v>87</v>
          </cell>
          <cell r="D425">
            <v>0</v>
          </cell>
          <cell r="E425">
            <v>0</v>
          </cell>
          <cell r="F425">
            <v>111</v>
          </cell>
          <cell r="G425">
            <v>360</v>
          </cell>
          <cell r="H425">
            <v>900</v>
          </cell>
          <cell r="I425">
            <v>34</v>
          </cell>
          <cell r="J425">
            <v>0</v>
          </cell>
          <cell r="K425">
            <v>1294</v>
          </cell>
          <cell r="L425">
            <v>205</v>
          </cell>
          <cell r="M425">
            <v>488</v>
          </cell>
          <cell r="N425">
            <v>28</v>
          </cell>
          <cell r="O425">
            <v>0</v>
          </cell>
          <cell r="P425">
            <v>721</v>
          </cell>
          <cell r="Q425">
            <v>2126</v>
          </cell>
        </row>
        <row r="426">
          <cell r="A426" t="str">
            <v>b-Mardi</v>
          </cell>
          <cell r="B426">
            <v>39</v>
          </cell>
          <cell r="C426">
            <v>68</v>
          </cell>
          <cell r="D426">
            <v>2</v>
          </cell>
          <cell r="E426">
            <v>1</v>
          </cell>
          <cell r="F426">
            <v>110</v>
          </cell>
          <cell r="G426">
            <v>449</v>
          </cell>
          <cell r="H426">
            <v>1012</v>
          </cell>
          <cell r="I426">
            <v>38</v>
          </cell>
          <cell r="J426">
            <v>2</v>
          </cell>
          <cell r="K426">
            <v>1501</v>
          </cell>
          <cell r="L426">
            <v>246</v>
          </cell>
          <cell r="M426">
            <v>569</v>
          </cell>
          <cell r="N426">
            <v>34</v>
          </cell>
          <cell r="O426">
            <v>0</v>
          </cell>
          <cell r="P426">
            <v>849</v>
          </cell>
          <cell r="Q426">
            <v>2460</v>
          </cell>
        </row>
        <row r="427">
          <cell r="A427" t="str">
            <v>c-Mercredi</v>
          </cell>
          <cell r="B427">
            <v>25</v>
          </cell>
          <cell r="C427">
            <v>73</v>
          </cell>
          <cell r="D427">
            <v>0</v>
          </cell>
          <cell r="E427">
            <v>0</v>
          </cell>
          <cell r="F427">
            <v>98</v>
          </cell>
          <cell r="G427">
            <v>331</v>
          </cell>
          <cell r="H427">
            <v>700</v>
          </cell>
          <cell r="I427">
            <v>39</v>
          </cell>
          <cell r="J427">
            <v>1</v>
          </cell>
          <cell r="K427">
            <v>1071</v>
          </cell>
          <cell r="L427">
            <v>160</v>
          </cell>
          <cell r="M427">
            <v>448</v>
          </cell>
          <cell r="N427">
            <v>35</v>
          </cell>
          <cell r="O427">
            <v>1</v>
          </cell>
          <cell r="P427">
            <v>644</v>
          </cell>
          <cell r="Q427">
            <v>1813</v>
          </cell>
        </row>
        <row r="428">
          <cell r="A428" t="str">
            <v>d-Jeudi</v>
          </cell>
          <cell r="B428">
            <v>32</v>
          </cell>
          <cell r="C428">
            <v>90</v>
          </cell>
          <cell r="D428">
            <v>1</v>
          </cell>
          <cell r="E428">
            <v>0</v>
          </cell>
          <cell r="F428">
            <v>123</v>
          </cell>
          <cell r="G428">
            <v>414</v>
          </cell>
          <cell r="H428">
            <v>878</v>
          </cell>
          <cell r="I428">
            <v>35</v>
          </cell>
          <cell r="J428">
            <v>1</v>
          </cell>
          <cell r="K428">
            <v>1328</v>
          </cell>
          <cell r="L428">
            <v>222</v>
          </cell>
          <cell r="M428">
            <v>533</v>
          </cell>
          <cell r="N428">
            <v>32</v>
          </cell>
          <cell r="O428">
            <v>0</v>
          </cell>
          <cell r="P428">
            <v>787</v>
          </cell>
          <cell r="Q428">
            <v>2238</v>
          </cell>
        </row>
        <row r="429">
          <cell r="A429" t="str">
            <v>e-Vendredi</v>
          </cell>
          <cell r="B429">
            <v>17</v>
          </cell>
          <cell r="C429">
            <v>52</v>
          </cell>
          <cell r="D429">
            <v>1</v>
          </cell>
          <cell r="E429">
            <v>0</v>
          </cell>
          <cell r="F429">
            <v>70</v>
          </cell>
          <cell r="G429">
            <v>336</v>
          </cell>
          <cell r="H429">
            <v>619</v>
          </cell>
          <cell r="I429">
            <v>25</v>
          </cell>
          <cell r="J429">
            <v>0</v>
          </cell>
          <cell r="K429">
            <v>980</v>
          </cell>
          <cell r="L429">
            <v>159</v>
          </cell>
          <cell r="M429">
            <v>308</v>
          </cell>
          <cell r="N429">
            <v>20</v>
          </cell>
          <cell r="O429">
            <v>1</v>
          </cell>
          <cell r="P429">
            <v>488</v>
          </cell>
          <cell r="Q429">
            <v>1538</v>
          </cell>
        </row>
        <row r="430">
          <cell r="A430" t="str">
            <v>f-Samedi</v>
          </cell>
          <cell r="B430">
            <v>4</v>
          </cell>
          <cell r="C430">
            <v>10</v>
          </cell>
          <cell r="D430">
            <v>0</v>
          </cell>
          <cell r="E430">
            <v>0</v>
          </cell>
          <cell r="F430">
            <v>14</v>
          </cell>
          <cell r="G430">
            <v>32</v>
          </cell>
          <cell r="H430">
            <v>116</v>
          </cell>
          <cell r="I430">
            <v>7</v>
          </cell>
          <cell r="J430">
            <v>0</v>
          </cell>
          <cell r="K430">
            <v>155</v>
          </cell>
          <cell r="L430">
            <v>10</v>
          </cell>
          <cell r="M430">
            <v>43</v>
          </cell>
          <cell r="N430">
            <v>4</v>
          </cell>
          <cell r="O430">
            <v>0</v>
          </cell>
          <cell r="P430">
            <v>57</v>
          </cell>
          <cell r="Q430">
            <v>226</v>
          </cell>
        </row>
        <row r="431">
          <cell r="A431" t="str">
            <v>g-Dimanche</v>
          </cell>
          <cell r="B431">
            <v>3</v>
          </cell>
          <cell r="C431">
            <v>15</v>
          </cell>
          <cell r="D431">
            <v>0</v>
          </cell>
          <cell r="E431">
            <v>0</v>
          </cell>
          <cell r="F431">
            <v>18</v>
          </cell>
          <cell r="G431">
            <v>31</v>
          </cell>
          <cell r="H431">
            <v>105</v>
          </cell>
          <cell r="I431">
            <v>6</v>
          </cell>
          <cell r="J431">
            <v>0</v>
          </cell>
          <cell r="K431">
            <v>142</v>
          </cell>
          <cell r="L431">
            <v>15</v>
          </cell>
          <cell r="M431">
            <v>51</v>
          </cell>
          <cell r="N431">
            <v>2</v>
          </cell>
          <cell r="O431">
            <v>0</v>
          </cell>
          <cell r="P431">
            <v>68</v>
          </cell>
          <cell r="Q431">
            <v>228</v>
          </cell>
        </row>
        <row r="432">
          <cell r="A432" t="str">
            <v>Total</v>
          </cell>
          <cell r="B432">
            <v>144</v>
          </cell>
          <cell r="C432">
            <v>395</v>
          </cell>
          <cell r="D432">
            <v>4</v>
          </cell>
          <cell r="E432">
            <v>1</v>
          </cell>
          <cell r="F432">
            <v>544</v>
          </cell>
          <cell r="G432">
            <v>1953</v>
          </cell>
          <cell r="H432">
            <v>4330</v>
          </cell>
          <cell r="I432">
            <v>184</v>
          </cell>
          <cell r="J432">
            <v>4</v>
          </cell>
          <cell r="K432">
            <v>6471</v>
          </cell>
          <cell r="L432">
            <v>1017</v>
          </cell>
          <cell r="M432">
            <v>2440</v>
          </cell>
          <cell r="N432">
            <v>155</v>
          </cell>
          <cell r="O432">
            <v>2</v>
          </cell>
          <cell r="P432">
            <v>3614</v>
          </cell>
          <cell r="Q432">
            <v>10629</v>
          </cell>
        </row>
        <row r="435">
          <cell r="A435" t="str">
            <v>5.3.5.  Arbeidsplaatsongevallen volgens dag van het ongeval : verdeling volgens gevolgen en generatie in relatieve frequentie 2017</v>
          </cell>
        </row>
        <row r="436">
          <cell r="F436" t="str">
            <v>15 - 24 ans</v>
          </cell>
          <cell r="K436" t="str">
            <v>25 - 49 ans</v>
          </cell>
          <cell r="P436" t="str">
            <v>50 ans et plus</v>
          </cell>
          <cell r="Q436" t="str">
            <v>Total</v>
          </cell>
        </row>
        <row r="437">
          <cell r="B437" t="str">
            <v>1-CSS</v>
          </cell>
          <cell r="C437" t="str">
            <v>2-IT &lt;= 6 MOIS</v>
          </cell>
          <cell r="D437" t="str">
            <v>3-IT &gt; 6 MOIS</v>
          </cell>
          <cell r="E437" t="str">
            <v>4-Mortel</v>
          </cell>
          <cell r="F437" t="str">
            <v>Total</v>
          </cell>
          <cell r="G437" t="str">
            <v>1-CSS</v>
          </cell>
          <cell r="H437" t="str">
            <v>2-IT &lt;= 6 MOIS</v>
          </cell>
          <cell r="I437" t="str">
            <v>3-IT &gt; 6 MOIS</v>
          </cell>
          <cell r="J437" t="str">
            <v>4-Mortel</v>
          </cell>
          <cell r="K437" t="str">
            <v>Total</v>
          </cell>
          <cell r="L437" t="str">
            <v>1-CSS</v>
          </cell>
          <cell r="M437" t="str">
            <v>2-IT &lt;= 6 MOIS</v>
          </cell>
          <cell r="N437" t="str">
            <v>3-IT &gt; 6 MOIS</v>
          </cell>
          <cell r="O437" t="str">
            <v>4-Mortel</v>
          </cell>
          <cell r="P437" t="str">
            <v>Total</v>
          </cell>
        </row>
        <row r="438">
          <cell r="A438" t="str">
            <v>a-Lundi</v>
          </cell>
          <cell r="B438">
            <v>16.666666666666664</v>
          </cell>
          <cell r="C438">
            <v>22.025316455696203</v>
          </cell>
          <cell r="D438">
            <v>0</v>
          </cell>
          <cell r="E438">
            <v>0</v>
          </cell>
          <cell r="F438">
            <v>20.40441176470588</v>
          </cell>
          <cell r="G438">
            <v>18.433179723502306</v>
          </cell>
          <cell r="H438">
            <v>20.78521939953811</v>
          </cell>
          <cell r="I438">
            <v>18.478260869565215</v>
          </cell>
          <cell r="J438">
            <v>0</v>
          </cell>
          <cell r="K438">
            <v>19.99690928759079</v>
          </cell>
          <cell r="L438">
            <v>20.15732546705998</v>
          </cell>
          <cell r="M438">
            <v>20</v>
          </cell>
          <cell r="N438">
            <v>18.064516129032256</v>
          </cell>
          <cell r="O438">
            <v>0</v>
          </cell>
          <cell r="P438">
            <v>19.950193691200884</v>
          </cell>
          <cell r="Q438">
            <v>20.001881644557344</v>
          </cell>
        </row>
        <row r="439">
          <cell r="A439" t="str">
            <v>b-Mardi</v>
          </cell>
          <cell r="B439">
            <v>27.08333333333333</v>
          </cell>
          <cell r="C439">
            <v>17.21518987341772</v>
          </cell>
          <cell r="D439">
            <v>50</v>
          </cell>
          <cell r="E439">
            <v>100</v>
          </cell>
          <cell r="F439">
            <v>20.22058823529412</v>
          </cell>
          <cell r="G439">
            <v>22.990271377368153</v>
          </cell>
          <cell r="H439">
            <v>23.371824480369515</v>
          </cell>
          <cell r="I439">
            <v>20.652173913043477</v>
          </cell>
          <cell r="J439">
            <v>50</v>
          </cell>
          <cell r="K439">
            <v>23.195796631123475</v>
          </cell>
          <cell r="L439">
            <v>24.188790560471976</v>
          </cell>
          <cell r="M439">
            <v>23.31967213114754</v>
          </cell>
          <cell r="N439">
            <v>21.935483870967747</v>
          </cell>
          <cell r="O439">
            <v>0</v>
          </cell>
          <cell r="P439">
            <v>23.49197565024903</v>
          </cell>
          <cell r="Q439">
            <v>23.14422805532035</v>
          </cell>
        </row>
        <row r="440">
          <cell r="A440" t="str">
            <v>c-Mercredi</v>
          </cell>
          <cell r="B440">
            <v>17.36111111111111</v>
          </cell>
          <cell r="C440">
            <v>18.48101265822785</v>
          </cell>
          <cell r="D440">
            <v>0</v>
          </cell>
          <cell r="E440">
            <v>0</v>
          </cell>
          <cell r="F440">
            <v>18.014705882352942</v>
          </cell>
          <cell r="G440">
            <v>16.948284690220174</v>
          </cell>
          <cell r="H440">
            <v>16.166281755196305</v>
          </cell>
          <cell r="I440">
            <v>21.195652173913047</v>
          </cell>
          <cell r="J440">
            <v>25</v>
          </cell>
          <cell r="K440">
            <v>16.550764951321277</v>
          </cell>
          <cell r="L440">
            <v>15.732546705998034</v>
          </cell>
          <cell r="M440">
            <v>18.360655737704917</v>
          </cell>
          <cell r="N440">
            <v>22.58064516129032</v>
          </cell>
          <cell r="O440">
            <v>50</v>
          </cell>
          <cell r="P440">
            <v>17.819590481460985</v>
          </cell>
          <cell r="Q440">
            <v>17.057107912315363</v>
          </cell>
        </row>
        <row r="441">
          <cell r="A441" t="str">
            <v>d-Jeudi</v>
          </cell>
          <cell r="B441">
            <v>22.22222222222222</v>
          </cell>
          <cell r="C441">
            <v>22.78481012658228</v>
          </cell>
          <cell r="D441">
            <v>25</v>
          </cell>
          <cell r="E441">
            <v>0</v>
          </cell>
          <cell r="F441">
            <v>22.610294117647058</v>
          </cell>
          <cell r="G441">
            <v>21.19815668202765</v>
          </cell>
          <cell r="H441">
            <v>20.27713625866051</v>
          </cell>
          <cell r="I441">
            <v>19.021739130434785</v>
          </cell>
          <cell r="J441">
            <v>25</v>
          </cell>
          <cell r="K441">
            <v>20.522330397156544</v>
          </cell>
          <cell r="L441">
            <v>21.828908554572273</v>
          </cell>
          <cell r="M441">
            <v>21.84426229508197</v>
          </cell>
          <cell r="N441">
            <v>20.64516129032258</v>
          </cell>
          <cell r="O441">
            <v>0</v>
          </cell>
          <cell r="P441">
            <v>21.776425013835084</v>
          </cell>
          <cell r="Q441">
            <v>21.05560259666949</v>
          </cell>
        </row>
        <row r="442">
          <cell r="A442" t="str">
            <v>e-Vendredi</v>
          </cell>
          <cell r="B442">
            <v>11.805555555555554</v>
          </cell>
          <cell r="C442">
            <v>13.164556962025317</v>
          </cell>
          <cell r="D442">
            <v>25</v>
          </cell>
          <cell r="E442">
            <v>0</v>
          </cell>
          <cell r="F442">
            <v>12.867647058823529</v>
          </cell>
          <cell r="G442">
            <v>17.20430107526882</v>
          </cell>
          <cell r="H442">
            <v>14.295612009237878</v>
          </cell>
          <cell r="I442">
            <v>13.58695652173913</v>
          </cell>
          <cell r="J442">
            <v>0</v>
          </cell>
          <cell r="K442">
            <v>15.144490805130584</v>
          </cell>
          <cell r="L442">
            <v>15.634218289085547</v>
          </cell>
          <cell r="M442">
            <v>12.622950819672132</v>
          </cell>
          <cell r="N442">
            <v>12.903225806451612</v>
          </cell>
          <cell r="O442">
            <v>50</v>
          </cell>
          <cell r="P442">
            <v>13.503043718871059</v>
          </cell>
          <cell r="Q442">
            <v>14.469846645968579</v>
          </cell>
        </row>
        <row r="443">
          <cell r="A443" t="str">
            <v>f-Samedi</v>
          </cell>
          <cell r="B443">
            <v>2.7777777777777777</v>
          </cell>
          <cell r="C443">
            <v>2.5316455696202533</v>
          </cell>
          <cell r="D443">
            <v>0</v>
          </cell>
          <cell r="E443">
            <v>0</v>
          </cell>
          <cell r="F443">
            <v>2.5735294117647056</v>
          </cell>
          <cell r="G443">
            <v>1.638504864311316</v>
          </cell>
          <cell r="H443">
            <v>2.678983833718245</v>
          </cell>
          <cell r="I443">
            <v>3.804347826086957</v>
          </cell>
          <cell r="J443">
            <v>0</v>
          </cell>
          <cell r="K443">
            <v>2.3953021171380002</v>
          </cell>
          <cell r="L443">
            <v>0.9832841691248771</v>
          </cell>
          <cell r="M443">
            <v>1.762295081967213</v>
          </cell>
          <cell r="N443">
            <v>2.5806451612903225</v>
          </cell>
          <cell r="O443">
            <v>0</v>
          </cell>
          <cell r="P443">
            <v>1.5771997786386276</v>
          </cell>
          <cell r="Q443">
            <v>2.126258349797723</v>
          </cell>
        </row>
        <row r="444">
          <cell r="A444" t="str">
            <v>g-Dimanche</v>
          </cell>
          <cell r="B444">
            <v>2.083333333333333</v>
          </cell>
          <cell r="C444">
            <v>3.79746835443038</v>
          </cell>
          <cell r="D444">
            <v>0</v>
          </cell>
          <cell r="E444">
            <v>0</v>
          </cell>
          <cell r="F444">
            <v>3.3088235294117654</v>
          </cell>
          <cell r="G444">
            <v>1.5873015873015874</v>
          </cell>
          <cell r="H444">
            <v>2.424942263279446</v>
          </cell>
          <cell r="I444">
            <v>3.260869565217391</v>
          </cell>
          <cell r="J444">
            <v>0</v>
          </cell>
          <cell r="K444">
            <v>2.1944058105393296</v>
          </cell>
          <cell r="L444">
            <v>1.4749262536873156</v>
          </cell>
          <cell r="M444">
            <v>2.0901639344262297</v>
          </cell>
          <cell r="N444">
            <v>1.2903225806451613</v>
          </cell>
          <cell r="O444">
            <v>0</v>
          </cell>
          <cell r="P444">
            <v>1.8815716657443278</v>
          </cell>
          <cell r="Q444">
            <v>2.1450747953711544</v>
          </cell>
        </row>
        <row r="445">
          <cell r="A445" t="str">
            <v>Total</v>
          </cell>
          <cell r="B445">
            <v>100</v>
          </cell>
          <cell r="C445">
            <v>100</v>
          </cell>
          <cell r="D445">
            <v>100</v>
          </cell>
          <cell r="E445">
            <v>100</v>
          </cell>
          <cell r="F445">
            <v>100</v>
          </cell>
          <cell r="G445">
            <v>100</v>
          </cell>
          <cell r="H445">
            <v>100</v>
          </cell>
          <cell r="I445">
            <v>100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  <cell r="P445">
            <v>100</v>
          </cell>
          <cell r="Q445">
            <v>100</v>
          </cell>
        </row>
        <row r="448">
          <cell r="A448" t="str">
            <v>5.3.6.  Arbeidsplaatsongevallen volgens dag van het ongeval : verdeling volgens gevolgen en aard van het werk (hoofd-/handarbeid) - 2017</v>
          </cell>
        </row>
        <row r="449">
          <cell r="J449" t="str">
            <v>Andere</v>
          </cell>
          <cell r="T449" t="str">
            <v>Contractueel arbeider</v>
          </cell>
        </row>
        <row r="450">
          <cell r="B450" t="str">
            <v>1-CSS</v>
          </cell>
          <cell r="D450" t="str">
            <v>2-IT &lt;= 6 MOIS</v>
          </cell>
          <cell r="F450" t="str">
            <v>3-IT &gt; 6 MOIS</v>
          </cell>
          <cell r="H450" t="str">
            <v>4-Mortel</v>
          </cell>
          <cell r="J450" t="str">
            <v>Total</v>
          </cell>
          <cell r="L450" t="str">
            <v>1-CSS</v>
          </cell>
          <cell r="N450" t="str">
            <v>2-IT &lt;= 6 MOIS</v>
          </cell>
          <cell r="P450" t="str">
            <v>3-IT &gt; 6 MOIS</v>
          </cell>
          <cell r="R450" t="str">
            <v>4-Mortel</v>
          </cell>
          <cell r="T450" t="str">
            <v>Total</v>
          </cell>
        </row>
        <row r="451">
          <cell r="A451" t="str">
            <v>a-Lundi</v>
          </cell>
          <cell r="B451">
            <v>43</v>
          </cell>
          <cell r="C451">
            <v>18.94273127753304</v>
          </cell>
          <cell r="D451">
            <v>137</v>
          </cell>
          <cell r="E451">
            <v>19.377652050919377</v>
          </cell>
          <cell r="F451">
            <v>5</v>
          </cell>
          <cell r="G451">
            <v>12.195121951219512</v>
          </cell>
          <cell r="H451">
            <v>0</v>
          </cell>
          <cell r="I451">
            <v>0</v>
          </cell>
          <cell r="J451">
            <v>185</v>
          </cell>
          <cell r="K451">
            <v>18.954918032786885</v>
          </cell>
          <cell r="L451">
            <v>25</v>
          </cell>
          <cell r="M451">
            <v>16.89189189189189</v>
          </cell>
          <cell r="N451">
            <v>171</v>
          </cell>
          <cell r="O451">
            <v>20.43010752688172</v>
          </cell>
          <cell r="P451">
            <v>8</v>
          </cell>
          <cell r="Q451">
            <v>19.047619047619047</v>
          </cell>
          <cell r="R451">
            <v>0</v>
          </cell>
          <cell r="S451">
            <v>0</v>
          </cell>
          <cell r="T451">
            <v>204</v>
          </cell>
          <cell r="U451">
            <v>19.844357976653697</v>
          </cell>
        </row>
        <row r="452">
          <cell r="A452" t="str">
            <v>b-Mardi</v>
          </cell>
          <cell r="B452">
            <v>58</v>
          </cell>
          <cell r="C452">
            <v>25.55066079295154</v>
          </cell>
          <cell r="D452">
            <v>171</v>
          </cell>
          <cell r="E452">
            <v>24.18670438472419</v>
          </cell>
          <cell r="F452">
            <v>6</v>
          </cell>
          <cell r="G452">
            <v>14.634146341463413</v>
          </cell>
          <cell r="H452">
            <v>1</v>
          </cell>
          <cell r="I452">
            <v>100</v>
          </cell>
          <cell r="J452">
            <v>236</v>
          </cell>
          <cell r="K452">
            <v>24.18032786885246</v>
          </cell>
          <cell r="L452">
            <v>34</v>
          </cell>
          <cell r="M452">
            <v>22.972972972972975</v>
          </cell>
          <cell r="N452">
            <v>199</v>
          </cell>
          <cell r="O452">
            <v>23.775388291517324</v>
          </cell>
          <cell r="P452">
            <v>11</v>
          </cell>
          <cell r="Q452">
            <v>26.190476190476193</v>
          </cell>
          <cell r="R452">
            <v>1</v>
          </cell>
          <cell r="S452">
            <v>100</v>
          </cell>
          <cell r="T452">
            <v>245</v>
          </cell>
          <cell r="U452">
            <v>23.832684824902728</v>
          </cell>
        </row>
        <row r="453">
          <cell r="A453" t="str">
            <v>c-Mercredi</v>
          </cell>
          <cell r="B453">
            <v>48</v>
          </cell>
          <cell r="C453">
            <v>21.145374449339204</v>
          </cell>
          <cell r="D453">
            <v>121</v>
          </cell>
          <cell r="E453">
            <v>17.114568599717114</v>
          </cell>
          <cell r="F453">
            <v>9</v>
          </cell>
          <cell r="G453">
            <v>21.951219512195124</v>
          </cell>
          <cell r="H453">
            <v>0</v>
          </cell>
          <cell r="I453">
            <v>0</v>
          </cell>
          <cell r="J453">
            <v>178</v>
          </cell>
          <cell r="K453">
            <v>18.237704918032787</v>
          </cell>
          <cell r="L453">
            <v>17</v>
          </cell>
          <cell r="M453">
            <v>11.486486486486488</v>
          </cell>
          <cell r="N453">
            <v>138</v>
          </cell>
          <cell r="O453">
            <v>16.48745519713262</v>
          </cell>
          <cell r="P453">
            <v>10</v>
          </cell>
          <cell r="Q453">
            <v>23.809523809523807</v>
          </cell>
          <cell r="R453">
            <v>0</v>
          </cell>
          <cell r="S453">
            <v>0</v>
          </cell>
          <cell r="T453">
            <v>165</v>
          </cell>
          <cell r="U453">
            <v>16.05058365758755</v>
          </cell>
        </row>
        <row r="454">
          <cell r="A454" t="str">
            <v>d-Jeudi</v>
          </cell>
          <cell r="B454">
            <v>40</v>
          </cell>
          <cell r="C454">
            <v>17.62114537444934</v>
          </cell>
          <cell r="D454">
            <v>152</v>
          </cell>
          <cell r="E454">
            <v>21.499292786421496</v>
          </cell>
          <cell r="F454">
            <v>14</v>
          </cell>
          <cell r="G454">
            <v>34.146341463414636</v>
          </cell>
          <cell r="H454">
            <v>0</v>
          </cell>
          <cell r="I454">
            <v>0</v>
          </cell>
          <cell r="J454">
            <v>206</v>
          </cell>
          <cell r="K454">
            <v>21.10655737704918</v>
          </cell>
          <cell r="L454">
            <v>35</v>
          </cell>
          <cell r="M454">
            <v>23.64864864864865</v>
          </cell>
          <cell r="N454">
            <v>175</v>
          </cell>
          <cell r="O454">
            <v>20.908004778972522</v>
          </cell>
          <cell r="P454">
            <v>5</v>
          </cell>
          <cell r="Q454">
            <v>11.904761904761903</v>
          </cell>
          <cell r="R454">
            <v>0</v>
          </cell>
          <cell r="S454">
            <v>0</v>
          </cell>
          <cell r="T454">
            <v>215</v>
          </cell>
          <cell r="U454">
            <v>20.914396887159533</v>
          </cell>
        </row>
        <row r="455">
          <cell r="A455" t="str">
            <v>e-Vendredi</v>
          </cell>
          <cell r="B455">
            <v>36</v>
          </cell>
          <cell r="C455">
            <v>15.859030837004406</v>
          </cell>
          <cell r="D455">
            <v>100</v>
          </cell>
          <cell r="E455">
            <v>14.144271570014144</v>
          </cell>
          <cell r="F455">
            <v>5</v>
          </cell>
          <cell r="G455">
            <v>12.195121951219512</v>
          </cell>
          <cell r="H455">
            <v>0</v>
          </cell>
          <cell r="I455">
            <v>0</v>
          </cell>
          <cell r="J455">
            <v>141</v>
          </cell>
          <cell r="K455">
            <v>14.44672131147541</v>
          </cell>
          <cell r="L455">
            <v>25</v>
          </cell>
          <cell r="M455">
            <v>16.89189189189189</v>
          </cell>
          <cell r="N455">
            <v>116</v>
          </cell>
          <cell r="O455">
            <v>13.859020310633214</v>
          </cell>
          <cell r="P455">
            <v>6</v>
          </cell>
          <cell r="Q455">
            <v>14.285714285714285</v>
          </cell>
          <cell r="R455">
            <v>0</v>
          </cell>
          <cell r="S455">
            <v>0</v>
          </cell>
          <cell r="T455">
            <v>147</v>
          </cell>
          <cell r="U455">
            <v>14.299610894941633</v>
          </cell>
        </row>
        <row r="456">
          <cell r="A456" t="str">
            <v>f-Samedi</v>
          </cell>
          <cell r="B456">
            <v>2</v>
          </cell>
          <cell r="C456">
            <v>0.881057268722467</v>
          </cell>
          <cell r="D456">
            <v>13</v>
          </cell>
          <cell r="E456">
            <v>1.8387553041018387</v>
          </cell>
          <cell r="F456">
            <v>2</v>
          </cell>
          <cell r="G456">
            <v>4.878048780487805</v>
          </cell>
          <cell r="H456">
            <v>0</v>
          </cell>
          <cell r="I456">
            <v>0</v>
          </cell>
          <cell r="J456">
            <v>17</v>
          </cell>
          <cell r="K456">
            <v>1.7418032786885247</v>
          </cell>
          <cell r="L456">
            <v>6</v>
          </cell>
          <cell r="M456">
            <v>4.054054054054054</v>
          </cell>
          <cell r="N456">
            <v>14</v>
          </cell>
          <cell r="O456">
            <v>1.6726403823178015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20</v>
          </cell>
          <cell r="U456">
            <v>1.9455252918287937</v>
          </cell>
        </row>
        <row r="457">
          <cell r="A457" t="str">
            <v>g-Dimanche</v>
          </cell>
          <cell r="B457">
            <v>0</v>
          </cell>
          <cell r="C457">
            <v>0</v>
          </cell>
          <cell r="D457">
            <v>13</v>
          </cell>
          <cell r="E457">
            <v>1.8387553041018387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13</v>
          </cell>
          <cell r="K457">
            <v>1.331967213114754</v>
          </cell>
          <cell r="L457">
            <v>6</v>
          </cell>
          <cell r="M457">
            <v>4.054054054054054</v>
          </cell>
          <cell r="N457">
            <v>24</v>
          </cell>
          <cell r="O457">
            <v>2.867383512544803</v>
          </cell>
          <cell r="P457">
            <v>2</v>
          </cell>
          <cell r="Q457">
            <v>4.761904761904762</v>
          </cell>
          <cell r="R457">
            <v>0</v>
          </cell>
          <cell r="S457">
            <v>0</v>
          </cell>
          <cell r="T457">
            <v>32</v>
          </cell>
          <cell r="U457">
            <v>3.1128404669260705</v>
          </cell>
        </row>
        <row r="458">
          <cell r="A458" t="str">
            <v>Total</v>
          </cell>
          <cell r="B458">
            <v>227</v>
          </cell>
          <cell r="C458">
            <v>100</v>
          </cell>
          <cell r="D458">
            <v>707</v>
          </cell>
          <cell r="E458">
            <v>100</v>
          </cell>
          <cell r="F458">
            <v>41</v>
          </cell>
          <cell r="G458">
            <v>100</v>
          </cell>
          <cell r="H458">
            <v>1</v>
          </cell>
          <cell r="I458">
            <v>100</v>
          </cell>
          <cell r="J458">
            <v>976</v>
          </cell>
          <cell r="K458">
            <v>100</v>
          </cell>
          <cell r="L458">
            <v>148</v>
          </cell>
          <cell r="M458">
            <v>100</v>
          </cell>
          <cell r="N458">
            <v>837</v>
          </cell>
          <cell r="O458">
            <v>100</v>
          </cell>
          <cell r="P458">
            <v>42</v>
          </cell>
          <cell r="Q458">
            <v>100</v>
          </cell>
          <cell r="R458">
            <v>1</v>
          </cell>
          <cell r="S458">
            <v>100</v>
          </cell>
          <cell r="T458">
            <v>1028</v>
          </cell>
          <cell r="U458">
            <v>100</v>
          </cell>
        </row>
        <row r="461">
          <cell r="A461" t="str">
            <v>5.3.7.  Arbeidsplaatsongevallen volgens dag van het ongeval :  verdeling volgens duur van de tijdelijke ongeschiktheid - 2017</v>
          </cell>
        </row>
        <row r="462">
          <cell r="B462" t="str">
            <v>a-ITT 0 jour</v>
          </cell>
          <cell r="D462" t="str">
            <v>b-ITT 1 à 3 jours</v>
          </cell>
          <cell r="F462" t="str">
            <v>c-ITT 4 à 7 jours</v>
          </cell>
          <cell r="H462" t="str">
            <v>d-ITT 8 à 15 jours</v>
          </cell>
          <cell r="J462" t="str">
            <v>e-ITT 16 à 30 jours</v>
          </cell>
          <cell r="L462" t="str">
            <v>f-ITT 1 à 3 mois</v>
          </cell>
          <cell r="N462" t="str">
            <v>g-ITT 4 à 6 mois</v>
          </cell>
          <cell r="P462" t="str">
            <v>h-ITT &gt; 6 mois</v>
          </cell>
          <cell r="R462" t="str">
            <v>Total</v>
          </cell>
        </row>
        <row r="463">
          <cell r="A463" t="str">
            <v>a-Lundi</v>
          </cell>
          <cell r="B463">
            <v>593</v>
          </cell>
          <cell r="C463">
            <v>18.921506062539887</v>
          </cell>
          <cell r="D463">
            <v>347</v>
          </cell>
          <cell r="E463">
            <v>17.997925311203318</v>
          </cell>
          <cell r="F463">
            <v>386</v>
          </cell>
          <cell r="G463">
            <v>28.031953522149603</v>
          </cell>
          <cell r="H463">
            <v>243</v>
          </cell>
          <cell r="I463">
            <v>17.246273953158266</v>
          </cell>
          <cell r="J463">
            <v>162</v>
          </cell>
          <cell r="K463">
            <v>19.081272084805654</v>
          </cell>
          <cell r="L463">
            <v>242</v>
          </cell>
          <cell r="M463">
            <v>20.988725065047696</v>
          </cell>
          <cell r="N463">
            <v>91</v>
          </cell>
          <cell r="O463">
            <v>20.871559633027523</v>
          </cell>
          <cell r="P463">
            <v>62</v>
          </cell>
          <cell r="Q463">
            <v>18.075801749271136</v>
          </cell>
          <cell r="R463">
            <v>2126</v>
          </cell>
          <cell r="S463">
            <v>20.001881644557344</v>
          </cell>
        </row>
        <row r="464">
          <cell r="A464" t="str">
            <v>b-Mardi</v>
          </cell>
          <cell r="B464">
            <v>739</v>
          </cell>
          <cell r="C464">
            <v>23.580089342693046</v>
          </cell>
          <cell r="D464">
            <v>479</v>
          </cell>
          <cell r="E464">
            <v>24.84439834024896</v>
          </cell>
          <cell r="F464">
            <v>326</v>
          </cell>
          <cell r="G464">
            <v>23.674655047204066</v>
          </cell>
          <cell r="H464">
            <v>328</v>
          </cell>
          <cell r="I464">
            <v>23.278921220723916</v>
          </cell>
          <cell r="J464">
            <v>168</v>
          </cell>
          <cell r="K464">
            <v>19.78798586572438</v>
          </cell>
          <cell r="L464">
            <v>250</v>
          </cell>
          <cell r="M464">
            <v>21.68256721595837</v>
          </cell>
          <cell r="N464">
            <v>96</v>
          </cell>
          <cell r="O464">
            <v>22.018348623853214</v>
          </cell>
          <cell r="P464">
            <v>74</v>
          </cell>
          <cell r="Q464">
            <v>21.574344023323615</v>
          </cell>
          <cell r="R464">
            <v>2460</v>
          </cell>
          <cell r="S464">
            <v>23.14422805532035</v>
          </cell>
        </row>
        <row r="465">
          <cell r="A465" t="str">
            <v>c-Mercredi</v>
          </cell>
          <cell r="B465">
            <v>520</v>
          </cell>
          <cell r="C465">
            <v>16.592214422463307</v>
          </cell>
          <cell r="D465">
            <v>380</v>
          </cell>
          <cell r="E465">
            <v>19.70954356846473</v>
          </cell>
          <cell r="F465">
            <v>176</v>
          </cell>
          <cell r="G465">
            <v>12.781408859840234</v>
          </cell>
          <cell r="H465">
            <v>263</v>
          </cell>
          <cell r="I465">
            <v>18.665720369056068</v>
          </cell>
          <cell r="J465">
            <v>150</v>
          </cell>
          <cell r="K465">
            <v>17.6678445229682</v>
          </cell>
          <cell r="L465">
            <v>186</v>
          </cell>
          <cell r="M465">
            <v>16.131830008673028</v>
          </cell>
          <cell r="N465">
            <v>64</v>
          </cell>
          <cell r="O465">
            <v>14.678899082568808</v>
          </cell>
          <cell r="P465">
            <v>74</v>
          </cell>
          <cell r="Q465">
            <v>21.574344023323615</v>
          </cell>
          <cell r="R465">
            <v>1813</v>
          </cell>
          <cell r="S465">
            <v>17.057107912315363</v>
          </cell>
        </row>
        <row r="466">
          <cell r="A466" t="str">
            <v>d-Jeudi</v>
          </cell>
          <cell r="B466">
            <v>673</v>
          </cell>
          <cell r="C466">
            <v>21.474154435226545</v>
          </cell>
          <cell r="D466">
            <v>424</v>
          </cell>
          <cell r="E466">
            <v>21.99170124481328</v>
          </cell>
          <cell r="F466">
            <v>257</v>
          </cell>
          <cell r="G466">
            <v>18.663761801016705</v>
          </cell>
          <cell r="H466">
            <v>323</v>
          </cell>
          <cell r="I466">
            <v>22.924059616749467</v>
          </cell>
          <cell r="J466">
            <v>192</v>
          </cell>
          <cell r="K466">
            <v>22.614840989399294</v>
          </cell>
          <cell r="L466">
            <v>218</v>
          </cell>
          <cell r="M466">
            <v>18.9071986123157</v>
          </cell>
          <cell r="N466">
            <v>83</v>
          </cell>
          <cell r="O466">
            <v>19.03669724770642</v>
          </cell>
          <cell r="P466">
            <v>68</v>
          </cell>
          <cell r="Q466">
            <v>19.825072886297377</v>
          </cell>
          <cell r="R466">
            <v>2238</v>
          </cell>
          <cell r="S466">
            <v>21.05560259666949</v>
          </cell>
        </row>
        <row r="467">
          <cell r="A467" t="str">
            <v>e-Vendredi</v>
          </cell>
          <cell r="B467">
            <v>514</v>
          </cell>
          <cell r="C467">
            <v>16.400765794511805</v>
          </cell>
          <cell r="D467">
            <v>237</v>
          </cell>
          <cell r="E467">
            <v>12.29253112033195</v>
          </cell>
          <cell r="F467">
            <v>162</v>
          </cell>
          <cell r="G467">
            <v>11.764705882352938</v>
          </cell>
          <cell r="H467">
            <v>193</v>
          </cell>
          <cell r="I467">
            <v>13.697657913413769</v>
          </cell>
          <cell r="J467">
            <v>120</v>
          </cell>
          <cell r="K467">
            <v>14.13427561837456</v>
          </cell>
          <cell r="L467">
            <v>189</v>
          </cell>
          <cell r="M467">
            <v>16.392020815264527</v>
          </cell>
          <cell r="N467">
            <v>77</v>
          </cell>
          <cell r="O467">
            <v>17.660550458715598</v>
          </cell>
          <cell r="P467">
            <v>46</v>
          </cell>
          <cell r="Q467">
            <v>13.411078717201168</v>
          </cell>
          <cell r="R467">
            <v>1538</v>
          </cell>
          <cell r="S467">
            <v>14.469846645968579</v>
          </cell>
        </row>
        <row r="468">
          <cell r="A468" t="str">
            <v>f-Samedi</v>
          </cell>
          <cell r="B468">
            <v>46</v>
          </cell>
          <cell r="C468">
            <v>1.4677728142948312</v>
          </cell>
          <cell r="D468">
            <v>29</v>
          </cell>
          <cell r="E468">
            <v>1.5041493775933612</v>
          </cell>
          <cell r="F468">
            <v>37</v>
          </cell>
          <cell r="G468">
            <v>2.6870007262164126</v>
          </cell>
          <cell r="H468">
            <v>31</v>
          </cell>
          <cell r="I468">
            <v>2.2001419446415897</v>
          </cell>
          <cell r="J468">
            <v>30</v>
          </cell>
          <cell r="K468">
            <v>3.53356890459364</v>
          </cell>
          <cell r="L468">
            <v>29</v>
          </cell>
          <cell r="M468">
            <v>2.515177797051171</v>
          </cell>
          <cell r="N468">
            <v>13</v>
          </cell>
          <cell r="O468">
            <v>2.9816513761467887</v>
          </cell>
          <cell r="P468">
            <v>11</v>
          </cell>
          <cell r="Q468">
            <v>3.206997084548105</v>
          </cell>
          <cell r="R468">
            <v>226</v>
          </cell>
          <cell r="S468">
            <v>2.126258349797723</v>
          </cell>
        </row>
        <row r="469">
          <cell r="A469" t="str">
            <v>g-Dimanche</v>
          </cell>
          <cell r="B469">
            <v>49</v>
          </cell>
          <cell r="C469">
            <v>1.5634971282705807</v>
          </cell>
          <cell r="D469">
            <v>32</v>
          </cell>
          <cell r="E469">
            <v>1.6597510373443984</v>
          </cell>
          <cell r="F469">
            <v>33</v>
          </cell>
          <cell r="G469">
            <v>2.3965141612200433</v>
          </cell>
          <cell r="H469">
            <v>28</v>
          </cell>
          <cell r="I469">
            <v>1.98722498225692</v>
          </cell>
          <cell r="J469">
            <v>27</v>
          </cell>
          <cell r="K469">
            <v>3.180212014134275</v>
          </cell>
          <cell r="L469">
            <v>39</v>
          </cell>
          <cell r="M469">
            <v>3.382480485689506</v>
          </cell>
          <cell r="N469">
            <v>12</v>
          </cell>
          <cell r="O469">
            <v>2.7522935779816518</v>
          </cell>
          <cell r="P469">
            <v>8</v>
          </cell>
          <cell r="Q469">
            <v>2.3323615160349855</v>
          </cell>
          <cell r="R469">
            <v>228</v>
          </cell>
          <cell r="S469">
            <v>2.1450747953711544</v>
          </cell>
        </row>
        <row r="470">
          <cell r="A470" t="str">
            <v>Total</v>
          </cell>
          <cell r="B470">
            <v>3134</v>
          </cell>
          <cell r="C470">
            <v>100</v>
          </cell>
          <cell r="D470">
            <v>1928</v>
          </cell>
          <cell r="E470">
            <v>100</v>
          </cell>
          <cell r="F470">
            <v>1377</v>
          </cell>
          <cell r="G470">
            <v>100</v>
          </cell>
          <cell r="H470">
            <v>1409</v>
          </cell>
          <cell r="I470">
            <v>100</v>
          </cell>
          <cell r="J470">
            <v>849</v>
          </cell>
          <cell r="K470">
            <v>100</v>
          </cell>
          <cell r="L470">
            <v>1153</v>
          </cell>
          <cell r="M470">
            <v>100</v>
          </cell>
          <cell r="N470">
            <v>436</v>
          </cell>
          <cell r="O470">
            <v>100</v>
          </cell>
          <cell r="P470">
            <v>343</v>
          </cell>
          <cell r="Q470">
            <v>100</v>
          </cell>
          <cell r="R470">
            <v>10629</v>
          </cell>
          <cell r="S470">
            <v>100</v>
          </cell>
        </row>
        <row r="473">
          <cell r="A473" t="str">
            <v>5.3.8.  Arbeidsplaatsongevallen volgens dag van het ongeval :  verdeling volgens voorziene graad van blijvende ongeschiktheid - 2017</v>
          </cell>
        </row>
        <row r="474">
          <cell r="D474" t="str">
            <v>Total</v>
          </cell>
        </row>
        <row r="475">
          <cell r="A475" t="str">
            <v>a-Lundi</v>
          </cell>
          <cell r="B475">
            <v>2126</v>
          </cell>
          <cell r="C475">
            <v>20.001881644557344</v>
          </cell>
          <cell r="D475">
            <v>2126</v>
          </cell>
          <cell r="E475">
            <v>20.001881644557344</v>
          </cell>
        </row>
        <row r="476">
          <cell r="A476" t="str">
            <v>b-Mardi</v>
          </cell>
          <cell r="B476">
            <v>2460</v>
          </cell>
          <cell r="C476">
            <v>23.14422805532035</v>
          </cell>
          <cell r="D476">
            <v>2460</v>
          </cell>
          <cell r="E476">
            <v>23.14422805532035</v>
          </cell>
        </row>
        <row r="477">
          <cell r="A477" t="str">
            <v>c-Mercredi</v>
          </cell>
          <cell r="B477">
            <v>1813</v>
          </cell>
          <cell r="C477">
            <v>17.057107912315363</v>
          </cell>
          <cell r="D477">
            <v>1813</v>
          </cell>
          <cell r="E477">
            <v>17.057107912315363</v>
          </cell>
        </row>
        <row r="478">
          <cell r="A478" t="str">
            <v>d-Jeudi</v>
          </cell>
          <cell r="B478">
            <v>2238</v>
          </cell>
          <cell r="C478">
            <v>21.05560259666949</v>
          </cell>
          <cell r="D478">
            <v>2238</v>
          </cell>
          <cell r="E478">
            <v>21.05560259666949</v>
          </cell>
        </row>
        <row r="479">
          <cell r="A479" t="str">
            <v>e-Vendredi</v>
          </cell>
          <cell r="B479">
            <v>1538</v>
          </cell>
          <cell r="C479">
            <v>14.469846645968579</v>
          </cell>
          <cell r="D479">
            <v>1538</v>
          </cell>
          <cell r="E479">
            <v>14.469846645968579</v>
          </cell>
        </row>
        <row r="480">
          <cell r="A480" t="str">
            <v>f-Samedi</v>
          </cell>
          <cell r="B480">
            <v>226</v>
          </cell>
          <cell r="C480">
            <v>2.126258349797723</v>
          </cell>
          <cell r="D480">
            <v>226</v>
          </cell>
          <cell r="E480">
            <v>2.126258349797723</v>
          </cell>
        </row>
        <row r="481">
          <cell r="A481" t="str">
            <v>g-Dimanche</v>
          </cell>
          <cell r="B481">
            <v>228</v>
          </cell>
          <cell r="C481">
            <v>2.1450747953711544</v>
          </cell>
          <cell r="D481">
            <v>228</v>
          </cell>
          <cell r="E481">
            <v>2.1450747953711544</v>
          </cell>
        </row>
        <row r="482">
          <cell r="A482" t="str">
            <v>Total</v>
          </cell>
          <cell r="B482">
            <v>10629</v>
          </cell>
          <cell r="C482">
            <v>100</v>
          </cell>
          <cell r="D482">
            <v>10629</v>
          </cell>
          <cell r="E482">
            <v>100</v>
          </cell>
        </row>
        <row r="485">
          <cell r="A485" t="str">
            <v>5.4.1.  Arbeidsplaatsongevallen volgens maand van het ongeval : evolutie 2011 - 2017</v>
          </cell>
        </row>
        <row r="486">
          <cell r="B486" t="str">
            <v>Total</v>
          </cell>
        </row>
        <row r="487">
          <cell r="A487" t="str">
            <v>a-Janvier</v>
          </cell>
          <cell r="B487">
            <v>1557</v>
          </cell>
          <cell r="C487">
            <v>14.648602878916172</v>
          </cell>
        </row>
        <row r="488">
          <cell r="A488" t="str">
            <v>b-Février</v>
          </cell>
          <cell r="B488">
            <v>830</v>
          </cell>
          <cell r="C488">
            <v>7.8088249129739395</v>
          </cell>
        </row>
        <row r="489">
          <cell r="A489" t="str">
            <v>c-Mars</v>
          </cell>
          <cell r="B489">
            <v>849</v>
          </cell>
          <cell r="C489">
            <v>7.987581145921535</v>
          </cell>
        </row>
        <row r="490">
          <cell r="A490" t="str">
            <v>d-Avril</v>
          </cell>
          <cell r="B490">
            <v>601</v>
          </cell>
          <cell r="C490">
            <v>5.65434189481607</v>
          </cell>
        </row>
        <row r="491">
          <cell r="A491" t="str">
            <v>e-Mai</v>
          </cell>
          <cell r="B491">
            <v>887</v>
          </cell>
          <cell r="C491">
            <v>8.34509361181673</v>
          </cell>
        </row>
        <row r="492">
          <cell r="A492" t="str">
            <v>f-Juin</v>
          </cell>
          <cell r="B492">
            <v>855</v>
          </cell>
          <cell r="C492">
            <v>8.044030482641828</v>
          </cell>
        </row>
        <row r="493">
          <cell r="A493" t="str">
            <v>g-Juillet</v>
          </cell>
          <cell r="B493">
            <v>431</v>
          </cell>
          <cell r="C493">
            <v>4.054944021074419</v>
          </cell>
        </row>
        <row r="494">
          <cell r="A494" t="str">
            <v>h-Août</v>
          </cell>
          <cell r="B494">
            <v>530</v>
          </cell>
          <cell r="C494">
            <v>4.986358076959262</v>
          </cell>
        </row>
        <row r="495">
          <cell r="A495" t="str">
            <v>i-Septembre</v>
          </cell>
          <cell r="B495">
            <v>862</v>
          </cell>
          <cell r="C495">
            <v>8.109888042148839</v>
          </cell>
        </row>
        <row r="496">
          <cell r="A496" t="str">
            <v>j-Octobre</v>
          </cell>
          <cell r="B496">
            <v>1074</v>
          </cell>
          <cell r="C496">
            <v>10.104431272932542</v>
          </cell>
        </row>
        <row r="497">
          <cell r="A497" t="str">
            <v>k-Novembre</v>
          </cell>
          <cell r="B497">
            <v>1120</v>
          </cell>
          <cell r="C497">
            <v>10.537209521121461</v>
          </cell>
        </row>
        <row r="498">
          <cell r="A498" t="str">
            <v>l-Décembre</v>
          </cell>
          <cell r="B498">
            <v>1033</v>
          </cell>
          <cell r="C498">
            <v>9.718694138677204</v>
          </cell>
        </row>
        <row r="499">
          <cell r="A499" t="str">
            <v>Total</v>
          </cell>
          <cell r="B499">
            <v>10629</v>
          </cell>
          <cell r="C499">
            <v>100</v>
          </cell>
        </row>
        <row r="502">
          <cell r="A502" t="str">
            <v>5.4.2.  Arbeidsplaatsongevallen volgens maand van het ongeval : verdeling volgens gevolgen- 2017</v>
          </cell>
        </row>
        <row r="503">
          <cell r="B503" t="str">
            <v>1-CSS</v>
          </cell>
          <cell r="D503" t="str">
            <v>2-IT &lt;= 6 MOIS</v>
          </cell>
          <cell r="F503" t="str">
            <v>3-IT &gt; 6 MOIS</v>
          </cell>
          <cell r="H503" t="str">
            <v>4-Mortel</v>
          </cell>
          <cell r="J503" t="str">
            <v>Total</v>
          </cell>
        </row>
        <row r="504">
          <cell r="A504" t="str">
            <v>a-Janvier</v>
          </cell>
          <cell r="B504">
            <v>449</v>
          </cell>
          <cell r="C504">
            <v>14.418754014129739</v>
          </cell>
          <cell r="D504">
            <v>1057</v>
          </cell>
          <cell r="E504">
            <v>14.752267969295184</v>
          </cell>
          <cell r="F504">
            <v>51</v>
          </cell>
          <cell r="G504">
            <v>14.868804664723031</v>
          </cell>
          <cell r="H504">
            <v>0</v>
          </cell>
          <cell r="I504">
            <v>0</v>
          </cell>
          <cell r="J504">
            <v>1557</v>
          </cell>
          <cell r="K504">
            <v>14.648602878916172</v>
          </cell>
        </row>
        <row r="505">
          <cell r="A505" t="str">
            <v>b-Février</v>
          </cell>
          <cell r="B505">
            <v>244</v>
          </cell>
          <cell r="C505">
            <v>7.83558124598587</v>
          </cell>
          <cell r="D505">
            <v>568</v>
          </cell>
          <cell r="E505">
            <v>7.927424982554083</v>
          </cell>
          <cell r="F505">
            <v>18</v>
          </cell>
          <cell r="G505">
            <v>5.247813411078718</v>
          </cell>
          <cell r="H505">
            <v>0</v>
          </cell>
          <cell r="I505">
            <v>0</v>
          </cell>
          <cell r="J505">
            <v>830</v>
          </cell>
          <cell r="K505">
            <v>7.8088249129739395</v>
          </cell>
        </row>
        <row r="506">
          <cell r="A506" t="str">
            <v>c-Mars</v>
          </cell>
          <cell r="B506">
            <v>246</v>
          </cell>
          <cell r="C506">
            <v>7.899807321772639</v>
          </cell>
          <cell r="D506">
            <v>572</v>
          </cell>
          <cell r="E506">
            <v>7.983251919050942</v>
          </cell>
          <cell r="F506">
            <v>30</v>
          </cell>
          <cell r="G506">
            <v>8.746355685131196</v>
          </cell>
          <cell r="H506">
            <v>1</v>
          </cell>
          <cell r="I506">
            <v>14.285714285714285</v>
          </cell>
          <cell r="J506">
            <v>849</v>
          </cell>
          <cell r="K506">
            <v>7.987581145921535</v>
          </cell>
        </row>
        <row r="507">
          <cell r="A507" t="str">
            <v>d-Avril</v>
          </cell>
          <cell r="B507">
            <v>193</v>
          </cell>
          <cell r="C507">
            <v>6.19781631342325</v>
          </cell>
          <cell r="D507">
            <v>385</v>
          </cell>
          <cell r="E507">
            <v>5.3733426378227485</v>
          </cell>
          <cell r="F507">
            <v>23</v>
          </cell>
          <cell r="G507">
            <v>6.705539358600584</v>
          </cell>
          <cell r="H507">
            <v>0</v>
          </cell>
          <cell r="I507">
            <v>0</v>
          </cell>
          <cell r="J507">
            <v>601</v>
          </cell>
          <cell r="K507">
            <v>5.65434189481607</v>
          </cell>
        </row>
        <row r="508">
          <cell r="A508" t="str">
            <v>e-Mai</v>
          </cell>
          <cell r="B508">
            <v>240</v>
          </cell>
          <cell r="C508">
            <v>7.7071290944123305</v>
          </cell>
          <cell r="D508">
            <v>614</v>
          </cell>
          <cell r="E508">
            <v>8.56943475226797</v>
          </cell>
          <cell r="F508">
            <v>32</v>
          </cell>
          <cell r="G508">
            <v>9.329446064139942</v>
          </cell>
          <cell r="H508">
            <v>1</v>
          </cell>
          <cell r="I508">
            <v>14.285714285714285</v>
          </cell>
          <cell r="J508">
            <v>887</v>
          </cell>
          <cell r="K508">
            <v>8.34509361181673</v>
          </cell>
        </row>
        <row r="509">
          <cell r="A509" t="str">
            <v>f-Juin</v>
          </cell>
          <cell r="B509">
            <v>273</v>
          </cell>
          <cell r="C509">
            <v>8.766859344894026</v>
          </cell>
          <cell r="D509">
            <v>550</v>
          </cell>
          <cell r="E509">
            <v>7.6762037683182145</v>
          </cell>
          <cell r="F509">
            <v>32</v>
          </cell>
          <cell r="G509">
            <v>9.329446064139942</v>
          </cell>
          <cell r="H509">
            <v>0</v>
          </cell>
          <cell r="I509">
            <v>0</v>
          </cell>
          <cell r="J509">
            <v>855</v>
          </cell>
          <cell r="K509">
            <v>8.044030482641828</v>
          </cell>
        </row>
        <row r="510">
          <cell r="A510" t="str">
            <v>g-Juillet</v>
          </cell>
          <cell r="B510">
            <v>109</v>
          </cell>
          <cell r="C510">
            <v>3.500321130378934</v>
          </cell>
          <cell r="D510">
            <v>302</v>
          </cell>
          <cell r="E510">
            <v>4.21493370551291</v>
          </cell>
          <cell r="F510">
            <v>19</v>
          </cell>
          <cell r="G510">
            <v>5.539358600583091</v>
          </cell>
          <cell r="H510">
            <v>1</v>
          </cell>
          <cell r="I510">
            <v>14.285714285714285</v>
          </cell>
          <cell r="J510">
            <v>431</v>
          </cell>
          <cell r="K510">
            <v>4.054944021074419</v>
          </cell>
        </row>
        <row r="511">
          <cell r="A511" t="str">
            <v>h-Août</v>
          </cell>
          <cell r="B511">
            <v>143</v>
          </cell>
          <cell r="C511">
            <v>4.592164418754014</v>
          </cell>
          <cell r="D511">
            <v>373</v>
          </cell>
          <cell r="E511">
            <v>5.20586182833217</v>
          </cell>
          <cell r="F511">
            <v>14</v>
          </cell>
          <cell r="G511">
            <v>4.081632653061225</v>
          </cell>
          <cell r="H511">
            <v>0</v>
          </cell>
          <cell r="I511">
            <v>0</v>
          </cell>
          <cell r="J511">
            <v>530</v>
          </cell>
          <cell r="K511">
            <v>4.986358076959262</v>
          </cell>
        </row>
        <row r="512">
          <cell r="A512" t="str">
            <v>i-Septembre</v>
          </cell>
          <cell r="B512">
            <v>231</v>
          </cell>
          <cell r="C512">
            <v>7.4181117533718695</v>
          </cell>
          <cell r="D512">
            <v>599</v>
          </cell>
          <cell r="E512">
            <v>8.360083740404747</v>
          </cell>
          <cell r="F512">
            <v>31</v>
          </cell>
          <cell r="G512">
            <v>9.037900874635568</v>
          </cell>
          <cell r="H512">
            <v>1</v>
          </cell>
          <cell r="I512">
            <v>14.285714285714285</v>
          </cell>
          <cell r="J512">
            <v>862</v>
          </cell>
          <cell r="K512">
            <v>8.109888042148839</v>
          </cell>
        </row>
        <row r="513">
          <cell r="A513" t="str">
            <v>j-Octobre</v>
          </cell>
          <cell r="B513">
            <v>322</v>
          </cell>
          <cell r="C513">
            <v>10.34039820166988</v>
          </cell>
          <cell r="D513">
            <v>725</v>
          </cell>
          <cell r="E513">
            <v>10.118632240055828</v>
          </cell>
          <cell r="F513">
            <v>26</v>
          </cell>
          <cell r="G513">
            <v>7.5801749271137036</v>
          </cell>
          <cell r="H513">
            <v>1</v>
          </cell>
          <cell r="I513">
            <v>14.285714285714285</v>
          </cell>
          <cell r="J513">
            <v>1074</v>
          </cell>
          <cell r="K513">
            <v>10.104431272932542</v>
          </cell>
        </row>
        <row r="514">
          <cell r="A514" t="str">
            <v>k-Novembre</v>
          </cell>
          <cell r="B514">
            <v>341</v>
          </cell>
          <cell r="C514">
            <v>10.950545921644188</v>
          </cell>
          <cell r="D514">
            <v>743</v>
          </cell>
          <cell r="E514">
            <v>10.369853454291695</v>
          </cell>
          <cell r="F514">
            <v>35</v>
          </cell>
          <cell r="G514">
            <v>10.204081632653061</v>
          </cell>
          <cell r="H514">
            <v>1</v>
          </cell>
          <cell r="I514">
            <v>14.285714285714285</v>
          </cell>
          <cell r="J514">
            <v>1120</v>
          </cell>
          <cell r="K514">
            <v>10.537209521121461</v>
          </cell>
        </row>
        <row r="515">
          <cell r="A515" t="str">
            <v>l-Décembre</v>
          </cell>
          <cell r="B515">
            <v>323</v>
          </cell>
          <cell r="C515">
            <v>10.372511239563261</v>
          </cell>
          <cell r="D515">
            <v>677</v>
          </cell>
          <cell r="E515">
            <v>9.44870900209351</v>
          </cell>
          <cell r="F515">
            <v>32</v>
          </cell>
          <cell r="G515">
            <v>9.329446064139942</v>
          </cell>
          <cell r="H515">
            <v>1</v>
          </cell>
          <cell r="I515">
            <v>14.285714285714285</v>
          </cell>
          <cell r="J515">
            <v>1033</v>
          </cell>
          <cell r="K515">
            <v>9.718694138677204</v>
          </cell>
        </row>
        <row r="516">
          <cell r="A516" t="str">
            <v>Total</v>
          </cell>
          <cell r="B516">
            <v>3114</v>
          </cell>
          <cell r="C516">
            <v>100</v>
          </cell>
          <cell r="D516">
            <v>7165</v>
          </cell>
          <cell r="E516">
            <v>100</v>
          </cell>
          <cell r="F516">
            <v>343</v>
          </cell>
          <cell r="G516">
            <v>100</v>
          </cell>
          <cell r="H516">
            <v>7</v>
          </cell>
          <cell r="I516">
            <v>100</v>
          </cell>
          <cell r="J516">
            <v>10629</v>
          </cell>
          <cell r="K516">
            <v>100</v>
          </cell>
        </row>
        <row r="519">
          <cell r="A519" t="str">
            <v>5.4.3.  Arbeidsplaatsongevallen volgens maand van het ongeval  : verdeling volgens gevolgen en geslacht - 2017</v>
          </cell>
        </row>
        <row r="520">
          <cell r="J520" t="str">
            <v>1- Femme</v>
          </cell>
          <cell r="T520" t="str">
            <v>2- Homme</v>
          </cell>
        </row>
        <row r="521">
          <cell r="B521" t="str">
            <v>1-CSS</v>
          </cell>
          <cell r="D521" t="str">
            <v>2-IT &lt;= 6 MOIS</v>
          </cell>
          <cell r="F521" t="str">
            <v>3-IT &gt; 6 MOIS</v>
          </cell>
          <cell r="H521" t="str">
            <v>4-Mortel</v>
          </cell>
          <cell r="J521" t="str">
            <v>Total</v>
          </cell>
          <cell r="L521" t="str">
            <v>1-CSS</v>
          </cell>
          <cell r="N521" t="str">
            <v>2-IT &lt;= 6 MOIS</v>
          </cell>
          <cell r="P521" t="str">
            <v>3-IT &gt; 6 MOIS</v>
          </cell>
          <cell r="R521" t="str">
            <v>4-Mortel</v>
          </cell>
          <cell r="T521" t="str">
            <v>Total</v>
          </cell>
        </row>
        <row r="522">
          <cell r="A522" t="str">
            <v>a-Janvier</v>
          </cell>
          <cell r="B522">
            <v>289</v>
          </cell>
          <cell r="C522">
            <v>13.82775119617225</v>
          </cell>
          <cell r="D522">
            <v>650</v>
          </cell>
          <cell r="E522">
            <v>14.689265536723164</v>
          </cell>
          <cell r="F522">
            <v>37</v>
          </cell>
          <cell r="G522">
            <v>16.299559471365637</v>
          </cell>
          <cell r="H522">
            <v>0</v>
          </cell>
          <cell r="I522">
            <v>0</v>
          </cell>
          <cell r="J522">
            <v>976</v>
          </cell>
          <cell r="K522">
            <v>14.46997776130467</v>
          </cell>
          <cell r="L522">
            <v>160</v>
          </cell>
          <cell r="M522">
            <v>15.625</v>
          </cell>
          <cell r="N522">
            <v>407</v>
          </cell>
          <cell r="O522">
            <v>14.854014598540148</v>
          </cell>
          <cell r="P522">
            <v>14</v>
          </cell>
          <cell r="Q522">
            <v>12.068965517241379</v>
          </cell>
          <cell r="R522">
            <v>0</v>
          </cell>
          <cell r="S522">
            <v>0</v>
          </cell>
          <cell r="T522">
            <v>581</v>
          </cell>
          <cell r="U522">
            <v>14.958805355303811</v>
          </cell>
        </row>
        <row r="523">
          <cell r="A523" t="str">
            <v>b-Février</v>
          </cell>
          <cell r="B523">
            <v>171</v>
          </cell>
          <cell r="C523">
            <v>8.181818181818182</v>
          </cell>
          <cell r="D523">
            <v>371</v>
          </cell>
          <cell r="E523">
            <v>8.384180790960452</v>
          </cell>
          <cell r="F523">
            <v>11</v>
          </cell>
          <cell r="G523">
            <v>4.845814977973569</v>
          </cell>
          <cell r="H523">
            <v>0</v>
          </cell>
          <cell r="I523">
            <v>0</v>
          </cell>
          <cell r="J523">
            <v>553</v>
          </cell>
          <cell r="K523">
            <v>8.198665678280207</v>
          </cell>
          <cell r="L523">
            <v>73</v>
          </cell>
          <cell r="M523">
            <v>7.12890625</v>
          </cell>
          <cell r="N523">
            <v>197</v>
          </cell>
          <cell r="O523">
            <v>7.1897810218978115</v>
          </cell>
          <cell r="P523">
            <v>7</v>
          </cell>
          <cell r="Q523">
            <v>6.0344827586206895</v>
          </cell>
          <cell r="R523">
            <v>0</v>
          </cell>
          <cell r="S523">
            <v>0</v>
          </cell>
          <cell r="T523">
            <v>277</v>
          </cell>
          <cell r="U523">
            <v>7.131822863027806</v>
          </cell>
        </row>
        <row r="524">
          <cell r="A524" t="str">
            <v>c-Mars</v>
          </cell>
          <cell r="B524">
            <v>165</v>
          </cell>
          <cell r="C524">
            <v>7.894736842105263</v>
          </cell>
          <cell r="D524">
            <v>361</v>
          </cell>
          <cell r="E524">
            <v>8.158192090395481</v>
          </cell>
          <cell r="F524">
            <v>22</v>
          </cell>
          <cell r="G524">
            <v>9.691629955947137</v>
          </cell>
          <cell r="H524">
            <v>0</v>
          </cell>
          <cell r="I524">
            <v>0</v>
          </cell>
          <cell r="J524">
            <v>548</v>
          </cell>
          <cell r="K524">
            <v>8.124536693847293</v>
          </cell>
          <cell r="L524">
            <v>81</v>
          </cell>
          <cell r="M524">
            <v>7.91015625</v>
          </cell>
          <cell r="N524">
            <v>211</v>
          </cell>
          <cell r="O524">
            <v>7.700729927007299</v>
          </cell>
          <cell r="P524">
            <v>8</v>
          </cell>
          <cell r="Q524">
            <v>6.896551724137931</v>
          </cell>
          <cell r="R524">
            <v>1</v>
          </cell>
          <cell r="S524">
            <v>25</v>
          </cell>
          <cell r="T524">
            <v>301</v>
          </cell>
          <cell r="U524">
            <v>7.749742533470649</v>
          </cell>
        </row>
        <row r="525">
          <cell r="A525" t="str">
            <v>d-Avril</v>
          </cell>
          <cell r="B525">
            <v>117</v>
          </cell>
          <cell r="C525">
            <v>5.598086124401914</v>
          </cell>
          <cell r="D525">
            <v>246</v>
          </cell>
          <cell r="E525">
            <v>5.5593220338983045</v>
          </cell>
          <cell r="F525">
            <v>14</v>
          </cell>
          <cell r="G525">
            <v>6.167400881057269</v>
          </cell>
          <cell r="H525">
            <v>0</v>
          </cell>
          <cell r="I525">
            <v>0</v>
          </cell>
          <cell r="J525">
            <v>377</v>
          </cell>
          <cell r="K525">
            <v>5.58932542624166</v>
          </cell>
          <cell r="L525">
            <v>76</v>
          </cell>
          <cell r="M525">
            <v>7.421875</v>
          </cell>
          <cell r="N525">
            <v>139</v>
          </cell>
          <cell r="O525">
            <v>5.072992700729928</v>
          </cell>
          <cell r="P525">
            <v>9</v>
          </cell>
          <cell r="Q525">
            <v>7.758620689655172</v>
          </cell>
          <cell r="R525">
            <v>0</v>
          </cell>
          <cell r="S525">
            <v>0</v>
          </cell>
          <cell r="T525">
            <v>224</v>
          </cell>
          <cell r="U525">
            <v>5.76725025746653</v>
          </cell>
        </row>
        <row r="526">
          <cell r="A526" t="str">
            <v>e-Mai</v>
          </cell>
          <cell r="B526">
            <v>157</v>
          </cell>
          <cell r="C526">
            <v>7.511961722488038</v>
          </cell>
          <cell r="D526">
            <v>389</v>
          </cell>
          <cell r="E526">
            <v>8.790960451977401</v>
          </cell>
          <cell r="F526">
            <v>20</v>
          </cell>
          <cell r="G526">
            <v>8.81057268722467</v>
          </cell>
          <cell r="H526">
            <v>1</v>
          </cell>
          <cell r="I526">
            <v>33.33333333333333</v>
          </cell>
          <cell r="J526">
            <v>567</v>
          </cell>
          <cell r="K526">
            <v>8.406226834692365</v>
          </cell>
          <cell r="L526">
            <v>83</v>
          </cell>
          <cell r="M526">
            <v>8.10546875</v>
          </cell>
          <cell r="N526">
            <v>225</v>
          </cell>
          <cell r="O526">
            <v>8.211678832116789</v>
          </cell>
          <cell r="P526">
            <v>12</v>
          </cell>
          <cell r="Q526">
            <v>10.344827586206897</v>
          </cell>
          <cell r="R526">
            <v>0</v>
          </cell>
          <cell r="S526">
            <v>0</v>
          </cell>
          <cell r="T526">
            <v>320</v>
          </cell>
          <cell r="U526">
            <v>8.2389289392379</v>
          </cell>
        </row>
        <row r="527">
          <cell r="A527" t="str">
            <v>f-Juin</v>
          </cell>
          <cell r="B527">
            <v>176</v>
          </cell>
          <cell r="C527">
            <v>8.421052631578947</v>
          </cell>
          <cell r="D527">
            <v>333</v>
          </cell>
          <cell r="E527">
            <v>7.525423728813559</v>
          </cell>
          <cell r="F527">
            <v>15</v>
          </cell>
          <cell r="G527">
            <v>6.607929515418502</v>
          </cell>
          <cell r="H527">
            <v>0</v>
          </cell>
          <cell r="I527">
            <v>0</v>
          </cell>
          <cell r="J527">
            <v>524</v>
          </cell>
          <cell r="K527">
            <v>7.768717568569311</v>
          </cell>
          <cell r="L527">
            <v>97</v>
          </cell>
          <cell r="M527">
            <v>9.47265625</v>
          </cell>
          <cell r="N527">
            <v>217</v>
          </cell>
          <cell r="O527">
            <v>7.919708029197079</v>
          </cell>
          <cell r="P527">
            <v>17</v>
          </cell>
          <cell r="Q527">
            <v>14.655172413793103</v>
          </cell>
          <cell r="R527">
            <v>0</v>
          </cell>
          <cell r="S527">
            <v>0</v>
          </cell>
          <cell r="T527">
            <v>331</v>
          </cell>
          <cell r="U527">
            <v>8.522142121524203</v>
          </cell>
        </row>
        <row r="528">
          <cell r="A528" t="str">
            <v>g-Juillet</v>
          </cell>
          <cell r="B528">
            <v>77</v>
          </cell>
          <cell r="C528">
            <v>3.684210526315789</v>
          </cell>
          <cell r="D528">
            <v>170</v>
          </cell>
          <cell r="E528">
            <v>3.84180790960452</v>
          </cell>
          <cell r="F528">
            <v>14</v>
          </cell>
          <cell r="G528">
            <v>6.167400881057269</v>
          </cell>
          <cell r="H528">
            <v>1</v>
          </cell>
          <cell r="I528">
            <v>33.33333333333333</v>
          </cell>
          <cell r="J528">
            <v>262</v>
          </cell>
          <cell r="K528">
            <v>3.8843587842846556</v>
          </cell>
          <cell r="L528">
            <v>32</v>
          </cell>
          <cell r="M528">
            <v>3.125</v>
          </cell>
          <cell r="N528">
            <v>132</v>
          </cell>
          <cell r="O528">
            <v>4.817518248175182</v>
          </cell>
          <cell r="P528">
            <v>5</v>
          </cell>
          <cell r="Q528">
            <v>4.310344827586207</v>
          </cell>
          <cell r="R528">
            <v>0</v>
          </cell>
          <cell r="S528">
            <v>0</v>
          </cell>
          <cell r="T528">
            <v>169</v>
          </cell>
          <cell r="U528">
            <v>4.351184346035016</v>
          </cell>
        </row>
        <row r="529">
          <cell r="A529" t="str">
            <v>h-Août</v>
          </cell>
          <cell r="B529">
            <v>96</v>
          </cell>
          <cell r="C529">
            <v>4.5933014354066986</v>
          </cell>
          <cell r="D529">
            <v>196</v>
          </cell>
          <cell r="E529">
            <v>4.429378531073446</v>
          </cell>
          <cell r="F529">
            <v>10</v>
          </cell>
          <cell r="G529">
            <v>4.405286343612335</v>
          </cell>
          <cell r="H529">
            <v>0</v>
          </cell>
          <cell r="I529">
            <v>0</v>
          </cell>
          <cell r="J529">
            <v>302</v>
          </cell>
          <cell r="K529">
            <v>4.477390659747962</v>
          </cell>
          <cell r="L529">
            <v>47</v>
          </cell>
          <cell r="M529">
            <v>4.58984375</v>
          </cell>
          <cell r="N529">
            <v>177</v>
          </cell>
          <cell r="O529">
            <v>6.459854014598539</v>
          </cell>
          <cell r="P529">
            <v>4</v>
          </cell>
          <cell r="Q529">
            <v>3.4482758620689653</v>
          </cell>
          <cell r="R529">
            <v>0</v>
          </cell>
          <cell r="S529">
            <v>0</v>
          </cell>
          <cell r="T529">
            <v>228</v>
          </cell>
          <cell r="U529">
            <v>5.8702368692070035</v>
          </cell>
        </row>
        <row r="530">
          <cell r="A530" t="str">
            <v>i-Septembre</v>
          </cell>
          <cell r="B530">
            <v>155</v>
          </cell>
          <cell r="C530">
            <v>7.4162679425837315</v>
          </cell>
          <cell r="D530">
            <v>371</v>
          </cell>
          <cell r="E530">
            <v>8.384180790960452</v>
          </cell>
          <cell r="F530">
            <v>22</v>
          </cell>
          <cell r="G530">
            <v>9.691629955947137</v>
          </cell>
          <cell r="H530">
            <v>0</v>
          </cell>
          <cell r="I530">
            <v>0</v>
          </cell>
          <cell r="J530">
            <v>548</v>
          </cell>
          <cell r="K530">
            <v>8.124536693847293</v>
          </cell>
          <cell r="L530">
            <v>76</v>
          </cell>
          <cell r="M530">
            <v>7.421875</v>
          </cell>
          <cell r="N530">
            <v>228</v>
          </cell>
          <cell r="O530">
            <v>8.321167883211679</v>
          </cell>
          <cell r="P530">
            <v>9</v>
          </cell>
          <cell r="Q530">
            <v>7.758620689655172</v>
          </cell>
          <cell r="R530">
            <v>1</v>
          </cell>
          <cell r="S530">
            <v>25</v>
          </cell>
          <cell r="T530">
            <v>314</v>
          </cell>
          <cell r="U530">
            <v>8.084449021627188</v>
          </cell>
        </row>
        <row r="531">
          <cell r="A531" t="str">
            <v>j-Octobre</v>
          </cell>
          <cell r="B531">
            <v>235</v>
          </cell>
          <cell r="C531">
            <v>11.24401913875598</v>
          </cell>
          <cell r="D531">
            <v>446</v>
          </cell>
          <cell r="E531">
            <v>10.07909604519774</v>
          </cell>
          <cell r="F531">
            <v>19</v>
          </cell>
          <cell r="G531">
            <v>8.370044052863436</v>
          </cell>
          <cell r="H531">
            <v>0</v>
          </cell>
          <cell r="I531">
            <v>0</v>
          </cell>
          <cell r="J531">
            <v>700</v>
          </cell>
          <cell r="K531">
            <v>10.378057820607859</v>
          </cell>
          <cell r="L531">
            <v>87</v>
          </cell>
          <cell r="M531">
            <v>8.49609375</v>
          </cell>
          <cell r="N531">
            <v>279</v>
          </cell>
          <cell r="O531">
            <v>10.182481751824819</v>
          </cell>
          <cell r="P531">
            <v>7</v>
          </cell>
          <cell r="Q531">
            <v>6.0344827586206895</v>
          </cell>
          <cell r="R531">
            <v>1</v>
          </cell>
          <cell r="S531">
            <v>25</v>
          </cell>
          <cell r="T531">
            <v>374</v>
          </cell>
          <cell r="U531">
            <v>9.629248197734293</v>
          </cell>
        </row>
        <row r="532">
          <cell r="A532" t="str">
            <v>k-Novembre</v>
          </cell>
          <cell r="B532">
            <v>232</v>
          </cell>
          <cell r="C532">
            <v>11.10047846889952</v>
          </cell>
          <cell r="D532">
            <v>467</v>
          </cell>
          <cell r="E532">
            <v>10.553672316384182</v>
          </cell>
          <cell r="F532">
            <v>23</v>
          </cell>
          <cell r="G532">
            <v>10.13215859030837</v>
          </cell>
          <cell r="H532">
            <v>1</v>
          </cell>
          <cell r="I532">
            <v>33.33333333333333</v>
          </cell>
          <cell r="J532">
            <v>723</v>
          </cell>
          <cell r="K532">
            <v>10.719051148999261</v>
          </cell>
          <cell r="L532">
            <v>109</v>
          </cell>
          <cell r="M532">
            <v>10.64453125</v>
          </cell>
          <cell r="N532">
            <v>276</v>
          </cell>
          <cell r="O532">
            <v>10.072992700729927</v>
          </cell>
          <cell r="P532">
            <v>12</v>
          </cell>
          <cell r="Q532">
            <v>10.344827586206897</v>
          </cell>
          <cell r="R532">
            <v>0</v>
          </cell>
          <cell r="S532">
            <v>0</v>
          </cell>
          <cell r="T532">
            <v>397</v>
          </cell>
          <cell r="U532">
            <v>10.22142121524202</v>
          </cell>
        </row>
        <row r="533">
          <cell r="A533" t="str">
            <v>l-Décembre</v>
          </cell>
          <cell r="B533">
            <v>220</v>
          </cell>
          <cell r="C533">
            <v>10.526315789473683</v>
          </cell>
          <cell r="D533">
            <v>425</v>
          </cell>
          <cell r="E533">
            <v>9.6045197740113</v>
          </cell>
          <cell r="F533">
            <v>20</v>
          </cell>
          <cell r="G533">
            <v>8.81057268722467</v>
          </cell>
          <cell r="H533">
            <v>0</v>
          </cell>
          <cell r="I533">
            <v>0</v>
          </cell>
          <cell r="J533">
            <v>665</v>
          </cell>
          <cell r="K533">
            <v>9.859154929577464</v>
          </cell>
          <cell r="L533">
            <v>103</v>
          </cell>
          <cell r="M533">
            <v>10.05859375</v>
          </cell>
          <cell r="N533">
            <v>252</v>
          </cell>
          <cell r="O533">
            <v>9.197080291970803</v>
          </cell>
          <cell r="P533">
            <v>12</v>
          </cell>
          <cell r="Q533">
            <v>10.344827586206897</v>
          </cell>
          <cell r="R533">
            <v>1</v>
          </cell>
          <cell r="S533">
            <v>25</v>
          </cell>
          <cell r="T533">
            <v>368</v>
          </cell>
          <cell r="U533">
            <v>9.474768280123584</v>
          </cell>
        </row>
        <row r="534">
          <cell r="A534" t="str">
            <v>Total</v>
          </cell>
          <cell r="B534">
            <v>2090</v>
          </cell>
          <cell r="C534">
            <v>100</v>
          </cell>
          <cell r="D534">
            <v>4425</v>
          </cell>
          <cell r="E534">
            <v>100</v>
          </cell>
          <cell r="F534">
            <v>227</v>
          </cell>
          <cell r="G534">
            <v>100</v>
          </cell>
          <cell r="H534">
            <v>3</v>
          </cell>
          <cell r="I534">
            <v>100</v>
          </cell>
          <cell r="J534">
            <v>6745</v>
          </cell>
          <cell r="K534">
            <v>100</v>
          </cell>
          <cell r="L534">
            <v>1024</v>
          </cell>
          <cell r="M534">
            <v>100</v>
          </cell>
          <cell r="N534">
            <v>2740</v>
          </cell>
          <cell r="O534">
            <v>100</v>
          </cell>
          <cell r="P534">
            <v>116</v>
          </cell>
          <cell r="Q534">
            <v>100</v>
          </cell>
          <cell r="R534">
            <v>4</v>
          </cell>
          <cell r="S534">
            <v>100</v>
          </cell>
          <cell r="T534">
            <v>3884</v>
          </cell>
          <cell r="U534">
            <v>100</v>
          </cell>
        </row>
        <row r="537">
          <cell r="A537" t="str">
            <v>5.4.4.  Arbeidsplaatsongevallen volgens maand van het ongeval : verdeling volgens gevolgen en generatie in absolute frequentie 2017</v>
          </cell>
        </row>
        <row r="538">
          <cell r="F538" t="str">
            <v>15 - 24 ans</v>
          </cell>
          <cell r="K538" t="str">
            <v>25 - 49 ans</v>
          </cell>
          <cell r="P538" t="str">
            <v>50 ans et plus</v>
          </cell>
          <cell r="Q538" t="str">
            <v>Total</v>
          </cell>
        </row>
        <row r="539">
          <cell r="B539" t="str">
            <v>1-CSS</v>
          </cell>
          <cell r="C539" t="str">
            <v>2-IT &lt;= 6 MOIS</v>
          </cell>
          <cell r="D539" t="str">
            <v>3-IT &gt; 6 MOIS</v>
          </cell>
          <cell r="E539" t="str">
            <v>4-Mortel</v>
          </cell>
          <cell r="F539" t="str">
            <v>Total</v>
          </cell>
          <cell r="G539" t="str">
            <v>1-CSS</v>
          </cell>
          <cell r="H539" t="str">
            <v>2-IT &lt;= 6 MOIS</v>
          </cell>
          <cell r="I539" t="str">
            <v>3-IT &gt; 6 MOIS</v>
          </cell>
          <cell r="J539" t="str">
            <v>4-Mortel</v>
          </cell>
          <cell r="K539" t="str">
            <v>Total</v>
          </cell>
          <cell r="L539" t="str">
            <v>1-CSS</v>
          </cell>
          <cell r="M539" t="str">
            <v>2-IT &lt;= 6 MOIS</v>
          </cell>
          <cell r="N539" t="str">
            <v>3-IT &gt; 6 MOIS</v>
          </cell>
          <cell r="O539" t="str">
            <v>4-Mortel</v>
          </cell>
          <cell r="P539" t="str">
            <v>Total</v>
          </cell>
        </row>
        <row r="540">
          <cell r="A540" t="str">
            <v>a-Janvier</v>
          </cell>
          <cell r="B540">
            <v>14</v>
          </cell>
          <cell r="C540">
            <v>54</v>
          </cell>
          <cell r="D540">
            <v>0</v>
          </cell>
          <cell r="E540">
            <v>0</v>
          </cell>
          <cell r="F540">
            <v>68</v>
          </cell>
          <cell r="G540">
            <v>268</v>
          </cell>
          <cell r="H540">
            <v>633</v>
          </cell>
          <cell r="I540">
            <v>23</v>
          </cell>
          <cell r="J540">
            <v>0</v>
          </cell>
          <cell r="K540">
            <v>924</v>
          </cell>
          <cell r="L540">
            <v>167</v>
          </cell>
          <cell r="M540">
            <v>370</v>
          </cell>
          <cell r="N540">
            <v>28</v>
          </cell>
          <cell r="O540">
            <v>0</v>
          </cell>
          <cell r="P540">
            <v>565</v>
          </cell>
          <cell r="Q540">
            <v>1557</v>
          </cell>
        </row>
        <row r="541">
          <cell r="A541" t="str">
            <v>b-Février</v>
          </cell>
          <cell r="B541">
            <v>12</v>
          </cell>
          <cell r="C541">
            <v>39</v>
          </cell>
          <cell r="D541">
            <v>0</v>
          </cell>
          <cell r="E541">
            <v>0</v>
          </cell>
          <cell r="F541">
            <v>51</v>
          </cell>
          <cell r="G541">
            <v>159</v>
          </cell>
          <cell r="H541">
            <v>339</v>
          </cell>
          <cell r="I541">
            <v>11</v>
          </cell>
          <cell r="J541">
            <v>0</v>
          </cell>
          <cell r="K541">
            <v>509</v>
          </cell>
          <cell r="L541">
            <v>73</v>
          </cell>
          <cell r="M541">
            <v>190</v>
          </cell>
          <cell r="N541">
            <v>7</v>
          </cell>
          <cell r="O541">
            <v>0</v>
          </cell>
          <cell r="P541">
            <v>270</v>
          </cell>
          <cell r="Q541">
            <v>830</v>
          </cell>
        </row>
        <row r="542">
          <cell r="A542" t="str">
            <v>c-Mars</v>
          </cell>
          <cell r="B542">
            <v>15</v>
          </cell>
          <cell r="C542">
            <v>26</v>
          </cell>
          <cell r="D542">
            <v>1</v>
          </cell>
          <cell r="E542">
            <v>0</v>
          </cell>
          <cell r="F542">
            <v>42</v>
          </cell>
          <cell r="G542">
            <v>149</v>
          </cell>
          <cell r="H542">
            <v>340</v>
          </cell>
          <cell r="I542">
            <v>18</v>
          </cell>
          <cell r="J542">
            <v>1</v>
          </cell>
          <cell r="K542">
            <v>508</v>
          </cell>
          <cell r="L542">
            <v>82</v>
          </cell>
          <cell r="M542">
            <v>206</v>
          </cell>
          <cell r="N542">
            <v>11</v>
          </cell>
          <cell r="O542">
            <v>0</v>
          </cell>
          <cell r="P542">
            <v>299</v>
          </cell>
          <cell r="Q542">
            <v>849</v>
          </cell>
        </row>
        <row r="543">
          <cell r="A543" t="str">
            <v>d-Avril</v>
          </cell>
          <cell r="B543">
            <v>10</v>
          </cell>
          <cell r="C543">
            <v>15</v>
          </cell>
          <cell r="D543">
            <v>0</v>
          </cell>
          <cell r="E543">
            <v>0</v>
          </cell>
          <cell r="F543">
            <v>25</v>
          </cell>
          <cell r="G543">
            <v>127</v>
          </cell>
          <cell r="H543">
            <v>246</v>
          </cell>
          <cell r="I543">
            <v>18</v>
          </cell>
          <cell r="J543">
            <v>0</v>
          </cell>
          <cell r="K543">
            <v>391</v>
          </cell>
          <cell r="L543">
            <v>56</v>
          </cell>
          <cell r="M543">
            <v>124</v>
          </cell>
          <cell r="N543">
            <v>5</v>
          </cell>
          <cell r="O543">
            <v>0</v>
          </cell>
          <cell r="P543">
            <v>185</v>
          </cell>
          <cell r="Q543">
            <v>601</v>
          </cell>
        </row>
        <row r="544">
          <cell r="A544" t="str">
            <v>e-Mai</v>
          </cell>
          <cell r="B544">
            <v>13</v>
          </cell>
          <cell r="C544">
            <v>25</v>
          </cell>
          <cell r="D544">
            <v>0</v>
          </cell>
          <cell r="E544">
            <v>0</v>
          </cell>
          <cell r="F544">
            <v>38</v>
          </cell>
          <cell r="G544">
            <v>158</v>
          </cell>
          <cell r="H544">
            <v>384</v>
          </cell>
          <cell r="I544">
            <v>19</v>
          </cell>
          <cell r="J544">
            <v>1</v>
          </cell>
          <cell r="K544">
            <v>562</v>
          </cell>
          <cell r="L544">
            <v>69</v>
          </cell>
          <cell r="M544">
            <v>205</v>
          </cell>
          <cell r="N544">
            <v>13</v>
          </cell>
          <cell r="O544">
            <v>0</v>
          </cell>
          <cell r="P544">
            <v>287</v>
          </cell>
          <cell r="Q544">
            <v>887</v>
          </cell>
        </row>
        <row r="545">
          <cell r="A545" t="str">
            <v>f-Juin</v>
          </cell>
          <cell r="B545">
            <v>9</v>
          </cell>
          <cell r="C545">
            <v>24</v>
          </cell>
          <cell r="D545">
            <v>1</v>
          </cell>
          <cell r="E545">
            <v>0</v>
          </cell>
          <cell r="F545">
            <v>34</v>
          </cell>
          <cell r="G545">
            <v>175</v>
          </cell>
          <cell r="H545">
            <v>334</v>
          </cell>
          <cell r="I545">
            <v>17</v>
          </cell>
          <cell r="J545">
            <v>0</v>
          </cell>
          <cell r="K545">
            <v>526</v>
          </cell>
          <cell r="L545">
            <v>89</v>
          </cell>
          <cell r="M545">
            <v>192</v>
          </cell>
          <cell r="N545">
            <v>14</v>
          </cell>
          <cell r="O545">
            <v>0</v>
          </cell>
          <cell r="P545">
            <v>295</v>
          </cell>
          <cell r="Q545">
            <v>855</v>
          </cell>
        </row>
        <row r="546">
          <cell r="A546" t="str">
            <v>g-Juillet</v>
          </cell>
          <cell r="B546">
            <v>5</v>
          </cell>
          <cell r="C546">
            <v>26</v>
          </cell>
          <cell r="D546">
            <v>0</v>
          </cell>
          <cell r="E546">
            <v>0</v>
          </cell>
          <cell r="F546">
            <v>31</v>
          </cell>
          <cell r="G546">
            <v>73</v>
          </cell>
          <cell r="H546">
            <v>184</v>
          </cell>
          <cell r="I546">
            <v>13</v>
          </cell>
          <cell r="J546">
            <v>0</v>
          </cell>
          <cell r="K546">
            <v>270</v>
          </cell>
          <cell r="L546">
            <v>31</v>
          </cell>
          <cell r="M546">
            <v>92</v>
          </cell>
          <cell r="N546">
            <v>6</v>
          </cell>
          <cell r="O546">
            <v>1</v>
          </cell>
          <cell r="P546">
            <v>130</v>
          </cell>
          <cell r="Q546">
            <v>431</v>
          </cell>
        </row>
        <row r="547">
          <cell r="A547" t="str">
            <v>h-Août</v>
          </cell>
          <cell r="B547">
            <v>8</v>
          </cell>
          <cell r="C547">
            <v>29</v>
          </cell>
          <cell r="D547">
            <v>0</v>
          </cell>
          <cell r="E547">
            <v>0</v>
          </cell>
          <cell r="F547">
            <v>37</v>
          </cell>
          <cell r="G547">
            <v>83</v>
          </cell>
          <cell r="H547">
            <v>211</v>
          </cell>
          <cell r="I547">
            <v>5</v>
          </cell>
          <cell r="J547">
            <v>0</v>
          </cell>
          <cell r="K547">
            <v>299</v>
          </cell>
          <cell r="L547">
            <v>52</v>
          </cell>
          <cell r="M547">
            <v>133</v>
          </cell>
          <cell r="N547">
            <v>9</v>
          </cell>
          <cell r="O547">
            <v>0</v>
          </cell>
          <cell r="P547">
            <v>194</v>
          </cell>
          <cell r="Q547">
            <v>530</v>
          </cell>
        </row>
        <row r="548">
          <cell r="A548" t="str">
            <v>i-Septembre</v>
          </cell>
          <cell r="B548">
            <v>11</v>
          </cell>
          <cell r="C548">
            <v>39</v>
          </cell>
          <cell r="D548">
            <v>0</v>
          </cell>
          <cell r="E548">
            <v>0</v>
          </cell>
          <cell r="F548">
            <v>50</v>
          </cell>
          <cell r="G548">
            <v>148</v>
          </cell>
          <cell r="H548">
            <v>383</v>
          </cell>
          <cell r="I548">
            <v>15</v>
          </cell>
          <cell r="J548">
            <v>1</v>
          </cell>
          <cell r="K548">
            <v>547</v>
          </cell>
          <cell r="L548">
            <v>72</v>
          </cell>
          <cell r="M548">
            <v>177</v>
          </cell>
          <cell r="N548">
            <v>16</v>
          </cell>
          <cell r="O548">
            <v>0</v>
          </cell>
          <cell r="P548">
            <v>265</v>
          </cell>
          <cell r="Q548">
            <v>862</v>
          </cell>
        </row>
        <row r="549">
          <cell r="A549" t="str">
            <v>j-Octobre</v>
          </cell>
          <cell r="B549">
            <v>17</v>
          </cell>
          <cell r="C549">
            <v>35</v>
          </cell>
          <cell r="D549">
            <v>0</v>
          </cell>
          <cell r="E549">
            <v>0</v>
          </cell>
          <cell r="F549">
            <v>52</v>
          </cell>
          <cell r="G549">
            <v>204</v>
          </cell>
          <cell r="H549">
            <v>433</v>
          </cell>
          <cell r="I549">
            <v>12</v>
          </cell>
          <cell r="J549">
            <v>1</v>
          </cell>
          <cell r="K549">
            <v>650</v>
          </cell>
          <cell r="L549">
            <v>101</v>
          </cell>
          <cell r="M549">
            <v>257</v>
          </cell>
          <cell r="N549">
            <v>14</v>
          </cell>
          <cell r="O549">
            <v>0</v>
          </cell>
          <cell r="P549">
            <v>372</v>
          </cell>
          <cell r="Q549">
            <v>1074</v>
          </cell>
        </row>
        <row r="550">
          <cell r="A550" t="str">
            <v>k-Novembre</v>
          </cell>
          <cell r="B550">
            <v>16</v>
          </cell>
          <cell r="C550">
            <v>39</v>
          </cell>
          <cell r="D550">
            <v>2</v>
          </cell>
          <cell r="E550">
            <v>1</v>
          </cell>
          <cell r="F550">
            <v>58</v>
          </cell>
          <cell r="G550">
            <v>210</v>
          </cell>
          <cell r="H550">
            <v>448</v>
          </cell>
          <cell r="I550">
            <v>18</v>
          </cell>
          <cell r="J550">
            <v>0</v>
          </cell>
          <cell r="K550">
            <v>676</v>
          </cell>
          <cell r="L550">
            <v>115</v>
          </cell>
          <cell r="M550">
            <v>256</v>
          </cell>
          <cell r="N550">
            <v>15</v>
          </cell>
          <cell r="O550">
            <v>0</v>
          </cell>
          <cell r="P550">
            <v>386</v>
          </cell>
          <cell r="Q550">
            <v>1120</v>
          </cell>
        </row>
        <row r="551">
          <cell r="A551" t="str">
            <v>l-Décembre</v>
          </cell>
          <cell r="B551">
            <v>14</v>
          </cell>
          <cell r="C551">
            <v>44</v>
          </cell>
          <cell r="D551">
            <v>0</v>
          </cell>
          <cell r="E551">
            <v>0</v>
          </cell>
          <cell r="F551">
            <v>58</v>
          </cell>
          <cell r="G551">
            <v>199</v>
          </cell>
          <cell r="H551">
            <v>395</v>
          </cell>
          <cell r="I551">
            <v>15</v>
          </cell>
          <cell r="J551">
            <v>0</v>
          </cell>
          <cell r="K551">
            <v>609</v>
          </cell>
          <cell r="L551">
            <v>110</v>
          </cell>
          <cell r="M551">
            <v>238</v>
          </cell>
          <cell r="N551">
            <v>17</v>
          </cell>
          <cell r="O551">
            <v>1</v>
          </cell>
          <cell r="P551">
            <v>366</v>
          </cell>
          <cell r="Q551">
            <v>1033</v>
          </cell>
        </row>
        <row r="552">
          <cell r="A552" t="str">
            <v>Total</v>
          </cell>
          <cell r="B552">
            <v>144</v>
          </cell>
          <cell r="C552">
            <v>395</v>
          </cell>
          <cell r="D552">
            <v>4</v>
          </cell>
          <cell r="E552">
            <v>1</v>
          </cell>
          <cell r="F552">
            <v>544</v>
          </cell>
          <cell r="G552">
            <v>1953</v>
          </cell>
          <cell r="H552">
            <v>4330</v>
          </cell>
          <cell r="I552">
            <v>184</v>
          </cell>
          <cell r="J552">
            <v>4</v>
          </cell>
          <cell r="K552">
            <v>6471</v>
          </cell>
          <cell r="L552">
            <v>1017</v>
          </cell>
          <cell r="M552">
            <v>2440</v>
          </cell>
          <cell r="N552">
            <v>155</v>
          </cell>
          <cell r="O552">
            <v>2</v>
          </cell>
          <cell r="P552">
            <v>3614</v>
          </cell>
          <cell r="Q552">
            <v>10629</v>
          </cell>
        </row>
        <row r="555">
          <cell r="A555" t="str">
            <v>5.4.5.  Arbeidsplaatsongevallen volgens maand van het ongeval : verdeling volgens gevolgen en generatie in relatieve frequentie 2017</v>
          </cell>
        </row>
        <row r="556">
          <cell r="F556" t="str">
            <v>15 - 24 ans</v>
          </cell>
          <cell r="K556" t="str">
            <v>25 - 49 ans</v>
          </cell>
          <cell r="P556" t="str">
            <v>50 ans et plus</v>
          </cell>
          <cell r="Q556" t="str">
            <v>Total</v>
          </cell>
        </row>
        <row r="557">
          <cell r="B557" t="str">
            <v>1-CSS</v>
          </cell>
          <cell r="C557" t="str">
            <v>2-IT &lt;= 6 MOIS</v>
          </cell>
          <cell r="D557" t="str">
            <v>3-IT &gt; 6 MOIS</v>
          </cell>
          <cell r="E557" t="str">
            <v>4-Mortel</v>
          </cell>
          <cell r="F557" t="str">
            <v>Total</v>
          </cell>
          <cell r="G557" t="str">
            <v>1-CSS</v>
          </cell>
          <cell r="H557" t="str">
            <v>2-IT &lt;= 6 MOIS</v>
          </cell>
          <cell r="I557" t="str">
            <v>3-IT &gt; 6 MOIS</v>
          </cell>
          <cell r="J557" t="str">
            <v>4-Mortel</v>
          </cell>
          <cell r="K557" t="str">
            <v>Total</v>
          </cell>
          <cell r="L557" t="str">
            <v>1-CSS</v>
          </cell>
          <cell r="M557" t="str">
            <v>2-IT &lt;= 6 MOIS</v>
          </cell>
          <cell r="N557" t="str">
            <v>3-IT &gt; 6 MOIS</v>
          </cell>
          <cell r="O557" t="str">
            <v>4-Mortel</v>
          </cell>
          <cell r="P557" t="str">
            <v>Total</v>
          </cell>
        </row>
        <row r="558">
          <cell r="A558" t="str">
            <v>a-Janvier</v>
          </cell>
          <cell r="B558">
            <v>9.722222222222223</v>
          </cell>
          <cell r="C558">
            <v>13.670886075949367</v>
          </cell>
          <cell r="D558">
            <v>0</v>
          </cell>
          <cell r="E558">
            <v>0</v>
          </cell>
          <cell r="F558">
            <v>12.5</v>
          </cell>
          <cell r="G558">
            <v>13.722478238607271</v>
          </cell>
          <cell r="H558">
            <v>14.6189376443418</v>
          </cell>
          <cell r="I558">
            <v>12.5</v>
          </cell>
          <cell r="J558">
            <v>0</v>
          </cell>
          <cell r="K558">
            <v>14.279091330551688</v>
          </cell>
          <cell r="L558">
            <v>16.420845624385446</v>
          </cell>
          <cell r="M558">
            <v>15.163934426229508</v>
          </cell>
          <cell r="N558">
            <v>18.064516129032256</v>
          </cell>
          <cell r="O558">
            <v>0</v>
          </cell>
          <cell r="P558">
            <v>15.633646928610961</v>
          </cell>
          <cell r="Q558">
            <v>14.648602878916172</v>
          </cell>
        </row>
        <row r="559">
          <cell r="A559" t="str">
            <v>b-Février</v>
          </cell>
          <cell r="B559">
            <v>8.333333333333332</v>
          </cell>
          <cell r="C559">
            <v>9.873417721518987</v>
          </cell>
          <cell r="D559">
            <v>0</v>
          </cell>
          <cell r="E559">
            <v>0</v>
          </cell>
          <cell r="F559">
            <v>9.375</v>
          </cell>
          <cell r="G559">
            <v>8.141321044546851</v>
          </cell>
          <cell r="H559">
            <v>7.829099307159354</v>
          </cell>
          <cell r="I559">
            <v>5.978260869565218</v>
          </cell>
          <cell r="J559">
            <v>0</v>
          </cell>
          <cell r="K559">
            <v>7.865863081440272</v>
          </cell>
          <cell r="L559">
            <v>7.1779744346116034</v>
          </cell>
          <cell r="M559">
            <v>7.78688524590164</v>
          </cell>
          <cell r="N559">
            <v>4.516129032258064</v>
          </cell>
          <cell r="O559">
            <v>0</v>
          </cell>
          <cell r="P559">
            <v>7.470946319867184</v>
          </cell>
          <cell r="Q559">
            <v>7.8088249129739395</v>
          </cell>
        </row>
        <row r="560">
          <cell r="A560" t="str">
            <v>c-Mars</v>
          </cell>
          <cell r="B560">
            <v>10.416666666666668</v>
          </cell>
          <cell r="C560">
            <v>6.582278481012659</v>
          </cell>
          <cell r="D560">
            <v>25</v>
          </cell>
          <cell r="E560">
            <v>0</v>
          </cell>
          <cell r="F560">
            <v>7.720588235294119</v>
          </cell>
          <cell r="G560">
            <v>7.629288274449565</v>
          </cell>
          <cell r="H560">
            <v>7.852193995381063</v>
          </cell>
          <cell r="I560">
            <v>9.782608695652174</v>
          </cell>
          <cell r="J560">
            <v>25</v>
          </cell>
          <cell r="K560">
            <v>7.850409519394222</v>
          </cell>
          <cell r="L560">
            <v>8.062930186823992</v>
          </cell>
          <cell r="M560">
            <v>8.442622950819672</v>
          </cell>
          <cell r="N560">
            <v>7.096774193548387</v>
          </cell>
          <cell r="O560">
            <v>0</v>
          </cell>
          <cell r="P560">
            <v>8.273381294964029</v>
          </cell>
          <cell r="Q560">
            <v>7.987581145921535</v>
          </cell>
        </row>
        <row r="561">
          <cell r="A561" t="str">
            <v>d-Avril</v>
          </cell>
          <cell r="B561">
            <v>6.944444444444445</v>
          </cell>
          <cell r="C561">
            <v>3.79746835443038</v>
          </cell>
          <cell r="D561">
            <v>0</v>
          </cell>
          <cell r="E561">
            <v>0</v>
          </cell>
          <cell r="F561">
            <v>4.595588235294118</v>
          </cell>
          <cell r="G561">
            <v>6.502816180235535</v>
          </cell>
          <cell r="H561">
            <v>5.681293302540415</v>
          </cell>
          <cell r="I561">
            <v>9.782608695652174</v>
          </cell>
          <cell r="J561">
            <v>0</v>
          </cell>
          <cell r="K561">
            <v>6.042342760006181</v>
          </cell>
          <cell r="L561">
            <v>5.506391347099313</v>
          </cell>
          <cell r="M561">
            <v>5.081967213114754</v>
          </cell>
          <cell r="N561">
            <v>3.225806451612903</v>
          </cell>
          <cell r="O561">
            <v>0</v>
          </cell>
          <cell r="P561">
            <v>5.118981737686774</v>
          </cell>
          <cell r="Q561">
            <v>5.65434189481607</v>
          </cell>
        </row>
        <row r="562">
          <cell r="A562" t="str">
            <v>e-Mai</v>
          </cell>
          <cell r="B562">
            <v>9.027777777777777</v>
          </cell>
          <cell r="C562">
            <v>6.329113924050634</v>
          </cell>
          <cell r="D562">
            <v>0</v>
          </cell>
          <cell r="E562">
            <v>0</v>
          </cell>
          <cell r="F562">
            <v>6.985294117647059</v>
          </cell>
          <cell r="G562">
            <v>8.090117767537123</v>
          </cell>
          <cell r="H562">
            <v>8.868360277136258</v>
          </cell>
          <cell r="I562">
            <v>10.326086956521738</v>
          </cell>
          <cell r="J562">
            <v>25</v>
          </cell>
          <cell r="K562">
            <v>8.684901869881008</v>
          </cell>
          <cell r="L562">
            <v>6.784660766961653</v>
          </cell>
          <cell r="M562">
            <v>8.401639344262295</v>
          </cell>
          <cell r="N562">
            <v>8.38709677419355</v>
          </cell>
          <cell r="O562">
            <v>0</v>
          </cell>
          <cell r="P562">
            <v>7.941339236303264</v>
          </cell>
          <cell r="Q562">
            <v>8.34509361181673</v>
          </cell>
        </row>
        <row r="563">
          <cell r="A563" t="str">
            <v>f-Juin</v>
          </cell>
          <cell r="B563">
            <v>6.25</v>
          </cell>
          <cell r="C563">
            <v>6.075949367088607</v>
          </cell>
          <cell r="D563">
            <v>25</v>
          </cell>
          <cell r="E563">
            <v>0</v>
          </cell>
          <cell r="F563">
            <v>6.25</v>
          </cell>
          <cell r="G563">
            <v>8.960573476702509</v>
          </cell>
          <cell r="H563">
            <v>7.7136258660508075</v>
          </cell>
          <cell r="I563">
            <v>9.239130434782608</v>
          </cell>
          <cell r="J563">
            <v>0</v>
          </cell>
          <cell r="K563">
            <v>8.12857363622315</v>
          </cell>
          <cell r="L563">
            <v>8.751229105211406</v>
          </cell>
          <cell r="M563">
            <v>7.868852459016394</v>
          </cell>
          <cell r="N563">
            <v>9.032258064516128</v>
          </cell>
          <cell r="O563">
            <v>0</v>
          </cell>
          <cell r="P563">
            <v>8.162700608743775</v>
          </cell>
          <cell r="Q563">
            <v>8.044030482641828</v>
          </cell>
        </row>
        <row r="564">
          <cell r="A564" t="str">
            <v>g-Juillet</v>
          </cell>
          <cell r="B564">
            <v>3.4722222222222223</v>
          </cell>
          <cell r="C564">
            <v>6.582278481012659</v>
          </cell>
          <cell r="D564">
            <v>0</v>
          </cell>
          <cell r="E564">
            <v>0</v>
          </cell>
          <cell r="F564">
            <v>5.6985294117647065</v>
          </cell>
          <cell r="G564">
            <v>3.7378392217101895</v>
          </cell>
          <cell r="H564">
            <v>4.249422632794457</v>
          </cell>
          <cell r="I564">
            <v>7.065217391304348</v>
          </cell>
          <cell r="J564">
            <v>0</v>
          </cell>
          <cell r="K564">
            <v>4.172461752433936</v>
          </cell>
          <cell r="L564">
            <v>3.048180924287119</v>
          </cell>
          <cell r="M564">
            <v>3.770491803278689</v>
          </cell>
          <cell r="N564">
            <v>3.870967741935484</v>
          </cell>
          <cell r="O564">
            <v>50</v>
          </cell>
          <cell r="P564">
            <v>3.597122302158273</v>
          </cell>
          <cell r="Q564">
            <v>4.054944021074419</v>
          </cell>
        </row>
        <row r="565">
          <cell r="A565" t="str">
            <v>h-Août</v>
          </cell>
          <cell r="B565">
            <v>5.555555555555555</v>
          </cell>
          <cell r="C565">
            <v>7.341772151898734</v>
          </cell>
          <cell r="D565">
            <v>0</v>
          </cell>
          <cell r="E565">
            <v>0</v>
          </cell>
          <cell r="F565">
            <v>6.8014705882352935</v>
          </cell>
          <cell r="G565">
            <v>4.249871991807476</v>
          </cell>
          <cell r="H565">
            <v>4.8729792147806</v>
          </cell>
          <cell r="I565">
            <v>2.717391304347826</v>
          </cell>
          <cell r="J565">
            <v>0</v>
          </cell>
          <cell r="K565">
            <v>4.620615051769432</v>
          </cell>
          <cell r="L565">
            <v>5.11307767944936</v>
          </cell>
          <cell r="M565">
            <v>5.450819672131148</v>
          </cell>
          <cell r="N565">
            <v>5.806451612903226</v>
          </cell>
          <cell r="O565">
            <v>0</v>
          </cell>
          <cell r="P565">
            <v>5.368013281682346</v>
          </cell>
          <cell r="Q565">
            <v>4.986358076959262</v>
          </cell>
        </row>
        <row r="566">
          <cell r="A566" t="str">
            <v>i-Septembre</v>
          </cell>
          <cell r="B566">
            <v>7.638888888888889</v>
          </cell>
          <cell r="C566">
            <v>9.873417721518987</v>
          </cell>
          <cell r="D566">
            <v>0</v>
          </cell>
          <cell r="E566">
            <v>0</v>
          </cell>
          <cell r="F566">
            <v>9.191176470588236</v>
          </cell>
          <cell r="G566">
            <v>7.578084997439836</v>
          </cell>
          <cell r="H566">
            <v>8.84526558891455</v>
          </cell>
          <cell r="I566">
            <v>8.152173913043478</v>
          </cell>
          <cell r="J566">
            <v>25</v>
          </cell>
          <cell r="K566">
            <v>8.453098439190233</v>
          </cell>
          <cell r="L566">
            <v>7.079646017699115</v>
          </cell>
          <cell r="M566">
            <v>7.254098360655738</v>
          </cell>
          <cell r="N566">
            <v>10.32258064516129</v>
          </cell>
          <cell r="O566">
            <v>0</v>
          </cell>
          <cell r="P566">
            <v>7.332595462091865</v>
          </cell>
          <cell r="Q566">
            <v>8.109888042148839</v>
          </cell>
        </row>
        <row r="567">
          <cell r="A567" t="str">
            <v>j-Octobre</v>
          </cell>
          <cell r="B567">
            <v>11.805555555555554</v>
          </cell>
          <cell r="C567">
            <v>8.860759493670885</v>
          </cell>
          <cell r="D567">
            <v>0</v>
          </cell>
          <cell r="E567">
            <v>0</v>
          </cell>
          <cell r="F567">
            <v>9.558823529411764</v>
          </cell>
          <cell r="G567">
            <v>10.44546850998464</v>
          </cell>
          <cell r="H567">
            <v>10</v>
          </cell>
          <cell r="I567">
            <v>6.521739130434782</v>
          </cell>
          <cell r="J567">
            <v>25</v>
          </cell>
          <cell r="K567">
            <v>10.04481532993355</v>
          </cell>
          <cell r="L567">
            <v>9.931170108161258</v>
          </cell>
          <cell r="M567">
            <v>10.532786885245901</v>
          </cell>
          <cell r="N567">
            <v>9.032258064516128</v>
          </cell>
          <cell r="O567">
            <v>0</v>
          </cell>
          <cell r="P567">
            <v>10.293303818483675</v>
          </cell>
          <cell r="Q567">
            <v>10.104431272932542</v>
          </cell>
        </row>
        <row r="568">
          <cell r="A568" t="str">
            <v>k-Novembre</v>
          </cell>
          <cell r="B568">
            <v>11.11111111111111</v>
          </cell>
          <cell r="C568">
            <v>9.873417721518987</v>
          </cell>
          <cell r="D568">
            <v>50</v>
          </cell>
          <cell r="E568">
            <v>100</v>
          </cell>
          <cell r="F568">
            <v>10.661764705882353</v>
          </cell>
          <cell r="G568">
            <v>10.75268817204301</v>
          </cell>
          <cell r="H568">
            <v>10.346420323325635</v>
          </cell>
          <cell r="I568">
            <v>9.782608695652174</v>
          </cell>
          <cell r="J568">
            <v>0</v>
          </cell>
          <cell r="K568">
            <v>10.446607943130893</v>
          </cell>
          <cell r="L568">
            <v>11.307767944936085</v>
          </cell>
          <cell r="M568">
            <v>10.491803278688524</v>
          </cell>
          <cell r="N568">
            <v>9.67741935483871</v>
          </cell>
          <cell r="O568">
            <v>0</v>
          </cell>
          <cell r="P568">
            <v>10.680686220254564</v>
          </cell>
          <cell r="Q568">
            <v>10.537209521121461</v>
          </cell>
        </row>
        <row r="569">
          <cell r="A569" t="str">
            <v>l-Décembre</v>
          </cell>
          <cell r="B569">
            <v>9.722222222222223</v>
          </cell>
          <cell r="C569">
            <v>11.139240506329113</v>
          </cell>
          <cell r="D569">
            <v>0</v>
          </cell>
          <cell r="E569">
            <v>0</v>
          </cell>
          <cell r="F569">
            <v>10.661764705882353</v>
          </cell>
          <cell r="G569">
            <v>10.189452124935997</v>
          </cell>
          <cell r="H569">
            <v>9.122401847575059</v>
          </cell>
          <cell r="I569">
            <v>8.152173913043478</v>
          </cell>
          <cell r="J569">
            <v>0</v>
          </cell>
          <cell r="K569">
            <v>9.411219286045434</v>
          </cell>
          <cell r="L569">
            <v>10.816125860373647</v>
          </cell>
          <cell r="M569">
            <v>9.754098360655737</v>
          </cell>
          <cell r="N569">
            <v>10.967741935483874</v>
          </cell>
          <cell r="O569">
            <v>50</v>
          </cell>
          <cell r="P569">
            <v>10.127282789153293</v>
          </cell>
          <cell r="Q569">
            <v>9.718694138677204</v>
          </cell>
        </row>
        <row r="570">
          <cell r="A570" t="str">
            <v>Total</v>
          </cell>
          <cell r="B570">
            <v>100</v>
          </cell>
          <cell r="C570">
            <v>100</v>
          </cell>
          <cell r="D570">
            <v>100</v>
          </cell>
          <cell r="E570">
            <v>100</v>
          </cell>
          <cell r="F570">
            <v>100</v>
          </cell>
          <cell r="G570">
            <v>100</v>
          </cell>
          <cell r="H570">
            <v>100</v>
          </cell>
          <cell r="I570">
            <v>100</v>
          </cell>
          <cell r="J570">
            <v>100</v>
          </cell>
          <cell r="K570">
            <v>100</v>
          </cell>
          <cell r="L570">
            <v>100</v>
          </cell>
          <cell r="M570">
            <v>100</v>
          </cell>
          <cell r="N570">
            <v>100</v>
          </cell>
          <cell r="O570">
            <v>100</v>
          </cell>
          <cell r="P570">
            <v>100</v>
          </cell>
          <cell r="Q570">
            <v>100</v>
          </cell>
        </row>
        <row r="573">
          <cell r="A573" t="str">
            <v>5.4.6.  Arbeidsplaatsongevallen volgens maand van het ongeval : verdeling volgens gevolgen en aard van het werk (hoofd-/handarbeid) - 2017</v>
          </cell>
        </row>
        <row r="574">
          <cell r="J574" t="str">
            <v>Andere</v>
          </cell>
          <cell r="T574" t="str">
            <v>Contractueel arbeider</v>
          </cell>
        </row>
        <row r="575">
          <cell r="B575" t="str">
            <v>1-CSS</v>
          </cell>
          <cell r="D575" t="str">
            <v>2-IT &lt;= 6 MOIS</v>
          </cell>
          <cell r="F575" t="str">
            <v>3-IT &gt; 6 MOIS</v>
          </cell>
          <cell r="H575" t="str">
            <v>4-Mortel</v>
          </cell>
          <cell r="J575" t="str">
            <v>Total</v>
          </cell>
          <cell r="L575" t="str">
            <v>1-CSS</v>
          </cell>
          <cell r="N575" t="str">
            <v>2-IT &lt;= 6 MOIS</v>
          </cell>
          <cell r="P575" t="str">
            <v>3-IT &gt; 6 MOIS</v>
          </cell>
          <cell r="R575" t="str">
            <v>4-Mortel</v>
          </cell>
          <cell r="T575" t="str">
            <v>Total</v>
          </cell>
        </row>
        <row r="576">
          <cell r="A576" t="str">
            <v>a-Janvier</v>
          </cell>
          <cell r="B576">
            <v>25</v>
          </cell>
          <cell r="C576">
            <v>11.013215859030836</v>
          </cell>
          <cell r="D576">
            <v>113</v>
          </cell>
          <cell r="E576">
            <v>15.983026874115984</v>
          </cell>
          <cell r="F576">
            <v>7</v>
          </cell>
          <cell r="G576">
            <v>17.073170731707318</v>
          </cell>
          <cell r="H576">
            <v>0</v>
          </cell>
          <cell r="I576">
            <v>0</v>
          </cell>
          <cell r="J576">
            <v>145</v>
          </cell>
          <cell r="K576">
            <v>14.856557377049182</v>
          </cell>
          <cell r="L576">
            <v>25</v>
          </cell>
          <cell r="M576">
            <v>16.89189189189189</v>
          </cell>
          <cell r="N576">
            <v>141</v>
          </cell>
          <cell r="O576">
            <v>16.845878136200717</v>
          </cell>
          <cell r="P576">
            <v>5</v>
          </cell>
          <cell r="Q576">
            <v>11.904761904761903</v>
          </cell>
          <cell r="R576">
            <v>0</v>
          </cell>
          <cell r="S576">
            <v>0</v>
          </cell>
          <cell r="T576">
            <v>171</v>
          </cell>
          <cell r="U576">
            <v>16.634241245136185</v>
          </cell>
        </row>
        <row r="577">
          <cell r="A577" t="str">
            <v>b-Février</v>
          </cell>
          <cell r="B577">
            <v>19</v>
          </cell>
          <cell r="C577">
            <v>8.370044052863436</v>
          </cell>
          <cell r="D577">
            <v>55</v>
          </cell>
          <cell r="E577">
            <v>7.779349363507779</v>
          </cell>
          <cell r="F577">
            <v>3</v>
          </cell>
          <cell r="G577">
            <v>7.317073170731707</v>
          </cell>
          <cell r="H577">
            <v>0</v>
          </cell>
          <cell r="I577">
            <v>0</v>
          </cell>
          <cell r="J577">
            <v>77</v>
          </cell>
          <cell r="K577">
            <v>7.889344262295082</v>
          </cell>
          <cell r="L577">
            <v>9</v>
          </cell>
          <cell r="M577">
            <v>6.081081081081082</v>
          </cell>
          <cell r="N577">
            <v>55</v>
          </cell>
          <cell r="O577">
            <v>6.5710872162485074</v>
          </cell>
          <cell r="P577">
            <v>4</v>
          </cell>
          <cell r="Q577">
            <v>9.523809523809524</v>
          </cell>
          <cell r="R577">
            <v>0</v>
          </cell>
          <cell r="S577">
            <v>0</v>
          </cell>
          <cell r="T577">
            <v>68</v>
          </cell>
          <cell r="U577">
            <v>6.6147859922179</v>
          </cell>
        </row>
        <row r="578">
          <cell r="A578" t="str">
            <v>c-Mars</v>
          </cell>
          <cell r="B578">
            <v>23</v>
          </cell>
          <cell r="C578">
            <v>10.13215859030837</v>
          </cell>
          <cell r="D578">
            <v>55</v>
          </cell>
          <cell r="E578">
            <v>7.779349363507779</v>
          </cell>
          <cell r="F578">
            <v>6</v>
          </cell>
          <cell r="G578">
            <v>14.634146341463413</v>
          </cell>
          <cell r="H578">
            <v>0</v>
          </cell>
          <cell r="I578">
            <v>0</v>
          </cell>
          <cell r="J578">
            <v>84</v>
          </cell>
          <cell r="K578">
            <v>8.60655737704918</v>
          </cell>
          <cell r="L578">
            <v>11</v>
          </cell>
          <cell r="M578">
            <v>7.4324324324324325</v>
          </cell>
          <cell r="N578">
            <v>56</v>
          </cell>
          <cell r="O578">
            <v>6.690561529271206</v>
          </cell>
          <cell r="P578">
            <v>6</v>
          </cell>
          <cell r="Q578">
            <v>14.285714285714285</v>
          </cell>
          <cell r="R578">
            <v>0</v>
          </cell>
          <cell r="S578">
            <v>0</v>
          </cell>
          <cell r="T578">
            <v>73</v>
          </cell>
          <cell r="U578">
            <v>7.101167315175097</v>
          </cell>
        </row>
        <row r="579">
          <cell r="A579" t="str">
            <v>d-Avril</v>
          </cell>
          <cell r="B579">
            <v>13</v>
          </cell>
          <cell r="C579">
            <v>5.726872246696035</v>
          </cell>
          <cell r="D579">
            <v>36</v>
          </cell>
          <cell r="E579">
            <v>5.091937765205092</v>
          </cell>
          <cell r="F579">
            <v>3</v>
          </cell>
          <cell r="G579">
            <v>7.317073170731707</v>
          </cell>
          <cell r="H579">
            <v>0</v>
          </cell>
          <cell r="I579">
            <v>0</v>
          </cell>
          <cell r="J579">
            <v>52</v>
          </cell>
          <cell r="K579">
            <v>5.327868852459016</v>
          </cell>
          <cell r="L579">
            <v>6</v>
          </cell>
          <cell r="M579">
            <v>4.054054054054054</v>
          </cell>
          <cell r="N579">
            <v>44</v>
          </cell>
          <cell r="O579">
            <v>5.256869772998806</v>
          </cell>
          <cell r="P579">
            <v>4</v>
          </cell>
          <cell r="Q579">
            <v>9.523809523809524</v>
          </cell>
          <cell r="R579">
            <v>0</v>
          </cell>
          <cell r="S579">
            <v>0</v>
          </cell>
          <cell r="T579">
            <v>54</v>
          </cell>
          <cell r="U579">
            <v>5.252918287937743</v>
          </cell>
        </row>
        <row r="580">
          <cell r="A580" t="str">
            <v>e-Mai</v>
          </cell>
          <cell r="B580">
            <v>20</v>
          </cell>
          <cell r="C580">
            <v>8.81057268722467</v>
          </cell>
          <cell r="D580">
            <v>55</v>
          </cell>
          <cell r="E580">
            <v>7.779349363507779</v>
          </cell>
          <cell r="F580">
            <v>2</v>
          </cell>
          <cell r="G580">
            <v>4.878048780487805</v>
          </cell>
          <cell r="H580">
            <v>1</v>
          </cell>
          <cell r="I580">
            <v>100</v>
          </cell>
          <cell r="J580">
            <v>78</v>
          </cell>
          <cell r="K580">
            <v>7.991803278688526</v>
          </cell>
          <cell r="L580">
            <v>10</v>
          </cell>
          <cell r="M580">
            <v>6.756756756756757</v>
          </cell>
          <cell r="N580">
            <v>78</v>
          </cell>
          <cell r="O580">
            <v>9.31899641577061</v>
          </cell>
          <cell r="P580">
            <v>4</v>
          </cell>
          <cell r="Q580">
            <v>9.523809523809524</v>
          </cell>
          <cell r="R580">
            <v>0</v>
          </cell>
          <cell r="S580">
            <v>0</v>
          </cell>
          <cell r="T580">
            <v>92</v>
          </cell>
          <cell r="U580">
            <v>8.949416342412452</v>
          </cell>
        </row>
        <row r="581">
          <cell r="A581" t="str">
            <v>f-Juin</v>
          </cell>
          <cell r="B581">
            <v>23</v>
          </cell>
          <cell r="C581">
            <v>10.13215859030837</v>
          </cell>
          <cell r="D581">
            <v>47</v>
          </cell>
          <cell r="E581">
            <v>6.647807637906649</v>
          </cell>
          <cell r="F581">
            <v>1</v>
          </cell>
          <cell r="G581">
            <v>2.4390243902439024</v>
          </cell>
          <cell r="H581">
            <v>0</v>
          </cell>
          <cell r="I581">
            <v>0</v>
          </cell>
          <cell r="J581">
            <v>71</v>
          </cell>
          <cell r="K581">
            <v>7.274590163934425</v>
          </cell>
          <cell r="L581">
            <v>8</v>
          </cell>
          <cell r="M581">
            <v>5.405405405405405</v>
          </cell>
          <cell r="N581">
            <v>70</v>
          </cell>
          <cell r="O581">
            <v>8.363201911589007</v>
          </cell>
          <cell r="P581">
            <v>6</v>
          </cell>
          <cell r="Q581">
            <v>14.285714285714285</v>
          </cell>
          <cell r="R581">
            <v>0</v>
          </cell>
          <cell r="S581">
            <v>0</v>
          </cell>
          <cell r="T581">
            <v>84</v>
          </cell>
          <cell r="U581">
            <v>8.171206225680933</v>
          </cell>
        </row>
        <row r="582">
          <cell r="A582" t="str">
            <v>g-Juillet</v>
          </cell>
          <cell r="B582">
            <v>3</v>
          </cell>
          <cell r="C582">
            <v>1.3215859030837003</v>
          </cell>
          <cell r="D582">
            <v>35</v>
          </cell>
          <cell r="E582">
            <v>4.9504950495049505</v>
          </cell>
          <cell r="F582">
            <v>5</v>
          </cell>
          <cell r="G582">
            <v>12.195121951219512</v>
          </cell>
          <cell r="H582">
            <v>0</v>
          </cell>
          <cell r="I582">
            <v>0</v>
          </cell>
          <cell r="J582">
            <v>43</v>
          </cell>
          <cell r="K582">
            <v>4.405737704918033</v>
          </cell>
          <cell r="L582">
            <v>10</v>
          </cell>
          <cell r="M582">
            <v>6.756756756756757</v>
          </cell>
          <cell r="N582">
            <v>33</v>
          </cell>
          <cell r="O582">
            <v>3.9426523297491034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43</v>
          </cell>
          <cell r="U582">
            <v>4.182879377431906</v>
          </cell>
        </row>
        <row r="583">
          <cell r="A583" t="str">
            <v>h-Août</v>
          </cell>
          <cell r="B583">
            <v>7</v>
          </cell>
          <cell r="C583">
            <v>3.0837004405286343</v>
          </cell>
          <cell r="D583">
            <v>37</v>
          </cell>
          <cell r="E583">
            <v>5.233380480905233</v>
          </cell>
          <cell r="F583">
            <v>1</v>
          </cell>
          <cell r="G583">
            <v>2.4390243902439024</v>
          </cell>
          <cell r="H583">
            <v>0</v>
          </cell>
          <cell r="I583">
            <v>0</v>
          </cell>
          <cell r="J583">
            <v>45</v>
          </cell>
          <cell r="K583">
            <v>4.610655737704918</v>
          </cell>
          <cell r="L583">
            <v>13</v>
          </cell>
          <cell r="M583">
            <v>8.783783783783784</v>
          </cell>
          <cell r="N583">
            <v>41</v>
          </cell>
          <cell r="O583">
            <v>4.898446833930705</v>
          </cell>
          <cell r="P583">
            <v>2</v>
          </cell>
          <cell r="Q583">
            <v>4.761904761904762</v>
          </cell>
          <cell r="R583">
            <v>0</v>
          </cell>
          <cell r="S583">
            <v>0</v>
          </cell>
          <cell r="T583">
            <v>56</v>
          </cell>
          <cell r="U583">
            <v>5.447470817120623</v>
          </cell>
        </row>
        <row r="584">
          <cell r="A584" t="str">
            <v>i-Septembre</v>
          </cell>
          <cell r="B584">
            <v>21</v>
          </cell>
          <cell r="C584">
            <v>9.251101321585903</v>
          </cell>
          <cell r="D584">
            <v>72</v>
          </cell>
          <cell r="E584">
            <v>10.183875530410184</v>
          </cell>
          <cell r="F584">
            <v>3</v>
          </cell>
          <cell r="G584">
            <v>7.317073170731707</v>
          </cell>
          <cell r="H584">
            <v>0</v>
          </cell>
          <cell r="I584">
            <v>0</v>
          </cell>
          <cell r="J584">
            <v>96</v>
          </cell>
          <cell r="K584">
            <v>9.836065573770492</v>
          </cell>
          <cell r="L584">
            <v>14</v>
          </cell>
          <cell r="M584">
            <v>9.45945945945946</v>
          </cell>
          <cell r="N584">
            <v>59</v>
          </cell>
          <cell r="O584">
            <v>7.048984468339308</v>
          </cell>
          <cell r="P584">
            <v>2</v>
          </cell>
          <cell r="Q584">
            <v>4.761904761904762</v>
          </cell>
          <cell r="R584">
            <v>0</v>
          </cell>
          <cell r="S584">
            <v>0</v>
          </cell>
          <cell r="T584">
            <v>75</v>
          </cell>
          <cell r="U584">
            <v>7.295719844357977</v>
          </cell>
        </row>
        <row r="585">
          <cell r="A585" t="str">
            <v>j-Octobre</v>
          </cell>
          <cell r="B585">
            <v>20</v>
          </cell>
          <cell r="C585">
            <v>8.81057268722467</v>
          </cell>
          <cell r="D585">
            <v>80</v>
          </cell>
          <cell r="E585">
            <v>11.315417256011315</v>
          </cell>
          <cell r="F585">
            <v>3</v>
          </cell>
          <cell r="G585">
            <v>7.317073170731707</v>
          </cell>
          <cell r="H585">
            <v>0</v>
          </cell>
          <cell r="I585">
            <v>0</v>
          </cell>
          <cell r="J585">
            <v>103</v>
          </cell>
          <cell r="K585">
            <v>10.55327868852459</v>
          </cell>
          <cell r="L585">
            <v>8</v>
          </cell>
          <cell r="M585">
            <v>5.405405405405405</v>
          </cell>
          <cell r="N585">
            <v>85</v>
          </cell>
          <cell r="O585">
            <v>10.15531660692951</v>
          </cell>
          <cell r="P585">
            <v>1</v>
          </cell>
          <cell r="Q585">
            <v>2.380952380952381</v>
          </cell>
          <cell r="R585">
            <v>0</v>
          </cell>
          <cell r="S585">
            <v>0</v>
          </cell>
          <cell r="T585">
            <v>94</v>
          </cell>
          <cell r="U585">
            <v>9.14396887159533</v>
          </cell>
        </row>
        <row r="586">
          <cell r="A586" t="str">
            <v>k-Novembre</v>
          </cell>
          <cell r="B586">
            <v>27</v>
          </cell>
          <cell r="C586">
            <v>11.894273127753303</v>
          </cell>
          <cell r="D586">
            <v>56</v>
          </cell>
          <cell r="E586">
            <v>7.920792079207921</v>
          </cell>
          <cell r="F586">
            <v>3</v>
          </cell>
          <cell r="G586">
            <v>7.317073170731707</v>
          </cell>
          <cell r="H586">
            <v>0</v>
          </cell>
          <cell r="I586">
            <v>0</v>
          </cell>
          <cell r="J586">
            <v>86</v>
          </cell>
          <cell r="K586">
            <v>8.811475409836065</v>
          </cell>
          <cell r="L586">
            <v>14</v>
          </cell>
          <cell r="M586">
            <v>9.45945945945946</v>
          </cell>
          <cell r="N586">
            <v>84</v>
          </cell>
          <cell r="O586">
            <v>10.03584229390681</v>
          </cell>
          <cell r="P586">
            <v>3</v>
          </cell>
          <cell r="Q586">
            <v>7.142857142857142</v>
          </cell>
          <cell r="R586">
            <v>1</v>
          </cell>
          <cell r="S586">
            <v>100</v>
          </cell>
          <cell r="T586">
            <v>102</v>
          </cell>
          <cell r="U586">
            <v>9.922178988326849</v>
          </cell>
        </row>
        <row r="587">
          <cell r="A587" t="str">
            <v>l-Décembre</v>
          </cell>
          <cell r="B587">
            <v>26</v>
          </cell>
          <cell r="C587">
            <v>11.45374449339207</v>
          </cell>
          <cell r="D587">
            <v>66</v>
          </cell>
          <cell r="E587">
            <v>9.335219236209335</v>
          </cell>
          <cell r="F587">
            <v>4</v>
          </cell>
          <cell r="G587">
            <v>9.75609756097561</v>
          </cell>
          <cell r="H587">
            <v>0</v>
          </cell>
          <cell r="I587">
            <v>0</v>
          </cell>
          <cell r="J587">
            <v>96</v>
          </cell>
          <cell r="K587">
            <v>9.836065573770492</v>
          </cell>
          <cell r="L587">
            <v>20</v>
          </cell>
          <cell r="M587">
            <v>13.513513513513514</v>
          </cell>
          <cell r="N587">
            <v>91</v>
          </cell>
          <cell r="O587">
            <v>10.87216248506571</v>
          </cell>
          <cell r="P587">
            <v>5</v>
          </cell>
          <cell r="Q587">
            <v>11.904761904761903</v>
          </cell>
          <cell r="R587">
            <v>0</v>
          </cell>
          <cell r="S587">
            <v>0</v>
          </cell>
          <cell r="T587">
            <v>116</v>
          </cell>
          <cell r="U587">
            <v>11.284046692607005</v>
          </cell>
        </row>
        <row r="588">
          <cell r="A588" t="str">
            <v>Total</v>
          </cell>
          <cell r="B588">
            <v>227</v>
          </cell>
          <cell r="C588">
            <v>100</v>
          </cell>
          <cell r="D588">
            <v>707</v>
          </cell>
          <cell r="E588">
            <v>100</v>
          </cell>
          <cell r="F588">
            <v>41</v>
          </cell>
          <cell r="G588">
            <v>100</v>
          </cell>
          <cell r="H588">
            <v>1</v>
          </cell>
          <cell r="I588">
            <v>100</v>
          </cell>
          <cell r="J588">
            <v>976</v>
          </cell>
          <cell r="K588">
            <v>100</v>
          </cell>
          <cell r="L588">
            <v>148</v>
          </cell>
          <cell r="M588">
            <v>100</v>
          </cell>
          <cell r="N588">
            <v>837</v>
          </cell>
          <cell r="O588">
            <v>100</v>
          </cell>
          <cell r="P588">
            <v>42</v>
          </cell>
          <cell r="Q588">
            <v>100</v>
          </cell>
          <cell r="R588">
            <v>1</v>
          </cell>
          <cell r="S588">
            <v>100</v>
          </cell>
          <cell r="T588">
            <v>1028</v>
          </cell>
          <cell r="U588">
            <v>100</v>
          </cell>
        </row>
        <row r="591">
          <cell r="A591" t="str">
            <v>5.4.7.  Arbeidsplaatsongevallen volgens maand van het ongeval :  verdeling volgens duur van de tijdelijke ongeschiktheid - 2017</v>
          </cell>
        </row>
        <row r="592">
          <cell r="B592" t="str">
            <v>a-ITT 0 jour</v>
          </cell>
          <cell r="D592" t="str">
            <v>b-ITT 1 à 3 jours</v>
          </cell>
          <cell r="F592" t="str">
            <v>c-ITT 4 à 7 jours</v>
          </cell>
          <cell r="H592" t="str">
            <v>d-ITT 8 à 15 jours</v>
          </cell>
          <cell r="J592" t="str">
            <v>e-ITT 16 à 30 jours</v>
          </cell>
          <cell r="L592" t="str">
            <v>f-ITT 1 à 3 mois</v>
          </cell>
          <cell r="N592" t="str">
            <v>g-ITT 4 à 6 mois</v>
          </cell>
          <cell r="P592" t="str">
            <v>h-ITT &gt; 6 mois</v>
          </cell>
          <cell r="R592" t="str">
            <v>Total</v>
          </cell>
        </row>
        <row r="593">
          <cell r="A593" t="str">
            <v>a-Janvier</v>
          </cell>
          <cell r="B593">
            <v>451</v>
          </cell>
          <cell r="C593">
            <v>14.390555201021062</v>
          </cell>
          <cell r="D593">
            <v>285</v>
          </cell>
          <cell r="E593">
            <v>14.78215767634855</v>
          </cell>
          <cell r="F593">
            <v>204</v>
          </cell>
          <cell r="G593">
            <v>14.814814814814813</v>
          </cell>
          <cell r="H593">
            <v>192</v>
          </cell>
          <cell r="I593">
            <v>13.626685592618879</v>
          </cell>
          <cell r="J593">
            <v>142</v>
          </cell>
          <cell r="K593">
            <v>16.725559481743225</v>
          </cell>
          <cell r="L593">
            <v>164</v>
          </cell>
          <cell r="M593">
            <v>14.22376409366869</v>
          </cell>
          <cell r="N593">
            <v>68</v>
          </cell>
          <cell r="O593">
            <v>15.59633027522936</v>
          </cell>
          <cell r="P593">
            <v>51</v>
          </cell>
          <cell r="Q593">
            <v>14.868804664723031</v>
          </cell>
          <cell r="R593">
            <v>1557</v>
          </cell>
          <cell r="S593">
            <v>14.648602878916172</v>
          </cell>
        </row>
        <row r="594">
          <cell r="A594" t="str">
            <v>b-Février</v>
          </cell>
          <cell r="B594">
            <v>244</v>
          </cell>
          <cell r="C594">
            <v>7.78557753669432</v>
          </cell>
          <cell r="D594">
            <v>161</v>
          </cell>
          <cell r="E594">
            <v>8.350622406639003</v>
          </cell>
          <cell r="F594">
            <v>100</v>
          </cell>
          <cell r="G594">
            <v>7.262164124909224</v>
          </cell>
          <cell r="H594">
            <v>119</v>
          </cell>
          <cell r="I594">
            <v>8.445706174591908</v>
          </cell>
          <cell r="J594">
            <v>61</v>
          </cell>
          <cell r="K594">
            <v>7.1849234393404</v>
          </cell>
          <cell r="L594">
            <v>95</v>
          </cell>
          <cell r="M594">
            <v>8.23937554206418</v>
          </cell>
          <cell r="N594">
            <v>32</v>
          </cell>
          <cell r="O594">
            <v>7.339449541284404</v>
          </cell>
          <cell r="P594">
            <v>18</v>
          </cell>
          <cell r="Q594">
            <v>5.247813411078718</v>
          </cell>
          <cell r="R594">
            <v>830</v>
          </cell>
          <cell r="S594">
            <v>7.8088249129739395</v>
          </cell>
        </row>
        <row r="595">
          <cell r="A595" t="str">
            <v>c-Mars</v>
          </cell>
          <cell r="B595">
            <v>249</v>
          </cell>
          <cell r="C595">
            <v>7.945118059987237</v>
          </cell>
          <cell r="D595">
            <v>169</v>
          </cell>
          <cell r="E595">
            <v>8.765560165975103</v>
          </cell>
          <cell r="F595">
            <v>97</v>
          </cell>
          <cell r="G595">
            <v>7.044299201161945</v>
          </cell>
          <cell r="H595">
            <v>106</v>
          </cell>
          <cell r="I595">
            <v>7.523066004258339</v>
          </cell>
          <cell r="J595">
            <v>86</v>
          </cell>
          <cell r="K595">
            <v>10.129564193168433</v>
          </cell>
          <cell r="L595">
            <v>82</v>
          </cell>
          <cell r="M595">
            <v>7.111882046834345</v>
          </cell>
          <cell r="N595">
            <v>30</v>
          </cell>
          <cell r="O595">
            <v>6.880733944954128</v>
          </cell>
          <cell r="P595">
            <v>30</v>
          </cell>
          <cell r="Q595">
            <v>8.746355685131196</v>
          </cell>
          <cell r="R595">
            <v>849</v>
          </cell>
          <cell r="S595">
            <v>7.987581145921535</v>
          </cell>
        </row>
        <row r="596">
          <cell r="A596" t="str">
            <v>d-Avril</v>
          </cell>
          <cell r="B596">
            <v>195</v>
          </cell>
          <cell r="C596">
            <v>6.222080408423739</v>
          </cell>
          <cell r="D596">
            <v>97</v>
          </cell>
          <cell r="E596">
            <v>5.031120331950207</v>
          </cell>
          <cell r="F596">
            <v>71</v>
          </cell>
          <cell r="G596">
            <v>5.156136528685548</v>
          </cell>
          <cell r="H596">
            <v>76</v>
          </cell>
          <cell r="I596">
            <v>5.39389638041164</v>
          </cell>
          <cell r="J596">
            <v>41</v>
          </cell>
          <cell r="K596">
            <v>4.829210836277975</v>
          </cell>
          <cell r="L596">
            <v>80</v>
          </cell>
          <cell r="M596">
            <v>6.938421509106678</v>
          </cell>
          <cell r="N596">
            <v>18</v>
          </cell>
          <cell r="O596">
            <v>4.128440366972478</v>
          </cell>
          <cell r="P596">
            <v>23</v>
          </cell>
          <cell r="Q596">
            <v>6.705539358600584</v>
          </cell>
          <cell r="R596">
            <v>601</v>
          </cell>
          <cell r="S596">
            <v>5.65434189481607</v>
          </cell>
        </row>
        <row r="597">
          <cell r="A597" t="str">
            <v>e-Mai</v>
          </cell>
          <cell r="B597">
            <v>243</v>
          </cell>
          <cell r="C597">
            <v>7.753669432035738</v>
          </cell>
          <cell r="D597">
            <v>162</v>
          </cell>
          <cell r="E597">
            <v>8.402489626556017</v>
          </cell>
          <cell r="F597">
            <v>112</v>
          </cell>
          <cell r="G597">
            <v>8.133623819898329</v>
          </cell>
          <cell r="H597">
            <v>139</v>
          </cell>
          <cell r="I597">
            <v>9.865152590489709</v>
          </cell>
          <cell r="J597">
            <v>67</v>
          </cell>
          <cell r="K597">
            <v>7.89163722025913</v>
          </cell>
          <cell r="L597">
            <v>88</v>
          </cell>
          <cell r="M597">
            <v>7.632263660017347</v>
          </cell>
          <cell r="N597">
            <v>44</v>
          </cell>
          <cell r="O597">
            <v>10.091743119266056</v>
          </cell>
          <cell r="P597">
            <v>32</v>
          </cell>
          <cell r="Q597">
            <v>9.329446064139942</v>
          </cell>
          <cell r="R597">
            <v>887</v>
          </cell>
          <cell r="S597">
            <v>8.34509361181673</v>
          </cell>
        </row>
        <row r="598">
          <cell r="A598" t="str">
            <v>f-Juin</v>
          </cell>
          <cell r="B598">
            <v>275</v>
          </cell>
          <cell r="C598">
            <v>8.774728781110403</v>
          </cell>
          <cell r="D598">
            <v>152</v>
          </cell>
          <cell r="E598">
            <v>7.883817427385892</v>
          </cell>
          <cell r="F598">
            <v>111</v>
          </cell>
          <cell r="G598">
            <v>8.061002178649238</v>
          </cell>
          <cell r="H598">
            <v>115</v>
          </cell>
          <cell r="I598">
            <v>8.161816891412348</v>
          </cell>
          <cell r="J598">
            <v>58</v>
          </cell>
          <cell r="K598">
            <v>6.831566548881036</v>
          </cell>
          <cell r="L598">
            <v>86</v>
          </cell>
          <cell r="M598">
            <v>7.458803122289679</v>
          </cell>
          <cell r="N598">
            <v>26</v>
          </cell>
          <cell r="O598">
            <v>5.963302752293577</v>
          </cell>
          <cell r="P598">
            <v>32</v>
          </cell>
          <cell r="Q598">
            <v>9.329446064139942</v>
          </cell>
          <cell r="R598">
            <v>855</v>
          </cell>
          <cell r="S598">
            <v>8.044030482641828</v>
          </cell>
        </row>
        <row r="599">
          <cell r="A599" t="str">
            <v>g-Juillet</v>
          </cell>
          <cell r="B599">
            <v>113</v>
          </cell>
          <cell r="C599">
            <v>3.6056158264199105</v>
          </cell>
          <cell r="D599">
            <v>70</v>
          </cell>
          <cell r="E599">
            <v>3.630705394190872</v>
          </cell>
          <cell r="F599">
            <v>59</v>
          </cell>
          <cell r="G599">
            <v>4.284676833696442</v>
          </cell>
          <cell r="H599">
            <v>46</v>
          </cell>
          <cell r="I599">
            <v>3.2647267565649396</v>
          </cell>
          <cell r="J599">
            <v>39</v>
          </cell>
          <cell r="K599">
            <v>4.593639575971731</v>
          </cell>
          <cell r="L599">
            <v>65</v>
          </cell>
          <cell r="M599">
            <v>5.637467476149176</v>
          </cell>
          <cell r="N599">
            <v>20</v>
          </cell>
          <cell r="O599">
            <v>4.587155963302752</v>
          </cell>
          <cell r="P599">
            <v>19</v>
          </cell>
          <cell r="Q599">
            <v>5.539358600583091</v>
          </cell>
          <cell r="R599">
            <v>431</v>
          </cell>
          <cell r="S599">
            <v>4.054944021074419</v>
          </cell>
        </row>
        <row r="600">
          <cell r="A600" t="str">
            <v>h-Août</v>
          </cell>
          <cell r="B600">
            <v>144</v>
          </cell>
          <cell r="C600">
            <v>4.594767070835992</v>
          </cell>
          <cell r="D600">
            <v>90</v>
          </cell>
          <cell r="E600">
            <v>4.668049792531121</v>
          </cell>
          <cell r="F600">
            <v>68</v>
          </cell>
          <cell r="G600">
            <v>4.938271604938271</v>
          </cell>
          <cell r="H600">
            <v>79</v>
          </cell>
          <cell r="I600">
            <v>5.606813342796309</v>
          </cell>
          <cell r="J600">
            <v>43</v>
          </cell>
          <cell r="K600">
            <v>5.064782096584216</v>
          </cell>
          <cell r="L600">
            <v>58</v>
          </cell>
          <cell r="M600">
            <v>5.030355594102342</v>
          </cell>
          <cell r="N600">
            <v>34</v>
          </cell>
          <cell r="O600">
            <v>7.79816513761468</v>
          </cell>
          <cell r="P600">
            <v>14</v>
          </cell>
          <cell r="Q600">
            <v>4.081632653061225</v>
          </cell>
          <cell r="R600">
            <v>530</v>
          </cell>
          <cell r="S600">
            <v>4.986358076959262</v>
          </cell>
        </row>
        <row r="601">
          <cell r="A601" t="str">
            <v>i-Septembre</v>
          </cell>
          <cell r="B601">
            <v>231</v>
          </cell>
          <cell r="C601">
            <v>7.370772176132737</v>
          </cell>
          <cell r="D601">
            <v>146</v>
          </cell>
          <cell r="E601">
            <v>7.572614107883817</v>
          </cell>
          <cell r="F601">
            <v>112</v>
          </cell>
          <cell r="G601">
            <v>8.133623819898329</v>
          </cell>
          <cell r="H601">
            <v>134</v>
          </cell>
          <cell r="I601">
            <v>9.510290986515258</v>
          </cell>
          <cell r="J601">
            <v>66</v>
          </cell>
          <cell r="K601">
            <v>7.773851590106008</v>
          </cell>
          <cell r="L601">
            <v>90</v>
          </cell>
          <cell r="M601">
            <v>7.805724197745013</v>
          </cell>
          <cell r="N601">
            <v>52</v>
          </cell>
          <cell r="O601">
            <v>11.926605504587155</v>
          </cell>
          <cell r="P601">
            <v>31</v>
          </cell>
          <cell r="Q601">
            <v>9.037900874635568</v>
          </cell>
          <cell r="R601">
            <v>862</v>
          </cell>
          <cell r="S601">
            <v>8.109888042148839</v>
          </cell>
        </row>
        <row r="602">
          <cell r="A602" t="str">
            <v>j-Octobre</v>
          </cell>
          <cell r="B602">
            <v>322</v>
          </cell>
          <cell r="C602">
            <v>10.274409700063819</v>
          </cell>
          <cell r="D602">
            <v>196</v>
          </cell>
          <cell r="E602">
            <v>10.16597510373444</v>
          </cell>
          <cell r="F602">
            <v>142</v>
          </cell>
          <cell r="G602">
            <v>10.312273057371096</v>
          </cell>
          <cell r="H602">
            <v>138</v>
          </cell>
          <cell r="I602">
            <v>9.794180269694818</v>
          </cell>
          <cell r="J602">
            <v>85</v>
          </cell>
          <cell r="K602">
            <v>10.011778563015312</v>
          </cell>
          <cell r="L602">
            <v>122</v>
          </cell>
          <cell r="M602">
            <v>10.581092801387685</v>
          </cell>
          <cell r="N602">
            <v>43</v>
          </cell>
          <cell r="O602">
            <v>9.862385321100918</v>
          </cell>
          <cell r="P602">
            <v>26</v>
          </cell>
          <cell r="Q602">
            <v>7.5801749271137036</v>
          </cell>
          <cell r="R602">
            <v>1074</v>
          </cell>
          <cell r="S602">
            <v>10.104431272932542</v>
          </cell>
        </row>
        <row r="603">
          <cell r="A603" t="str">
            <v>k-Novembre</v>
          </cell>
          <cell r="B603">
            <v>343</v>
          </cell>
          <cell r="C603">
            <v>10.944479897894064</v>
          </cell>
          <cell r="D603">
            <v>203</v>
          </cell>
          <cell r="E603">
            <v>10.529045643153527</v>
          </cell>
          <cell r="F603">
            <v>154</v>
          </cell>
          <cell r="G603">
            <v>11.183732752360203</v>
          </cell>
          <cell r="H603">
            <v>142</v>
          </cell>
          <cell r="I603">
            <v>10.078069552874378</v>
          </cell>
          <cell r="J603">
            <v>82</v>
          </cell>
          <cell r="K603">
            <v>9.65842167255595</v>
          </cell>
          <cell r="L603">
            <v>123</v>
          </cell>
          <cell r="M603">
            <v>10.667823070251519</v>
          </cell>
          <cell r="N603">
            <v>38</v>
          </cell>
          <cell r="O603">
            <v>8.715596330275229</v>
          </cell>
          <cell r="P603">
            <v>35</v>
          </cell>
          <cell r="Q603">
            <v>10.204081632653061</v>
          </cell>
          <cell r="R603">
            <v>1120</v>
          </cell>
          <cell r="S603">
            <v>10.537209521121461</v>
          </cell>
        </row>
        <row r="604">
          <cell r="A604" t="str">
            <v>l-Décembre</v>
          </cell>
          <cell r="B604">
            <v>324</v>
          </cell>
          <cell r="C604">
            <v>10.338225909380983</v>
          </cell>
          <cell r="D604">
            <v>197</v>
          </cell>
          <cell r="E604">
            <v>10.217842323651452</v>
          </cell>
          <cell r="F604">
            <v>147</v>
          </cell>
          <cell r="G604">
            <v>10.675381263616558</v>
          </cell>
          <cell r="H604">
            <v>123</v>
          </cell>
          <cell r="I604">
            <v>8.729595457771469</v>
          </cell>
          <cell r="J604">
            <v>79</v>
          </cell>
          <cell r="K604">
            <v>9.305064782096583</v>
          </cell>
          <cell r="L604">
            <v>100</v>
          </cell>
          <cell r="M604">
            <v>8.673026886383347</v>
          </cell>
          <cell r="N604">
            <v>31</v>
          </cell>
          <cell r="O604">
            <v>7.110091743119266</v>
          </cell>
          <cell r="P604">
            <v>32</v>
          </cell>
          <cell r="Q604">
            <v>9.329446064139942</v>
          </cell>
          <cell r="R604">
            <v>1033</v>
          </cell>
          <cell r="S604">
            <v>9.718694138677204</v>
          </cell>
        </row>
        <row r="605">
          <cell r="A605" t="str">
            <v>Total</v>
          </cell>
          <cell r="B605">
            <v>3134</v>
          </cell>
          <cell r="C605">
            <v>100</v>
          </cell>
          <cell r="D605">
            <v>1928</v>
          </cell>
          <cell r="E605">
            <v>100</v>
          </cell>
          <cell r="F605">
            <v>1377</v>
          </cell>
          <cell r="G605">
            <v>100</v>
          </cell>
          <cell r="H605">
            <v>1409</v>
          </cell>
          <cell r="I605">
            <v>100</v>
          </cell>
          <cell r="J605">
            <v>849</v>
          </cell>
          <cell r="K605">
            <v>100</v>
          </cell>
          <cell r="L605">
            <v>1153</v>
          </cell>
          <cell r="M605">
            <v>100</v>
          </cell>
          <cell r="N605">
            <v>436</v>
          </cell>
          <cell r="O605">
            <v>100</v>
          </cell>
          <cell r="P605">
            <v>343</v>
          </cell>
          <cell r="Q605">
            <v>100</v>
          </cell>
          <cell r="R605">
            <v>10629</v>
          </cell>
          <cell r="S605">
            <v>100</v>
          </cell>
        </row>
        <row r="608">
          <cell r="A608" t="str">
            <v>5.4.8.  Arbeidsplaatsongevallen volgens maand van het ongeval :  verdeling volgens voorziene graad van blijvende ongeschiktheid - 2017</v>
          </cell>
        </row>
        <row r="609">
          <cell r="D609" t="str">
            <v>Total</v>
          </cell>
        </row>
        <row r="610">
          <cell r="A610" t="str">
            <v>a-Janvier</v>
          </cell>
          <cell r="B610">
            <v>1557</v>
          </cell>
          <cell r="C610">
            <v>14.648602878916172</v>
          </cell>
          <cell r="D610">
            <v>1557</v>
          </cell>
          <cell r="E610">
            <v>14.648602878916172</v>
          </cell>
        </row>
        <row r="611">
          <cell r="A611" t="str">
            <v>b-Février</v>
          </cell>
          <cell r="B611">
            <v>830</v>
          </cell>
          <cell r="C611">
            <v>7.8088249129739395</v>
          </cell>
          <cell r="D611">
            <v>830</v>
          </cell>
          <cell r="E611">
            <v>7.8088249129739395</v>
          </cell>
        </row>
        <row r="612">
          <cell r="A612" t="str">
            <v>c-Mars</v>
          </cell>
          <cell r="B612">
            <v>849</v>
          </cell>
          <cell r="C612">
            <v>7.987581145921535</v>
          </cell>
          <cell r="D612">
            <v>849</v>
          </cell>
          <cell r="E612">
            <v>7.987581145921535</v>
          </cell>
        </row>
        <row r="613">
          <cell r="A613" t="str">
            <v>d-Avril</v>
          </cell>
          <cell r="B613">
            <v>601</v>
          </cell>
          <cell r="C613">
            <v>5.65434189481607</v>
          </cell>
          <cell r="D613">
            <v>601</v>
          </cell>
          <cell r="E613">
            <v>5.65434189481607</v>
          </cell>
        </row>
        <row r="614">
          <cell r="A614" t="str">
            <v>e-Mai</v>
          </cell>
          <cell r="B614">
            <v>887</v>
          </cell>
          <cell r="C614">
            <v>8.34509361181673</v>
          </cell>
          <cell r="D614">
            <v>887</v>
          </cell>
          <cell r="E614">
            <v>8.34509361181673</v>
          </cell>
        </row>
        <row r="615">
          <cell r="A615" t="str">
            <v>f-Juin</v>
          </cell>
          <cell r="B615">
            <v>855</v>
          </cell>
          <cell r="C615">
            <v>8.044030482641828</v>
          </cell>
          <cell r="D615">
            <v>855</v>
          </cell>
          <cell r="E615">
            <v>8.044030482641828</v>
          </cell>
        </row>
        <row r="616">
          <cell r="A616" t="str">
            <v>g-Juillet</v>
          </cell>
          <cell r="B616">
            <v>431</v>
          </cell>
          <cell r="C616">
            <v>4.054944021074419</v>
          </cell>
          <cell r="D616">
            <v>431</v>
          </cell>
          <cell r="E616">
            <v>4.054944021074419</v>
          </cell>
        </row>
        <row r="617">
          <cell r="A617" t="str">
            <v>h-Août</v>
          </cell>
          <cell r="B617">
            <v>530</v>
          </cell>
          <cell r="C617">
            <v>4.986358076959262</v>
          </cell>
          <cell r="D617">
            <v>530</v>
          </cell>
          <cell r="E617">
            <v>4.986358076959262</v>
          </cell>
        </row>
        <row r="618">
          <cell r="A618" t="str">
            <v>i-Septembre</v>
          </cell>
          <cell r="B618">
            <v>862</v>
          </cell>
          <cell r="C618">
            <v>8.109888042148839</v>
          </cell>
          <cell r="D618">
            <v>862</v>
          </cell>
          <cell r="E618">
            <v>8.109888042148839</v>
          </cell>
        </row>
        <row r="619">
          <cell r="A619" t="str">
            <v>j-Octobre</v>
          </cell>
          <cell r="B619">
            <v>1074</v>
          </cell>
          <cell r="C619">
            <v>10.104431272932542</v>
          </cell>
          <cell r="D619">
            <v>1074</v>
          </cell>
          <cell r="E619">
            <v>10.104431272932542</v>
          </cell>
        </row>
        <row r="620">
          <cell r="A620" t="str">
            <v>k-Novembre</v>
          </cell>
          <cell r="B620">
            <v>1120</v>
          </cell>
          <cell r="C620">
            <v>10.537209521121461</v>
          </cell>
          <cell r="D620">
            <v>1120</v>
          </cell>
          <cell r="E620">
            <v>10.537209521121461</v>
          </cell>
        </row>
        <row r="621">
          <cell r="A621" t="str">
            <v>l-Décembre</v>
          </cell>
          <cell r="B621">
            <v>1033</v>
          </cell>
          <cell r="C621">
            <v>9.718694138677204</v>
          </cell>
          <cell r="D621">
            <v>1033</v>
          </cell>
          <cell r="E621">
            <v>9.718694138677204</v>
          </cell>
        </row>
        <row r="622">
          <cell r="A622" t="str">
            <v>Total</v>
          </cell>
          <cell r="B622">
            <v>10629</v>
          </cell>
          <cell r="C622">
            <v>100</v>
          </cell>
          <cell r="D622">
            <v>10629</v>
          </cell>
          <cell r="E622">
            <v>100</v>
          </cell>
        </row>
        <row r="625">
          <cell r="A625" t="str">
            <v>5.5.1.  Arbeidsplaatsongevallen volgens provincie en gewest van het ongeval : evolutie 2011 - 2017</v>
          </cell>
        </row>
        <row r="626">
          <cell r="B626" t="str">
            <v>Total</v>
          </cell>
        </row>
        <row r="627">
          <cell r="A627" t="str">
            <v>a-Bruxelles - Brussel</v>
          </cell>
          <cell r="B627">
            <v>1406</v>
          </cell>
          <cell r="C627">
            <v>13.227961238122118</v>
          </cell>
        </row>
        <row r="628">
          <cell r="A628" t="str">
            <v>b-Antwerpen</v>
          </cell>
          <cell r="B628">
            <v>1505</v>
          </cell>
          <cell r="C628">
            <v>14.159375294006962</v>
          </cell>
        </row>
        <row r="629">
          <cell r="A629" t="str">
            <v>c-Limburg</v>
          </cell>
          <cell r="B629">
            <v>411</v>
          </cell>
          <cell r="C629">
            <v>3.8667795653401074</v>
          </cell>
        </row>
        <row r="630">
          <cell r="A630" t="str">
            <v>d-Oost-Vlaanderen</v>
          </cell>
          <cell r="B630">
            <v>1267</v>
          </cell>
          <cell r="C630">
            <v>11.920218270768652</v>
          </cell>
        </row>
        <row r="631">
          <cell r="A631" t="str">
            <v>e-Vlaams-Brabant</v>
          </cell>
          <cell r="B631">
            <v>680</v>
          </cell>
          <cell r="C631">
            <v>6.3975914949666</v>
          </cell>
        </row>
        <row r="632">
          <cell r="A632" t="str">
            <v>f-West-Vlaanderen</v>
          </cell>
          <cell r="B632">
            <v>805</v>
          </cell>
          <cell r="C632">
            <v>7.57361934330605</v>
          </cell>
        </row>
        <row r="633">
          <cell r="A633" t="str">
            <v>g-Brabant Wallon</v>
          </cell>
          <cell r="B633">
            <v>171</v>
          </cell>
          <cell r="C633">
            <v>1.6088060965283657</v>
          </cell>
        </row>
        <row r="634">
          <cell r="A634" t="str">
            <v>h-Hainaut</v>
          </cell>
          <cell r="B634">
            <v>747</v>
          </cell>
          <cell r="C634">
            <v>7.027942421676546</v>
          </cell>
        </row>
        <row r="635">
          <cell r="A635" t="str">
            <v>i-Liège</v>
          </cell>
          <cell r="B635">
            <v>720</v>
          </cell>
          <cell r="C635">
            <v>6.7739204064352245</v>
          </cell>
        </row>
        <row r="636">
          <cell r="A636" t="str">
            <v>j-Luxembourg</v>
          </cell>
          <cell r="B636">
            <v>120</v>
          </cell>
          <cell r="C636">
            <v>1.1289867344058706</v>
          </cell>
        </row>
        <row r="637">
          <cell r="A637" t="str">
            <v>k-Namur</v>
          </cell>
          <cell r="B637">
            <v>343</v>
          </cell>
          <cell r="C637">
            <v>3.2270204158434472</v>
          </cell>
        </row>
        <row r="638">
          <cell r="A638" t="str">
            <v>l-Buitenland</v>
          </cell>
          <cell r="B638">
            <v>18</v>
          </cell>
          <cell r="C638">
            <v>0.16934801016088058</v>
          </cell>
        </row>
        <row r="639">
          <cell r="A639" t="str">
            <v>n-Inconnu</v>
          </cell>
          <cell r="B639">
            <v>2436</v>
          </cell>
          <cell r="C639">
            <v>22.918430708439175</v>
          </cell>
        </row>
        <row r="640">
          <cell r="A640" t="str">
            <v>Total</v>
          </cell>
          <cell r="B640">
            <v>10629</v>
          </cell>
          <cell r="C640">
            <v>100</v>
          </cell>
        </row>
        <row r="643">
          <cell r="A643" t="str">
            <v>5.5.2.  Arbeidsplaatsongevallen volgens provincie en gewest van het ongeval : verdeling volgens gevolgen- 2017</v>
          </cell>
        </row>
        <row r="644">
          <cell r="B644" t="str">
            <v>1-CSS</v>
          </cell>
          <cell r="D644" t="str">
            <v>2-IT &lt;= 6 MOIS</v>
          </cell>
          <cell r="F644" t="str">
            <v>3-IT &gt; 6 MOIS</v>
          </cell>
          <cell r="H644" t="str">
            <v>4-Mortel</v>
          </cell>
          <cell r="J644" t="str">
            <v>Total</v>
          </cell>
        </row>
        <row r="645">
          <cell r="A645" t="str">
            <v>a-Bruxelles - Brussel</v>
          </cell>
          <cell r="B645">
            <v>376</v>
          </cell>
          <cell r="C645">
            <v>12.074502247912653</v>
          </cell>
          <cell r="D645">
            <v>968</v>
          </cell>
          <cell r="E645">
            <v>13.510118632240056</v>
          </cell>
          <cell r="F645">
            <v>62</v>
          </cell>
          <cell r="G645">
            <v>18.075801749271136</v>
          </cell>
          <cell r="H645">
            <v>0</v>
          </cell>
          <cell r="I645">
            <v>0</v>
          </cell>
          <cell r="J645">
            <v>1406</v>
          </cell>
          <cell r="K645">
            <v>13.227961238122118</v>
          </cell>
        </row>
        <row r="646">
          <cell r="A646" t="str">
            <v>b-Antwerpen</v>
          </cell>
          <cell r="B646">
            <v>424</v>
          </cell>
          <cell r="C646">
            <v>13.615928066795117</v>
          </cell>
          <cell r="D646">
            <v>1040</v>
          </cell>
          <cell r="E646">
            <v>14.515003489183533</v>
          </cell>
          <cell r="F646">
            <v>39</v>
          </cell>
          <cell r="G646">
            <v>11.370262390670554</v>
          </cell>
          <cell r="H646">
            <v>2</v>
          </cell>
          <cell r="I646">
            <v>28.57142857142857</v>
          </cell>
          <cell r="J646">
            <v>1505</v>
          </cell>
          <cell r="K646">
            <v>14.159375294006962</v>
          </cell>
        </row>
        <row r="647">
          <cell r="A647" t="str">
            <v>c-Limburg</v>
          </cell>
          <cell r="B647">
            <v>124</v>
          </cell>
          <cell r="C647">
            <v>3.982016698779704</v>
          </cell>
          <cell r="D647">
            <v>279</v>
          </cell>
          <cell r="E647">
            <v>3.8939288206559666</v>
          </cell>
          <cell r="F647">
            <v>8</v>
          </cell>
          <cell r="G647">
            <v>2.3323615160349855</v>
          </cell>
          <cell r="H647">
            <v>0</v>
          </cell>
          <cell r="I647">
            <v>0</v>
          </cell>
          <cell r="J647">
            <v>411</v>
          </cell>
          <cell r="K647">
            <v>3.8667795653401074</v>
          </cell>
        </row>
        <row r="648">
          <cell r="A648" t="str">
            <v>d-Oost-Vlaanderen</v>
          </cell>
          <cell r="B648">
            <v>373</v>
          </cell>
          <cell r="C648">
            <v>11.9781631342325</v>
          </cell>
          <cell r="D648">
            <v>860</v>
          </cell>
          <cell r="E648">
            <v>12.002791346824843</v>
          </cell>
          <cell r="F648">
            <v>33</v>
          </cell>
          <cell r="G648">
            <v>9.620991253644315</v>
          </cell>
          <cell r="H648">
            <v>1</v>
          </cell>
          <cell r="I648">
            <v>14.285714285714285</v>
          </cell>
          <cell r="J648">
            <v>1267</v>
          </cell>
          <cell r="K648">
            <v>11.920218270768652</v>
          </cell>
        </row>
        <row r="649">
          <cell r="A649" t="str">
            <v>e-Vlaams-Brabant</v>
          </cell>
          <cell r="B649">
            <v>169</v>
          </cell>
          <cell r="C649">
            <v>5.4271034039820165</v>
          </cell>
          <cell r="D649">
            <v>484</v>
          </cell>
          <cell r="E649">
            <v>6.755059316120028</v>
          </cell>
          <cell r="F649">
            <v>27</v>
          </cell>
          <cell r="G649">
            <v>7.871720116618077</v>
          </cell>
          <cell r="H649">
            <v>0</v>
          </cell>
          <cell r="I649">
            <v>0</v>
          </cell>
          <cell r="J649">
            <v>680</v>
          </cell>
          <cell r="K649">
            <v>6.3975914949666</v>
          </cell>
        </row>
        <row r="650">
          <cell r="A650" t="str">
            <v>f-West-Vlaanderen</v>
          </cell>
          <cell r="B650">
            <v>231</v>
          </cell>
          <cell r="C650">
            <v>7.4181117533718695</v>
          </cell>
          <cell r="D650">
            <v>560</v>
          </cell>
          <cell r="E650">
            <v>7.815771109560362</v>
          </cell>
          <cell r="F650">
            <v>13</v>
          </cell>
          <cell r="G650">
            <v>3.7900874635568518</v>
          </cell>
          <cell r="H650">
            <v>1</v>
          </cell>
          <cell r="I650">
            <v>14.285714285714285</v>
          </cell>
          <cell r="J650">
            <v>805</v>
          </cell>
          <cell r="K650">
            <v>7.57361934330605</v>
          </cell>
        </row>
        <row r="651">
          <cell r="A651" t="str">
            <v>g-Brabant Wallon</v>
          </cell>
          <cell r="B651">
            <v>35</v>
          </cell>
          <cell r="C651">
            <v>1.1239563262684649</v>
          </cell>
          <cell r="D651">
            <v>128</v>
          </cell>
          <cell r="E651">
            <v>1.7864619678995115</v>
          </cell>
          <cell r="F651">
            <v>7</v>
          </cell>
          <cell r="G651">
            <v>2.0408163265306123</v>
          </cell>
          <cell r="H651">
            <v>1</v>
          </cell>
          <cell r="I651">
            <v>14.285714285714285</v>
          </cell>
          <cell r="J651">
            <v>171</v>
          </cell>
          <cell r="K651">
            <v>1.6088060965283657</v>
          </cell>
        </row>
        <row r="652">
          <cell r="A652" t="str">
            <v>h-Hainaut</v>
          </cell>
          <cell r="B652">
            <v>137</v>
          </cell>
          <cell r="C652">
            <v>4.399486191393706</v>
          </cell>
          <cell r="D652">
            <v>571</v>
          </cell>
          <cell r="E652">
            <v>7.969295184926726</v>
          </cell>
          <cell r="F652">
            <v>38</v>
          </cell>
          <cell r="G652">
            <v>11.078717201166182</v>
          </cell>
          <cell r="H652">
            <v>1</v>
          </cell>
          <cell r="I652">
            <v>14.285714285714285</v>
          </cell>
          <cell r="J652">
            <v>747</v>
          </cell>
          <cell r="K652">
            <v>7.027942421676546</v>
          </cell>
        </row>
        <row r="653">
          <cell r="A653" t="str">
            <v>i-Liège</v>
          </cell>
          <cell r="B653">
            <v>165</v>
          </cell>
          <cell r="C653">
            <v>5.298651252408478</v>
          </cell>
          <cell r="D653">
            <v>526</v>
          </cell>
          <cell r="E653">
            <v>7.341242149337056</v>
          </cell>
          <cell r="F653">
            <v>28</v>
          </cell>
          <cell r="G653">
            <v>8.16326530612245</v>
          </cell>
          <cell r="H653">
            <v>1</v>
          </cell>
          <cell r="I653">
            <v>14.285714285714285</v>
          </cell>
          <cell r="J653">
            <v>720</v>
          </cell>
          <cell r="K653">
            <v>6.7739204064352245</v>
          </cell>
        </row>
        <row r="654">
          <cell r="A654" t="str">
            <v>j-Luxembourg</v>
          </cell>
          <cell r="B654">
            <v>23</v>
          </cell>
          <cell r="C654">
            <v>0.7385998715478485</v>
          </cell>
          <cell r="D654">
            <v>94</v>
          </cell>
          <cell r="E654">
            <v>1.3119330076762037</v>
          </cell>
          <cell r="F654">
            <v>3</v>
          </cell>
          <cell r="G654">
            <v>0.8746355685131195</v>
          </cell>
          <cell r="H654">
            <v>0</v>
          </cell>
          <cell r="I654">
            <v>0</v>
          </cell>
          <cell r="J654">
            <v>120</v>
          </cell>
          <cell r="K654">
            <v>1.1289867344058706</v>
          </cell>
        </row>
        <row r="655">
          <cell r="A655" t="str">
            <v>k-Namur</v>
          </cell>
          <cell r="B655">
            <v>72</v>
          </cell>
          <cell r="C655">
            <v>2.312138728323699</v>
          </cell>
          <cell r="D655">
            <v>257</v>
          </cell>
          <cell r="E655">
            <v>3.5868806699232376</v>
          </cell>
          <cell r="F655">
            <v>14</v>
          </cell>
          <cell r="G655">
            <v>4.081632653061225</v>
          </cell>
          <cell r="H655">
            <v>0</v>
          </cell>
          <cell r="I655">
            <v>0</v>
          </cell>
          <cell r="J655">
            <v>343</v>
          </cell>
          <cell r="K655">
            <v>3.2270204158434472</v>
          </cell>
        </row>
        <row r="656">
          <cell r="A656" t="str">
            <v>l-Buitenland</v>
          </cell>
          <cell r="B656">
            <v>9</v>
          </cell>
          <cell r="C656">
            <v>0.2890173410404624</v>
          </cell>
          <cell r="D656">
            <v>9</v>
          </cell>
          <cell r="E656">
            <v>0.1256106071179344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18</v>
          </cell>
          <cell r="K656">
            <v>0.16934801016088058</v>
          </cell>
        </row>
        <row r="657">
          <cell r="A657" t="str">
            <v>n-Inconnu</v>
          </cell>
          <cell r="B657">
            <v>976</v>
          </cell>
          <cell r="C657">
            <v>31.34232498394348</v>
          </cell>
          <cell r="D657">
            <v>1389</v>
          </cell>
          <cell r="E657">
            <v>19.38590369853454</v>
          </cell>
          <cell r="F657">
            <v>71</v>
          </cell>
          <cell r="G657">
            <v>20.699708454810494</v>
          </cell>
          <cell r="H657">
            <v>0</v>
          </cell>
          <cell r="I657">
            <v>0</v>
          </cell>
          <cell r="J657">
            <v>2436</v>
          </cell>
          <cell r="K657">
            <v>22.918430708439175</v>
          </cell>
        </row>
        <row r="658">
          <cell r="A658" t="str">
            <v>Total</v>
          </cell>
          <cell r="B658">
            <v>3114</v>
          </cell>
          <cell r="C658">
            <v>100</v>
          </cell>
          <cell r="D658">
            <v>7165</v>
          </cell>
          <cell r="E658">
            <v>100</v>
          </cell>
          <cell r="F658">
            <v>343</v>
          </cell>
          <cell r="G658">
            <v>100</v>
          </cell>
          <cell r="H658">
            <v>7</v>
          </cell>
          <cell r="I658">
            <v>100</v>
          </cell>
          <cell r="J658">
            <v>10629</v>
          </cell>
          <cell r="K658">
            <v>100</v>
          </cell>
        </row>
        <row r="661">
          <cell r="A661" t="str">
            <v>5.5.3.  Arbeidsplaatsongevallen volgens provincie en gewest van het ongeval  : verdeling volgens gevolgen en geslacht - 2017</v>
          </cell>
        </row>
        <row r="662">
          <cell r="J662" t="str">
            <v>1- Femme</v>
          </cell>
          <cell r="T662" t="str">
            <v>2- Homme</v>
          </cell>
        </row>
        <row r="663">
          <cell r="B663" t="str">
            <v>1-CSS</v>
          </cell>
          <cell r="D663" t="str">
            <v>2-IT &lt;= 6 MOIS</v>
          </cell>
          <cell r="F663" t="str">
            <v>3-IT &gt; 6 MOIS</v>
          </cell>
          <cell r="H663" t="str">
            <v>4-Mortel</v>
          </cell>
          <cell r="J663" t="str">
            <v>Total</v>
          </cell>
          <cell r="L663" t="str">
            <v>1-CSS</v>
          </cell>
          <cell r="N663" t="str">
            <v>2-IT &lt;= 6 MOIS</v>
          </cell>
          <cell r="P663" t="str">
            <v>3-IT &gt; 6 MOIS</v>
          </cell>
          <cell r="R663" t="str">
            <v>4-Mortel</v>
          </cell>
          <cell r="T663" t="str">
            <v>Total</v>
          </cell>
        </row>
        <row r="664">
          <cell r="A664" t="str">
            <v>a-Bruxelles - Brussel</v>
          </cell>
          <cell r="B664">
            <v>247</v>
          </cell>
          <cell r="C664">
            <v>11.818181818181818</v>
          </cell>
          <cell r="D664">
            <v>598</v>
          </cell>
          <cell r="E664">
            <v>13.51412429378531</v>
          </cell>
          <cell r="F664">
            <v>36</v>
          </cell>
          <cell r="G664">
            <v>15.859030837004406</v>
          </cell>
          <cell r="H664">
            <v>0</v>
          </cell>
          <cell r="I664">
            <v>0</v>
          </cell>
          <cell r="J664">
            <v>881</v>
          </cell>
          <cell r="K664">
            <v>13.061527057079317</v>
          </cell>
          <cell r="L664">
            <v>129</v>
          </cell>
          <cell r="M664">
            <v>12.59765625</v>
          </cell>
          <cell r="N664">
            <v>370</v>
          </cell>
          <cell r="O664">
            <v>13.503649635036496</v>
          </cell>
          <cell r="P664">
            <v>26</v>
          </cell>
          <cell r="Q664">
            <v>22.413793103448278</v>
          </cell>
          <cell r="R664">
            <v>0</v>
          </cell>
          <cell r="S664">
            <v>0</v>
          </cell>
          <cell r="T664">
            <v>525</v>
          </cell>
          <cell r="U664">
            <v>13.516992790937179</v>
          </cell>
        </row>
        <row r="665">
          <cell r="A665" t="str">
            <v>b-Antwerpen</v>
          </cell>
          <cell r="B665">
            <v>246</v>
          </cell>
          <cell r="C665">
            <v>11.770334928229666</v>
          </cell>
          <cell r="D665">
            <v>574</v>
          </cell>
          <cell r="E665">
            <v>12.971751412429377</v>
          </cell>
          <cell r="F665">
            <v>24</v>
          </cell>
          <cell r="G665">
            <v>10.572687224669602</v>
          </cell>
          <cell r="H665">
            <v>0</v>
          </cell>
          <cell r="I665">
            <v>0</v>
          </cell>
          <cell r="J665">
            <v>844</v>
          </cell>
          <cell r="K665">
            <v>12.51297257227576</v>
          </cell>
          <cell r="L665">
            <v>178</v>
          </cell>
          <cell r="M665">
            <v>17.3828125</v>
          </cell>
          <cell r="N665">
            <v>466</v>
          </cell>
          <cell r="O665">
            <v>17.00729927007299</v>
          </cell>
          <cell r="P665">
            <v>15</v>
          </cell>
          <cell r="Q665">
            <v>12.931034482758621</v>
          </cell>
          <cell r="R665">
            <v>2</v>
          </cell>
          <cell r="S665">
            <v>50</v>
          </cell>
          <cell r="T665">
            <v>661</v>
          </cell>
          <cell r="U665">
            <v>17.018537590113286</v>
          </cell>
        </row>
        <row r="666">
          <cell r="A666" t="str">
            <v>c-Limburg</v>
          </cell>
          <cell r="B666">
            <v>76</v>
          </cell>
          <cell r="C666">
            <v>3.6363636363636362</v>
          </cell>
          <cell r="D666">
            <v>162</v>
          </cell>
          <cell r="E666">
            <v>3.6610169491525424</v>
          </cell>
          <cell r="F666">
            <v>7</v>
          </cell>
          <cell r="G666">
            <v>3.0837004405286343</v>
          </cell>
          <cell r="H666">
            <v>0</v>
          </cell>
          <cell r="I666">
            <v>0</v>
          </cell>
          <cell r="J666">
            <v>245</v>
          </cell>
          <cell r="K666">
            <v>3.6323202372127503</v>
          </cell>
          <cell r="L666">
            <v>48</v>
          </cell>
          <cell r="M666">
            <v>4.6875</v>
          </cell>
          <cell r="N666">
            <v>117</v>
          </cell>
          <cell r="O666">
            <v>4.2700729927007295</v>
          </cell>
          <cell r="P666">
            <v>1</v>
          </cell>
          <cell r="Q666">
            <v>0.8620689655172413</v>
          </cell>
          <cell r="R666">
            <v>0</v>
          </cell>
          <cell r="S666">
            <v>0</v>
          </cell>
          <cell r="T666">
            <v>166</v>
          </cell>
          <cell r="U666">
            <v>4.27394438722966</v>
          </cell>
        </row>
        <row r="667">
          <cell r="A667" t="str">
            <v>d-Oost-Vlaanderen</v>
          </cell>
          <cell r="B667">
            <v>251</v>
          </cell>
          <cell r="C667">
            <v>12.009569377990431</v>
          </cell>
          <cell r="D667">
            <v>496</v>
          </cell>
          <cell r="E667">
            <v>11.209039548022599</v>
          </cell>
          <cell r="F667">
            <v>24</v>
          </cell>
          <cell r="G667">
            <v>10.572687224669602</v>
          </cell>
          <cell r="H667">
            <v>0</v>
          </cell>
          <cell r="I667">
            <v>0</v>
          </cell>
          <cell r="J667">
            <v>771</v>
          </cell>
          <cell r="K667">
            <v>11.430689399555227</v>
          </cell>
          <cell r="L667">
            <v>122</v>
          </cell>
          <cell r="M667">
            <v>11.9140625</v>
          </cell>
          <cell r="N667">
            <v>364</v>
          </cell>
          <cell r="O667">
            <v>13.284671532846714</v>
          </cell>
          <cell r="P667">
            <v>9</v>
          </cell>
          <cell r="Q667">
            <v>7.758620689655172</v>
          </cell>
          <cell r="R667">
            <v>1</v>
          </cell>
          <cell r="S667">
            <v>25</v>
          </cell>
          <cell r="T667">
            <v>496</v>
          </cell>
          <cell r="U667">
            <v>12.770339855818742</v>
          </cell>
        </row>
        <row r="668">
          <cell r="A668" t="str">
            <v>e-Vlaams-Brabant</v>
          </cell>
          <cell r="B668">
            <v>90</v>
          </cell>
          <cell r="C668">
            <v>4.30622009569378</v>
          </cell>
          <cell r="D668">
            <v>256</v>
          </cell>
          <cell r="E668">
            <v>5.785310734463277</v>
          </cell>
          <cell r="F668">
            <v>14</v>
          </cell>
          <cell r="G668">
            <v>6.167400881057269</v>
          </cell>
          <cell r="H668">
            <v>0</v>
          </cell>
          <cell r="I668">
            <v>0</v>
          </cell>
          <cell r="J668">
            <v>360</v>
          </cell>
          <cell r="K668">
            <v>5.337286879169755</v>
          </cell>
          <cell r="L668">
            <v>79</v>
          </cell>
          <cell r="M668">
            <v>7.71484375</v>
          </cell>
          <cell r="N668">
            <v>228</v>
          </cell>
          <cell r="O668">
            <v>8.321167883211679</v>
          </cell>
          <cell r="P668">
            <v>13</v>
          </cell>
          <cell r="Q668">
            <v>11.206896551724139</v>
          </cell>
          <cell r="R668">
            <v>0</v>
          </cell>
          <cell r="S668">
            <v>0</v>
          </cell>
          <cell r="T668">
            <v>320</v>
          </cell>
          <cell r="U668">
            <v>8.2389289392379</v>
          </cell>
        </row>
        <row r="669">
          <cell r="A669" t="str">
            <v>f-West-Vlaanderen</v>
          </cell>
          <cell r="B669">
            <v>158</v>
          </cell>
          <cell r="C669">
            <v>7.559808612440191</v>
          </cell>
          <cell r="D669">
            <v>335</v>
          </cell>
          <cell r="E669">
            <v>7.570621468926555</v>
          </cell>
          <cell r="F669">
            <v>9</v>
          </cell>
          <cell r="G669">
            <v>3.9647577092511015</v>
          </cell>
          <cell r="H669">
            <v>1</v>
          </cell>
          <cell r="I669">
            <v>33.33333333333333</v>
          </cell>
          <cell r="J669">
            <v>503</v>
          </cell>
          <cell r="K669">
            <v>7.457375833951074</v>
          </cell>
          <cell r="L669">
            <v>73</v>
          </cell>
          <cell r="M669">
            <v>7.12890625</v>
          </cell>
          <cell r="N669">
            <v>225</v>
          </cell>
          <cell r="O669">
            <v>8.211678832116789</v>
          </cell>
          <cell r="P669">
            <v>4</v>
          </cell>
          <cell r="Q669">
            <v>3.4482758620689653</v>
          </cell>
          <cell r="R669">
            <v>0</v>
          </cell>
          <cell r="S669">
            <v>0</v>
          </cell>
          <cell r="T669">
            <v>302</v>
          </cell>
          <cell r="U669">
            <v>7.775489186405768</v>
          </cell>
        </row>
        <row r="670">
          <cell r="A670" t="str">
            <v>g-Brabant Wallon</v>
          </cell>
          <cell r="B670">
            <v>24</v>
          </cell>
          <cell r="C670">
            <v>1.1483253588516746</v>
          </cell>
          <cell r="D670">
            <v>78</v>
          </cell>
          <cell r="E670">
            <v>1.7627118644067794</v>
          </cell>
          <cell r="F670">
            <v>6</v>
          </cell>
          <cell r="G670">
            <v>2.6431718061674006</v>
          </cell>
          <cell r="H670">
            <v>1</v>
          </cell>
          <cell r="I670">
            <v>33.33333333333333</v>
          </cell>
          <cell r="J670">
            <v>109</v>
          </cell>
          <cell r="K670">
            <v>1.6160118606375093</v>
          </cell>
          <cell r="L670">
            <v>11</v>
          </cell>
          <cell r="M670">
            <v>1.07421875</v>
          </cell>
          <cell r="N670">
            <v>50</v>
          </cell>
          <cell r="O670">
            <v>1.8248175182481752</v>
          </cell>
          <cell r="P670">
            <v>1</v>
          </cell>
          <cell r="Q670">
            <v>0.8620689655172413</v>
          </cell>
          <cell r="R670">
            <v>0</v>
          </cell>
          <cell r="S670">
            <v>0</v>
          </cell>
          <cell r="T670">
            <v>62</v>
          </cell>
          <cell r="U670">
            <v>1.5962924819773427</v>
          </cell>
        </row>
        <row r="671">
          <cell r="A671" t="str">
            <v>h-Hainaut</v>
          </cell>
          <cell r="B671">
            <v>105</v>
          </cell>
          <cell r="C671">
            <v>5.023923444976076</v>
          </cell>
          <cell r="D671">
            <v>366</v>
          </cell>
          <cell r="E671">
            <v>8.271186440677965</v>
          </cell>
          <cell r="F671">
            <v>27</v>
          </cell>
          <cell r="G671">
            <v>11.894273127753303</v>
          </cell>
          <cell r="H671">
            <v>1</v>
          </cell>
          <cell r="I671">
            <v>33.33333333333333</v>
          </cell>
          <cell r="J671">
            <v>499</v>
          </cell>
          <cell r="K671">
            <v>7.398072646404744</v>
          </cell>
          <cell r="L671">
            <v>32</v>
          </cell>
          <cell r="M671">
            <v>3.125</v>
          </cell>
          <cell r="N671">
            <v>205</v>
          </cell>
          <cell r="O671">
            <v>7.481751824817519</v>
          </cell>
          <cell r="P671">
            <v>11</v>
          </cell>
          <cell r="Q671">
            <v>9.482758620689655</v>
          </cell>
          <cell r="R671">
            <v>0</v>
          </cell>
          <cell r="S671">
            <v>0</v>
          </cell>
          <cell r="T671">
            <v>248</v>
          </cell>
          <cell r="U671">
            <v>6.385169927909371</v>
          </cell>
        </row>
        <row r="672">
          <cell r="A672" t="str">
            <v>i-Liège</v>
          </cell>
          <cell r="B672">
            <v>127</v>
          </cell>
          <cell r="C672">
            <v>6.0765550239234445</v>
          </cell>
          <cell r="D672">
            <v>353</v>
          </cell>
          <cell r="E672">
            <v>7.977401129943503</v>
          </cell>
          <cell r="F672">
            <v>15</v>
          </cell>
          <cell r="G672">
            <v>6.607929515418502</v>
          </cell>
          <cell r="H672">
            <v>0</v>
          </cell>
          <cell r="I672">
            <v>0</v>
          </cell>
          <cell r="J672">
            <v>495</v>
          </cell>
          <cell r="K672">
            <v>7.3387694588584145</v>
          </cell>
          <cell r="L672">
            <v>38</v>
          </cell>
          <cell r="M672">
            <v>3.7109375</v>
          </cell>
          <cell r="N672">
            <v>173</v>
          </cell>
          <cell r="O672">
            <v>6.313868613138686</v>
          </cell>
          <cell r="P672">
            <v>13</v>
          </cell>
          <cell r="Q672">
            <v>11.206896551724139</v>
          </cell>
          <cell r="R672">
            <v>1</v>
          </cell>
          <cell r="S672">
            <v>25</v>
          </cell>
          <cell r="T672">
            <v>225</v>
          </cell>
          <cell r="U672">
            <v>5.792996910401648</v>
          </cell>
        </row>
        <row r="673">
          <cell r="A673" t="str">
            <v>j-Luxembourg</v>
          </cell>
          <cell r="B673">
            <v>10</v>
          </cell>
          <cell r="C673">
            <v>0.47846889952153115</v>
          </cell>
          <cell r="D673">
            <v>60</v>
          </cell>
          <cell r="E673">
            <v>1.3559322033898302</v>
          </cell>
          <cell r="F673">
            <v>2</v>
          </cell>
          <cell r="G673">
            <v>0.881057268722467</v>
          </cell>
          <cell r="H673">
            <v>0</v>
          </cell>
          <cell r="I673">
            <v>0</v>
          </cell>
          <cell r="J673">
            <v>72</v>
          </cell>
          <cell r="K673">
            <v>1.0674573758339512</v>
          </cell>
          <cell r="L673">
            <v>13</v>
          </cell>
          <cell r="M673">
            <v>1.26953125</v>
          </cell>
          <cell r="N673">
            <v>34</v>
          </cell>
          <cell r="O673">
            <v>1.2408759124087592</v>
          </cell>
          <cell r="P673">
            <v>1</v>
          </cell>
          <cell r="Q673">
            <v>0.8620689655172413</v>
          </cell>
          <cell r="R673">
            <v>0</v>
          </cell>
          <cell r="S673">
            <v>0</v>
          </cell>
          <cell r="T673">
            <v>48</v>
          </cell>
          <cell r="U673">
            <v>1.235839340885685</v>
          </cell>
        </row>
        <row r="674">
          <cell r="A674" t="str">
            <v>k-Namur</v>
          </cell>
          <cell r="B674">
            <v>50</v>
          </cell>
          <cell r="C674">
            <v>2.3923444976076556</v>
          </cell>
          <cell r="D674">
            <v>148</v>
          </cell>
          <cell r="E674">
            <v>3.344632768361582</v>
          </cell>
          <cell r="F674">
            <v>9</v>
          </cell>
          <cell r="G674">
            <v>3.9647577092511015</v>
          </cell>
          <cell r="H674">
            <v>0</v>
          </cell>
          <cell r="I674">
            <v>0</v>
          </cell>
          <cell r="J674">
            <v>207</v>
          </cell>
          <cell r="K674">
            <v>3.0689399555226093</v>
          </cell>
          <cell r="L674">
            <v>22</v>
          </cell>
          <cell r="M674">
            <v>2.1484375</v>
          </cell>
          <cell r="N674">
            <v>109</v>
          </cell>
          <cell r="O674">
            <v>3.9781021897810223</v>
          </cell>
          <cell r="P674">
            <v>5</v>
          </cell>
          <cell r="Q674">
            <v>4.310344827586207</v>
          </cell>
          <cell r="R674">
            <v>0</v>
          </cell>
          <cell r="S674">
            <v>0</v>
          </cell>
          <cell r="T674">
            <v>136</v>
          </cell>
          <cell r="U674">
            <v>3.5015447991761075</v>
          </cell>
        </row>
        <row r="675">
          <cell r="A675" t="str">
            <v>l-Buitenland</v>
          </cell>
          <cell r="B675">
            <v>5</v>
          </cell>
          <cell r="C675">
            <v>0.23923444976076558</v>
          </cell>
          <cell r="D675">
            <v>6</v>
          </cell>
          <cell r="E675">
            <v>0.13559322033898305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11</v>
          </cell>
          <cell r="K675">
            <v>0.16308376575240918</v>
          </cell>
          <cell r="L675">
            <v>4</v>
          </cell>
          <cell r="M675">
            <v>0.390625</v>
          </cell>
          <cell r="N675">
            <v>3</v>
          </cell>
          <cell r="O675">
            <v>0.10948905109489053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7</v>
          </cell>
          <cell r="U675">
            <v>0.18022657054582905</v>
          </cell>
        </row>
        <row r="676">
          <cell r="A676" t="str">
            <v>n-Inconnu</v>
          </cell>
          <cell r="B676">
            <v>701</v>
          </cell>
          <cell r="C676">
            <v>33.54066985645933</v>
          </cell>
          <cell r="D676">
            <v>993</v>
          </cell>
          <cell r="E676">
            <v>22.440677966101692</v>
          </cell>
          <cell r="F676">
            <v>54</v>
          </cell>
          <cell r="G676">
            <v>23.788546255506606</v>
          </cell>
          <cell r="H676">
            <v>0</v>
          </cell>
          <cell r="I676">
            <v>0</v>
          </cell>
          <cell r="J676">
            <v>1748</v>
          </cell>
          <cell r="K676">
            <v>25.91549295774648</v>
          </cell>
          <cell r="L676">
            <v>275</v>
          </cell>
          <cell r="M676">
            <v>26.85546875</v>
          </cell>
          <cell r="N676">
            <v>396</v>
          </cell>
          <cell r="O676">
            <v>14.452554744525548</v>
          </cell>
          <cell r="P676">
            <v>17</v>
          </cell>
          <cell r="Q676">
            <v>14.655172413793103</v>
          </cell>
          <cell r="R676">
            <v>0</v>
          </cell>
          <cell r="S676">
            <v>0</v>
          </cell>
          <cell r="T676">
            <v>688</v>
          </cell>
          <cell r="U676">
            <v>17.71369721936148</v>
          </cell>
        </row>
        <row r="677">
          <cell r="A677" t="str">
            <v>Total</v>
          </cell>
          <cell r="B677">
            <v>2090</v>
          </cell>
          <cell r="C677">
            <v>100</v>
          </cell>
          <cell r="D677">
            <v>4425</v>
          </cell>
          <cell r="E677">
            <v>100</v>
          </cell>
          <cell r="F677">
            <v>227</v>
          </cell>
          <cell r="G677">
            <v>100</v>
          </cell>
          <cell r="H677">
            <v>3</v>
          </cell>
          <cell r="I677">
            <v>100</v>
          </cell>
          <cell r="J677">
            <v>6745</v>
          </cell>
          <cell r="K677">
            <v>100</v>
          </cell>
          <cell r="L677">
            <v>1024</v>
          </cell>
          <cell r="M677">
            <v>100</v>
          </cell>
          <cell r="N677">
            <v>2740</v>
          </cell>
          <cell r="O677">
            <v>100</v>
          </cell>
          <cell r="P677">
            <v>116</v>
          </cell>
          <cell r="Q677">
            <v>100</v>
          </cell>
          <cell r="R677">
            <v>4</v>
          </cell>
          <cell r="S677">
            <v>100</v>
          </cell>
          <cell r="T677">
            <v>3884</v>
          </cell>
          <cell r="U677">
            <v>100</v>
          </cell>
        </row>
        <row r="680">
          <cell r="A680" t="str">
            <v>5.5.4.  Arbeidsplaatsongevallen volgens provincie en gewest van het ongeval : verdeling volgens gevolgen en generatie in absolute frequentie 2017</v>
          </cell>
        </row>
        <row r="681">
          <cell r="F681" t="str">
            <v>15 - 24 ans</v>
          </cell>
          <cell r="K681" t="str">
            <v>25 - 49 ans</v>
          </cell>
          <cell r="P681" t="str">
            <v>50 ans et plus</v>
          </cell>
          <cell r="Q681" t="str">
            <v>Total</v>
          </cell>
        </row>
        <row r="682">
          <cell r="B682" t="str">
            <v>1-CSS</v>
          </cell>
          <cell r="C682" t="str">
            <v>2-IT &lt;= 6 MOIS</v>
          </cell>
          <cell r="D682" t="str">
            <v>3-IT &gt; 6 MOIS</v>
          </cell>
          <cell r="E682" t="str">
            <v>4-Mortel</v>
          </cell>
          <cell r="F682" t="str">
            <v>Total</v>
          </cell>
          <cell r="G682" t="str">
            <v>1-CSS</v>
          </cell>
          <cell r="H682" t="str">
            <v>2-IT &lt;= 6 MOIS</v>
          </cell>
          <cell r="I682" t="str">
            <v>3-IT &gt; 6 MOIS</v>
          </cell>
          <cell r="J682" t="str">
            <v>4-Mortel</v>
          </cell>
          <cell r="K682" t="str">
            <v>Total</v>
          </cell>
          <cell r="L682" t="str">
            <v>1-CSS</v>
          </cell>
          <cell r="M682" t="str">
            <v>2-IT &lt;= 6 MOIS</v>
          </cell>
          <cell r="N682" t="str">
            <v>3-IT &gt; 6 MOIS</v>
          </cell>
          <cell r="O682" t="str">
            <v>4-Mortel</v>
          </cell>
          <cell r="P682" t="str">
            <v>Total</v>
          </cell>
        </row>
        <row r="683">
          <cell r="A683" t="str">
            <v>a-Bruxelles - Brussel</v>
          </cell>
          <cell r="B683">
            <v>15</v>
          </cell>
          <cell r="C683">
            <v>43</v>
          </cell>
          <cell r="D683">
            <v>0</v>
          </cell>
          <cell r="E683">
            <v>0</v>
          </cell>
          <cell r="F683">
            <v>58</v>
          </cell>
          <cell r="G683">
            <v>233</v>
          </cell>
          <cell r="H683">
            <v>593</v>
          </cell>
          <cell r="I683">
            <v>32</v>
          </cell>
          <cell r="J683">
            <v>0</v>
          </cell>
          <cell r="K683">
            <v>858</v>
          </cell>
          <cell r="L683">
            <v>128</v>
          </cell>
          <cell r="M683">
            <v>332</v>
          </cell>
          <cell r="N683">
            <v>30</v>
          </cell>
          <cell r="O683">
            <v>0</v>
          </cell>
          <cell r="P683">
            <v>490</v>
          </cell>
          <cell r="Q683">
            <v>1406</v>
          </cell>
        </row>
        <row r="684">
          <cell r="A684" t="str">
            <v>b-Antwerpen</v>
          </cell>
          <cell r="B684">
            <v>14</v>
          </cell>
          <cell r="C684">
            <v>67</v>
          </cell>
          <cell r="D684">
            <v>1</v>
          </cell>
          <cell r="E684">
            <v>0</v>
          </cell>
          <cell r="F684">
            <v>82</v>
          </cell>
          <cell r="G684">
            <v>266</v>
          </cell>
          <cell r="H684">
            <v>608</v>
          </cell>
          <cell r="I684">
            <v>20</v>
          </cell>
          <cell r="J684">
            <v>2</v>
          </cell>
          <cell r="K684">
            <v>896</v>
          </cell>
          <cell r="L684">
            <v>144</v>
          </cell>
          <cell r="M684">
            <v>365</v>
          </cell>
          <cell r="N684">
            <v>18</v>
          </cell>
          <cell r="O684">
            <v>0</v>
          </cell>
          <cell r="P684">
            <v>527</v>
          </cell>
          <cell r="Q684">
            <v>1505</v>
          </cell>
        </row>
        <row r="685">
          <cell r="A685" t="str">
            <v>c-Limburg</v>
          </cell>
          <cell r="B685">
            <v>3</v>
          </cell>
          <cell r="C685">
            <v>18</v>
          </cell>
          <cell r="D685">
            <v>0</v>
          </cell>
          <cell r="E685">
            <v>0</v>
          </cell>
          <cell r="F685">
            <v>21</v>
          </cell>
          <cell r="G685">
            <v>74</v>
          </cell>
          <cell r="H685">
            <v>163</v>
          </cell>
          <cell r="I685">
            <v>7</v>
          </cell>
          <cell r="J685">
            <v>0</v>
          </cell>
          <cell r="K685">
            <v>244</v>
          </cell>
          <cell r="L685">
            <v>47</v>
          </cell>
          <cell r="M685">
            <v>98</v>
          </cell>
          <cell r="N685">
            <v>1</v>
          </cell>
          <cell r="O685">
            <v>0</v>
          </cell>
          <cell r="P685">
            <v>146</v>
          </cell>
          <cell r="Q685">
            <v>411</v>
          </cell>
        </row>
        <row r="686">
          <cell r="A686" t="str">
            <v>d-Oost-Vlaanderen</v>
          </cell>
          <cell r="B686">
            <v>18</v>
          </cell>
          <cell r="C686">
            <v>61</v>
          </cell>
          <cell r="D686">
            <v>0</v>
          </cell>
          <cell r="E686">
            <v>0</v>
          </cell>
          <cell r="F686">
            <v>79</v>
          </cell>
          <cell r="G686">
            <v>236</v>
          </cell>
          <cell r="H686">
            <v>510</v>
          </cell>
          <cell r="I686">
            <v>16</v>
          </cell>
          <cell r="J686">
            <v>0</v>
          </cell>
          <cell r="K686">
            <v>762</v>
          </cell>
          <cell r="L686">
            <v>119</v>
          </cell>
          <cell r="M686">
            <v>289</v>
          </cell>
          <cell r="N686">
            <v>17</v>
          </cell>
          <cell r="O686">
            <v>1</v>
          </cell>
          <cell r="P686">
            <v>426</v>
          </cell>
          <cell r="Q686">
            <v>1267</v>
          </cell>
        </row>
        <row r="687">
          <cell r="A687" t="str">
            <v>e-Vlaams-Brabant</v>
          </cell>
          <cell r="B687">
            <v>5</v>
          </cell>
          <cell r="C687">
            <v>21</v>
          </cell>
          <cell r="D687">
            <v>0</v>
          </cell>
          <cell r="E687">
            <v>0</v>
          </cell>
          <cell r="F687">
            <v>26</v>
          </cell>
          <cell r="G687">
            <v>114</v>
          </cell>
          <cell r="H687">
            <v>284</v>
          </cell>
          <cell r="I687">
            <v>13</v>
          </cell>
          <cell r="J687">
            <v>0</v>
          </cell>
          <cell r="K687">
            <v>411</v>
          </cell>
          <cell r="L687">
            <v>50</v>
          </cell>
          <cell r="M687">
            <v>179</v>
          </cell>
          <cell r="N687">
            <v>14</v>
          </cell>
          <cell r="O687">
            <v>0</v>
          </cell>
          <cell r="P687">
            <v>243</v>
          </cell>
          <cell r="Q687">
            <v>680</v>
          </cell>
        </row>
        <row r="688">
          <cell r="A688" t="str">
            <v>f-West-Vlaanderen</v>
          </cell>
          <cell r="B688">
            <v>15</v>
          </cell>
          <cell r="C688">
            <v>50</v>
          </cell>
          <cell r="D688">
            <v>0</v>
          </cell>
          <cell r="E688">
            <v>1</v>
          </cell>
          <cell r="F688">
            <v>66</v>
          </cell>
          <cell r="G688">
            <v>138</v>
          </cell>
          <cell r="H688">
            <v>321</v>
          </cell>
          <cell r="I688">
            <v>7</v>
          </cell>
          <cell r="J688">
            <v>0</v>
          </cell>
          <cell r="K688">
            <v>466</v>
          </cell>
          <cell r="L688">
            <v>78</v>
          </cell>
          <cell r="M688">
            <v>189</v>
          </cell>
          <cell r="N688">
            <v>6</v>
          </cell>
          <cell r="O688">
            <v>0</v>
          </cell>
          <cell r="P688">
            <v>273</v>
          </cell>
          <cell r="Q688">
            <v>805</v>
          </cell>
        </row>
        <row r="689">
          <cell r="A689" t="str">
            <v>g-Brabant Wallon</v>
          </cell>
          <cell r="B689">
            <v>2</v>
          </cell>
          <cell r="C689">
            <v>3</v>
          </cell>
          <cell r="D689">
            <v>0</v>
          </cell>
          <cell r="E689">
            <v>0</v>
          </cell>
          <cell r="F689">
            <v>5</v>
          </cell>
          <cell r="G689">
            <v>27</v>
          </cell>
          <cell r="H689">
            <v>76</v>
          </cell>
          <cell r="I689">
            <v>2</v>
          </cell>
          <cell r="J689">
            <v>0</v>
          </cell>
          <cell r="K689">
            <v>105</v>
          </cell>
          <cell r="L689">
            <v>6</v>
          </cell>
          <cell r="M689">
            <v>49</v>
          </cell>
          <cell r="N689">
            <v>5</v>
          </cell>
          <cell r="O689">
            <v>1</v>
          </cell>
          <cell r="P689">
            <v>61</v>
          </cell>
          <cell r="Q689">
            <v>171</v>
          </cell>
        </row>
        <row r="690">
          <cell r="A690" t="str">
            <v>h-Hainaut</v>
          </cell>
          <cell r="B690">
            <v>6</v>
          </cell>
          <cell r="C690">
            <v>23</v>
          </cell>
          <cell r="D690">
            <v>0</v>
          </cell>
          <cell r="E690">
            <v>0</v>
          </cell>
          <cell r="F690">
            <v>29</v>
          </cell>
          <cell r="G690">
            <v>86</v>
          </cell>
          <cell r="H690">
            <v>380</v>
          </cell>
          <cell r="I690">
            <v>26</v>
          </cell>
          <cell r="J690">
            <v>1</v>
          </cell>
          <cell r="K690">
            <v>493</v>
          </cell>
          <cell r="L690">
            <v>45</v>
          </cell>
          <cell r="M690">
            <v>168</v>
          </cell>
          <cell r="N690">
            <v>12</v>
          </cell>
          <cell r="O690">
            <v>0</v>
          </cell>
          <cell r="P690">
            <v>225</v>
          </cell>
          <cell r="Q690">
            <v>747</v>
          </cell>
        </row>
        <row r="691">
          <cell r="A691" t="str">
            <v>i-Liège</v>
          </cell>
          <cell r="B691">
            <v>2</v>
          </cell>
          <cell r="C691">
            <v>25</v>
          </cell>
          <cell r="D691">
            <v>1</v>
          </cell>
          <cell r="E691">
            <v>0</v>
          </cell>
          <cell r="F691">
            <v>28</v>
          </cell>
          <cell r="G691">
            <v>103</v>
          </cell>
          <cell r="H691">
            <v>336</v>
          </cell>
          <cell r="I691">
            <v>15</v>
          </cell>
          <cell r="J691">
            <v>1</v>
          </cell>
          <cell r="K691">
            <v>455</v>
          </cell>
          <cell r="L691">
            <v>60</v>
          </cell>
          <cell r="M691">
            <v>165</v>
          </cell>
          <cell r="N691">
            <v>12</v>
          </cell>
          <cell r="O691">
            <v>0</v>
          </cell>
          <cell r="P691">
            <v>237</v>
          </cell>
          <cell r="Q691">
            <v>720</v>
          </cell>
        </row>
        <row r="692">
          <cell r="A692" t="str">
            <v>j-Luxembourg</v>
          </cell>
          <cell r="B692">
            <v>3</v>
          </cell>
          <cell r="C692">
            <v>12</v>
          </cell>
          <cell r="D692">
            <v>0</v>
          </cell>
          <cell r="E692">
            <v>0</v>
          </cell>
          <cell r="F692">
            <v>15</v>
          </cell>
          <cell r="G692">
            <v>15</v>
          </cell>
          <cell r="H692">
            <v>54</v>
          </cell>
          <cell r="I692">
            <v>1</v>
          </cell>
          <cell r="J692">
            <v>0</v>
          </cell>
          <cell r="K692">
            <v>70</v>
          </cell>
          <cell r="L692">
            <v>5</v>
          </cell>
          <cell r="M692">
            <v>28</v>
          </cell>
          <cell r="N692">
            <v>2</v>
          </cell>
          <cell r="O692">
            <v>0</v>
          </cell>
          <cell r="P692">
            <v>35</v>
          </cell>
          <cell r="Q692">
            <v>120</v>
          </cell>
        </row>
        <row r="693">
          <cell r="A693" t="str">
            <v>k-Namur</v>
          </cell>
          <cell r="B693">
            <v>2</v>
          </cell>
          <cell r="C693">
            <v>20</v>
          </cell>
          <cell r="D693">
            <v>1</v>
          </cell>
          <cell r="E693">
            <v>0</v>
          </cell>
          <cell r="F693">
            <v>23</v>
          </cell>
          <cell r="G693">
            <v>45</v>
          </cell>
          <cell r="H693">
            <v>156</v>
          </cell>
          <cell r="I693">
            <v>7</v>
          </cell>
          <cell r="J693">
            <v>0</v>
          </cell>
          <cell r="K693">
            <v>208</v>
          </cell>
          <cell r="L693">
            <v>25</v>
          </cell>
          <cell r="M693">
            <v>81</v>
          </cell>
          <cell r="N693">
            <v>6</v>
          </cell>
          <cell r="O693">
            <v>0</v>
          </cell>
          <cell r="P693">
            <v>112</v>
          </cell>
          <cell r="Q693">
            <v>343</v>
          </cell>
        </row>
        <row r="694">
          <cell r="A694" t="str">
            <v>l-Buitenland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6</v>
          </cell>
          <cell r="H694">
            <v>8</v>
          </cell>
          <cell r="I694">
            <v>0</v>
          </cell>
          <cell r="J694">
            <v>0</v>
          </cell>
          <cell r="K694">
            <v>14</v>
          </cell>
          <cell r="L694">
            <v>3</v>
          </cell>
          <cell r="M694">
            <v>1</v>
          </cell>
          <cell r="N694">
            <v>0</v>
          </cell>
          <cell r="O694">
            <v>0</v>
          </cell>
          <cell r="P694">
            <v>4</v>
          </cell>
          <cell r="Q694">
            <v>18</v>
          </cell>
        </row>
        <row r="695">
          <cell r="A695" t="str">
            <v>n-Inconnu</v>
          </cell>
          <cell r="B695">
            <v>59</v>
          </cell>
          <cell r="C695">
            <v>52</v>
          </cell>
          <cell r="D695">
            <v>1</v>
          </cell>
          <cell r="E695">
            <v>0</v>
          </cell>
          <cell r="F695">
            <v>112</v>
          </cell>
          <cell r="G695">
            <v>610</v>
          </cell>
          <cell r="H695">
            <v>841</v>
          </cell>
          <cell r="I695">
            <v>38</v>
          </cell>
          <cell r="J695">
            <v>0</v>
          </cell>
          <cell r="K695">
            <v>1489</v>
          </cell>
          <cell r="L695">
            <v>307</v>
          </cell>
          <cell r="M695">
            <v>496</v>
          </cell>
          <cell r="N695">
            <v>32</v>
          </cell>
          <cell r="O695">
            <v>0</v>
          </cell>
          <cell r="P695">
            <v>835</v>
          </cell>
          <cell r="Q695">
            <v>2436</v>
          </cell>
        </row>
        <row r="696">
          <cell r="A696" t="str">
            <v>Total</v>
          </cell>
          <cell r="B696">
            <v>144</v>
          </cell>
          <cell r="C696">
            <v>395</v>
          </cell>
          <cell r="D696">
            <v>4</v>
          </cell>
          <cell r="E696">
            <v>1</v>
          </cell>
          <cell r="F696">
            <v>544</v>
          </cell>
          <cell r="G696">
            <v>1953</v>
          </cell>
          <cell r="H696">
            <v>4330</v>
          </cell>
          <cell r="I696">
            <v>184</v>
          </cell>
          <cell r="J696">
            <v>4</v>
          </cell>
          <cell r="K696">
            <v>6471</v>
          </cell>
          <cell r="L696">
            <v>1017</v>
          </cell>
          <cell r="M696">
            <v>2440</v>
          </cell>
          <cell r="N696">
            <v>155</v>
          </cell>
          <cell r="O696">
            <v>2</v>
          </cell>
          <cell r="P696">
            <v>3614</v>
          </cell>
          <cell r="Q696">
            <v>10629</v>
          </cell>
        </row>
        <row r="699">
          <cell r="A699" t="str">
            <v>5.5.5.  Arbeidsplaatsongevallen volgens provincie en gewest van het ongeval : verdeling volgens gevolgen en generatie in relatieve frequentie 2017</v>
          </cell>
        </row>
        <row r="700">
          <cell r="F700" t="str">
            <v>15 - 24 ans</v>
          </cell>
          <cell r="K700" t="str">
            <v>25 - 49 ans</v>
          </cell>
          <cell r="P700" t="str">
            <v>50 ans et plus</v>
          </cell>
          <cell r="Q700" t="str">
            <v>Total</v>
          </cell>
        </row>
        <row r="701">
          <cell r="B701" t="str">
            <v>1-CSS</v>
          </cell>
          <cell r="C701" t="str">
            <v>2-IT &lt;= 6 MOIS</v>
          </cell>
          <cell r="D701" t="str">
            <v>3-IT &gt; 6 MOIS</v>
          </cell>
          <cell r="E701" t="str">
            <v>4-Mortel</v>
          </cell>
          <cell r="F701" t="str">
            <v>Total</v>
          </cell>
          <cell r="G701" t="str">
            <v>1-CSS</v>
          </cell>
          <cell r="H701" t="str">
            <v>2-IT &lt;= 6 MOIS</v>
          </cell>
          <cell r="I701" t="str">
            <v>3-IT &gt; 6 MOIS</v>
          </cell>
          <cell r="J701" t="str">
            <v>4-Mortel</v>
          </cell>
          <cell r="K701" t="str">
            <v>Total</v>
          </cell>
          <cell r="L701" t="str">
            <v>1-CSS</v>
          </cell>
          <cell r="M701" t="str">
            <v>2-IT &lt;= 6 MOIS</v>
          </cell>
          <cell r="N701" t="str">
            <v>3-IT &gt; 6 MOIS</v>
          </cell>
          <cell r="O701" t="str">
            <v>4-Mortel</v>
          </cell>
          <cell r="P701" t="str">
            <v>Total</v>
          </cell>
        </row>
        <row r="702">
          <cell r="A702" t="str">
            <v>a-Bruxelles - Brussel</v>
          </cell>
          <cell r="B702">
            <v>10.416666666666668</v>
          </cell>
          <cell r="C702">
            <v>10.88607594936709</v>
          </cell>
          <cell r="D702">
            <v>0</v>
          </cell>
          <cell r="E702">
            <v>0</v>
          </cell>
          <cell r="F702">
            <v>10.661764705882353</v>
          </cell>
          <cell r="G702">
            <v>11.93036354326677</v>
          </cell>
          <cell r="H702">
            <v>13.695150115473444</v>
          </cell>
          <cell r="I702">
            <v>17.391304347826086</v>
          </cell>
          <cell r="J702">
            <v>0</v>
          </cell>
          <cell r="K702">
            <v>13.259156235512284</v>
          </cell>
          <cell r="L702">
            <v>12.586037364798425</v>
          </cell>
          <cell r="M702">
            <v>13.60655737704918</v>
          </cell>
          <cell r="N702">
            <v>19.35483870967742</v>
          </cell>
          <cell r="O702">
            <v>0</v>
          </cell>
          <cell r="P702">
            <v>13.558384061981185</v>
          </cell>
          <cell r="Q702">
            <v>13.227961238122118</v>
          </cell>
        </row>
        <row r="703">
          <cell r="A703" t="str">
            <v>b-Antwerpen</v>
          </cell>
          <cell r="B703">
            <v>9.722222222222223</v>
          </cell>
          <cell r="C703">
            <v>16.962025316455694</v>
          </cell>
          <cell r="D703">
            <v>25</v>
          </cell>
          <cell r="E703">
            <v>0</v>
          </cell>
          <cell r="F703">
            <v>15.073529411764705</v>
          </cell>
          <cell r="G703">
            <v>13.620071684587815</v>
          </cell>
          <cell r="H703">
            <v>14.041570438799077</v>
          </cell>
          <cell r="I703">
            <v>10.869565217391305</v>
          </cell>
          <cell r="J703">
            <v>50</v>
          </cell>
          <cell r="K703">
            <v>13.846391593262247</v>
          </cell>
          <cell r="L703">
            <v>14.15929203539823</v>
          </cell>
          <cell r="M703">
            <v>14.959016393442623</v>
          </cell>
          <cell r="N703">
            <v>11.612903225806452</v>
          </cell>
          <cell r="O703">
            <v>0</v>
          </cell>
          <cell r="P703">
            <v>14.58218040951854</v>
          </cell>
          <cell r="Q703">
            <v>14.159375294006962</v>
          </cell>
        </row>
        <row r="704">
          <cell r="A704" t="str">
            <v>c-Limburg</v>
          </cell>
          <cell r="B704">
            <v>2.083333333333333</v>
          </cell>
          <cell r="C704">
            <v>4.556962025316456</v>
          </cell>
          <cell r="D704">
            <v>0</v>
          </cell>
          <cell r="E704">
            <v>0</v>
          </cell>
          <cell r="F704">
            <v>3.8602941176470593</v>
          </cell>
          <cell r="G704">
            <v>3.789042498719918</v>
          </cell>
          <cell r="H704">
            <v>3.7644341801385677</v>
          </cell>
          <cell r="I704">
            <v>3.804347826086957</v>
          </cell>
          <cell r="J704">
            <v>0</v>
          </cell>
          <cell r="K704">
            <v>3.770669139236594</v>
          </cell>
          <cell r="L704">
            <v>4.621435594886923</v>
          </cell>
          <cell r="M704">
            <v>4.016393442622951</v>
          </cell>
          <cell r="N704">
            <v>0.6451612903225806</v>
          </cell>
          <cell r="O704">
            <v>0</v>
          </cell>
          <cell r="P704">
            <v>4.039845047039291</v>
          </cell>
          <cell r="Q704">
            <v>3.8667795653401074</v>
          </cell>
        </row>
        <row r="705">
          <cell r="A705" t="str">
            <v>d-Oost-Vlaanderen</v>
          </cell>
          <cell r="B705">
            <v>12.5</v>
          </cell>
          <cell r="C705">
            <v>15.443037974683543</v>
          </cell>
          <cell r="D705">
            <v>0</v>
          </cell>
          <cell r="E705">
            <v>0</v>
          </cell>
          <cell r="F705">
            <v>14.522058823529413</v>
          </cell>
          <cell r="G705">
            <v>12.083973374295955</v>
          </cell>
          <cell r="H705">
            <v>11.778290993071593</v>
          </cell>
          <cell r="I705">
            <v>8.695652173913043</v>
          </cell>
          <cell r="J705">
            <v>0</v>
          </cell>
          <cell r="K705">
            <v>11.77561427909133</v>
          </cell>
          <cell r="L705">
            <v>11.701081612586037</v>
          </cell>
          <cell r="M705">
            <v>11.844262295081966</v>
          </cell>
          <cell r="N705">
            <v>10.967741935483874</v>
          </cell>
          <cell r="O705">
            <v>50</v>
          </cell>
          <cell r="P705">
            <v>11.787493082457111</v>
          </cell>
          <cell r="Q705">
            <v>11.920218270768652</v>
          </cell>
        </row>
        <row r="706">
          <cell r="A706" t="str">
            <v>e-Vlaams-Brabant</v>
          </cell>
          <cell r="B706">
            <v>3.4722222222222223</v>
          </cell>
          <cell r="C706">
            <v>5.3164556962025316</v>
          </cell>
          <cell r="D706">
            <v>0</v>
          </cell>
          <cell r="E706">
            <v>0</v>
          </cell>
          <cell r="F706">
            <v>4.779411764705882</v>
          </cell>
          <cell r="G706">
            <v>5.837173579109062</v>
          </cell>
          <cell r="H706">
            <v>6.558891454965359</v>
          </cell>
          <cell r="I706">
            <v>7.065217391304348</v>
          </cell>
          <cell r="J706">
            <v>0</v>
          </cell>
          <cell r="K706">
            <v>6.351414000927214</v>
          </cell>
          <cell r="L706">
            <v>4.916420845624385</v>
          </cell>
          <cell r="M706">
            <v>7.336065573770492</v>
          </cell>
          <cell r="N706">
            <v>9.032258064516128</v>
          </cell>
          <cell r="O706">
            <v>0</v>
          </cell>
          <cell r="P706">
            <v>6.723851687880465</v>
          </cell>
          <cell r="Q706">
            <v>6.3975914949666</v>
          </cell>
        </row>
        <row r="707">
          <cell r="A707" t="str">
            <v>f-West-Vlaanderen</v>
          </cell>
          <cell r="B707">
            <v>10.416666666666668</v>
          </cell>
          <cell r="C707">
            <v>12.658227848101268</v>
          </cell>
          <cell r="D707">
            <v>0</v>
          </cell>
          <cell r="E707">
            <v>100</v>
          </cell>
          <cell r="F707">
            <v>12.132352941176471</v>
          </cell>
          <cell r="G707">
            <v>7.066052227342549</v>
          </cell>
          <cell r="H707">
            <v>7.41339491916859</v>
          </cell>
          <cell r="I707">
            <v>3.804347826086957</v>
          </cell>
          <cell r="J707">
            <v>0</v>
          </cell>
          <cell r="K707">
            <v>7.201359913460053</v>
          </cell>
          <cell r="L707">
            <v>7.669616519174041</v>
          </cell>
          <cell r="M707">
            <v>7.745901639344262</v>
          </cell>
          <cell r="N707">
            <v>3.870967741935484</v>
          </cell>
          <cell r="O707">
            <v>0</v>
          </cell>
          <cell r="P707">
            <v>7.553956834532374</v>
          </cell>
          <cell r="Q707">
            <v>7.57361934330605</v>
          </cell>
        </row>
        <row r="708">
          <cell r="A708" t="str">
            <v>g-Brabant Wallon</v>
          </cell>
          <cell r="B708">
            <v>1.3888888888888888</v>
          </cell>
          <cell r="C708">
            <v>0.7594936708860759</v>
          </cell>
          <cell r="D708">
            <v>0</v>
          </cell>
          <cell r="E708">
            <v>0</v>
          </cell>
          <cell r="F708">
            <v>0.9191176470588236</v>
          </cell>
          <cell r="G708">
            <v>1.3824884792626728</v>
          </cell>
          <cell r="H708">
            <v>1.7551963048498846</v>
          </cell>
          <cell r="I708">
            <v>1.0869565217391304</v>
          </cell>
          <cell r="J708">
            <v>0</v>
          </cell>
          <cell r="K708">
            <v>1.6226240148354196</v>
          </cell>
          <cell r="L708">
            <v>0.5899705014749262</v>
          </cell>
          <cell r="M708">
            <v>2.0081967213114753</v>
          </cell>
          <cell r="N708">
            <v>3.225806451612903</v>
          </cell>
          <cell r="O708">
            <v>50</v>
          </cell>
          <cell r="P708">
            <v>1.6878804648588823</v>
          </cell>
          <cell r="Q708">
            <v>1.6088060965283657</v>
          </cell>
        </row>
        <row r="709">
          <cell r="A709" t="str">
            <v>h-Hainaut</v>
          </cell>
          <cell r="B709">
            <v>4.166666666666666</v>
          </cell>
          <cell r="C709">
            <v>5.822784810126581</v>
          </cell>
          <cell r="D709">
            <v>0</v>
          </cell>
          <cell r="E709">
            <v>0</v>
          </cell>
          <cell r="F709">
            <v>5.330882352941177</v>
          </cell>
          <cell r="G709">
            <v>4.403481822836661</v>
          </cell>
          <cell r="H709">
            <v>8.775981524249422</v>
          </cell>
          <cell r="I709">
            <v>14.130434782608695</v>
          </cell>
          <cell r="J709">
            <v>25</v>
          </cell>
          <cell r="K709">
            <v>7.618606088703447</v>
          </cell>
          <cell r="L709">
            <v>4.424778761061947</v>
          </cell>
          <cell r="M709">
            <v>6.885245901639345</v>
          </cell>
          <cell r="N709">
            <v>7.741935483870968</v>
          </cell>
          <cell r="O709">
            <v>0</v>
          </cell>
          <cell r="P709">
            <v>6.225788599889318</v>
          </cell>
          <cell r="Q709">
            <v>7.027942421676546</v>
          </cell>
        </row>
        <row r="710">
          <cell r="A710" t="str">
            <v>i-Liège</v>
          </cell>
          <cell r="B710">
            <v>1.3888888888888888</v>
          </cell>
          <cell r="C710">
            <v>6.329113924050634</v>
          </cell>
          <cell r="D710">
            <v>25</v>
          </cell>
          <cell r="E710">
            <v>0</v>
          </cell>
          <cell r="F710">
            <v>5.147058823529411</v>
          </cell>
          <cell r="G710">
            <v>5.273937532002048</v>
          </cell>
          <cell r="H710">
            <v>7.759815242494226</v>
          </cell>
          <cell r="I710">
            <v>8.152173913043478</v>
          </cell>
          <cell r="J710">
            <v>25</v>
          </cell>
          <cell r="K710">
            <v>7.031370730953484</v>
          </cell>
          <cell r="L710">
            <v>5.899705014749262</v>
          </cell>
          <cell r="M710">
            <v>6.762295081967213</v>
          </cell>
          <cell r="N710">
            <v>7.741935483870968</v>
          </cell>
          <cell r="O710">
            <v>0</v>
          </cell>
          <cell r="P710">
            <v>6.557830658550083</v>
          </cell>
          <cell r="Q710">
            <v>6.7739204064352245</v>
          </cell>
        </row>
        <row r="711">
          <cell r="A711" t="str">
            <v>j-Luxembourg</v>
          </cell>
          <cell r="B711">
            <v>2.083333333333333</v>
          </cell>
          <cell r="C711">
            <v>3.0379746835443036</v>
          </cell>
          <cell r="D711">
            <v>0</v>
          </cell>
          <cell r="E711">
            <v>0</v>
          </cell>
          <cell r="F711">
            <v>2.7573529411764706</v>
          </cell>
          <cell r="G711">
            <v>0.7680491551459293</v>
          </cell>
          <cell r="H711">
            <v>1.2471131639722863</v>
          </cell>
          <cell r="I711">
            <v>0.5434782608695652</v>
          </cell>
          <cell r="J711">
            <v>0</v>
          </cell>
          <cell r="K711">
            <v>1.081749343223613</v>
          </cell>
          <cell r="L711">
            <v>0.4916420845624386</v>
          </cell>
          <cell r="M711">
            <v>1.1475409836065573</v>
          </cell>
          <cell r="N711">
            <v>1.2903225806451613</v>
          </cell>
          <cell r="O711">
            <v>0</v>
          </cell>
          <cell r="P711">
            <v>0.9684560044272275</v>
          </cell>
          <cell r="Q711">
            <v>1.1289867344058706</v>
          </cell>
        </row>
        <row r="712">
          <cell r="A712" t="str">
            <v>k-Namur</v>
          </cell>
          <cell r="B712">
            <v>1.3888888888888888</v>
          </cell>
          <cell r="C712">
            <v>5.063291139240507</v>
          </cell>
          <cell r="D712">
            <v>25</v>
          </cell>
          <cell r="E712">
            <v>0</v>
          </cell>
          <cell r="F712">
            <v>4.227941176470589</v>
          </cell>
          <cell r="G712">
            <v>2.3041474654377883</v>
          </cell>
          <cell r="H712">
            <v>3.602771362586605</v>
          </cell>
          <cell r="I712">
            <v>3.804347826086957</v>
          </cell>
          <cell r="J712">
            <v>0</v>
          </cell>
          <cell r="K712">
            <v>3.214340905578736</v>
          </cell>
          <cell r="L712">
            <v>2.4582104228121926</v>
          </cell>
          <cell r="M712">
            <v>3.31967213114754</v>
          </cell>
          <cell r="N712">
            <v>3.870967741935484</v>
          </cell>
          <cell r="O712">
            <v>0</v>
          </cell>
          <cell r="P712">
            <v>3.0990592141671285</v>
          </cell>
          <cell r="Q712">
            <v>3.2270204158434472</v>
          </cell>
        </row>
        <row r="713">
          <cell r="A713" t="str">
            <v>l-Buitenland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0.30721966205837176</v>
          </cell>
          <cell r="H713">
            <v>0.18475750577367203</v>
          </cell>
          <cell r="I713">
            <v>0</v>
          </cell>
          <cell r="J713">
            <v>0</v>
          </cell>
          <cell r="K713">
            <v>0.2163498686447226</v>
          </cell>
          <cell r="L713">
            <v>0.2949852507374631</v>
          </cell>
          <cell r="M713">
            <v>0.040983606557377046</v>
          </cell>
          <cell r="N713">
            <v>0</v>
          </cell>
          <cell r="O713">
            <v>0</v>
          </cell>
          <cell r="P713">
            <v>0.11068068622025456</v>
          </cell>
          <cell r="Q713">
            <v>0.16934801016088058</v>
          </cell>
        </row>
        <row r="714">
          <cell r="A714" t="str">
            <v>n-Inconnu</v>
          </cell>
          <cell r="B714">
            <v>40.972222222222214</v>
          </cell>
          <cell r="C714">
            <v>13.164556962025317</v>
          </cell>
          <cell r="D714">
            <v>25</v>
          </cell>
          <cell r="E714">
            <v>0</v>
          </cell>
          <cell r="F714">
            <v>20.588235294117645</v>
          </cell>
          <cell r="G714">
            <v>31.23399897593446</v>
          </cell>
          <cell r="H714">
            <v>19.422632794457275</v>
          </cell>
          <cell r="I714">
            <v>20.652173913043477</v>
          </cell>
          <cell r="J714">
            <v>0</v>
          </cell>
          <cell r="K714">
            <v>23.010353886570854</v>
          </cell>
          <cell r="L714">
            <v>30.18682399213372</v>
          </cell>
          <cell r="M714">
            <v>20.327868852459016</v>
          </cell>
          <cell r="N714">
            <v>20.64516129032258</v>
          </cell>
          <cell r="O714">
            <v>0</v>
          </cell>
          <cell r="P714">
            <v>23.10459324847814</v>
          </cell>
          <cell r="Q714">
            <v>22.918430708439175</v>
          </cell>
        </row>
        <row r="715">
          <cell r="A715" t="str">
            <v>Total</v>
          </cell>
          <cell r="B715">
            <v>100</v>
          </cell>
          <cell r="C715">
            <v>100</v>
          </cell>
          <cell r="D715">
            <v>100</v>
          </cell>
          <cell r="E715">
            <v>100</v>
          </cell>
          <cell r="F715">
            <v>100</v>
          </cell>
          <cell r="G715">
            <v>100</v>
          </cell>
          <cell r="H715">
            <v>100</v>
          </cell>
          <cell r="I715">
            <v>100</v>
          </cell>
          <cell r="J715">
            <v>100</v>
          </cell>
          <cell r="K715">
            <v>100</v>
          </cell>
          <cell r="L715">
            <v>100</v>
          </cell>
          <cell r="M715">
            <v>100</v>
          </cell>
          <cell r="N715">
            <v>100</v>
          </cell>
          <cell r="O715">
            <v>100</v>
          </cell>
          <cell r="P715">
            <v>100</v>
          </cell>
          <cell r="Q715">
            <v>100</v>
          </cell>
        </row>
        <row r="718">
          <cell r="A718" t="str">
            <v>5.5.6.  Arbeidsplaatsongevallen volgens provincie en gewest van het ongeval : verdeling volgens gevolgen en aard van het werk (hoofd-/handarbeid) - 2017</v>
          </cell>
        </row>
        <row r="719">
          <cell r="J719" t="str">
            <v>Andere</v>
          </cell>
          <cell r="T719" t="str">
            <v>Contractueel arbeider</v>
          </cell>
        </row>
        <row r="720">
          <cell r="B720" t="str">
            <v>1-CSS</v>
          </cell>
          <cell r="D720" t="str">
            <v>2-IT &lt;= 6 MOIS</v>
          </cell>
          <cell r="F720" t="str">
            <v>3-IT &gt; 6 MOIS</v>
          </cell>
          <cell r="H720" t="str">
            <v>4-Mortel</v>
          </cell>
          <cell r="J720" t="str">
            <v>Total</v>
          </cell>
          <cell r="L720" t="str">
            <v>1-CSS</v>
          </cell>
          <cell r="N720" t="str">
            <v>2-IT &lt;= 6 MOIS</v>
          </cell>
          <cell r="P720" t="str">
            <v>3-IT &gt; 6 MOIS</v>
          </cell>
          <cell r="R720" t="str">
            <v>4-Mortel</v>
          </cell>
          <cell r="T720" t="str">
            <v>Total</v>
          </cell>
        </row>
        <row r="721">
          <cell r="A721" t="str">
            <v>a-Bruxelles - Brussel</v>
          </cell>
          <cell r="B721">
            <v>20</v>
          </cell>
          <cell r="C721">
            <v>8.81057268722467</v>
          </cell>
          <cell r="D721">
            <v>85</v>
          </cell>
          <cell r="E721">
            <v>12.022630834512023</v>
          </cell>
          <cell r="F721">
            <v>17</v>
          </cell>
          <cell r="G721">
            <v>41.46341463414634</v>
          </cell>
          <cell r="H721">
            <v>0</v>
          </cell>
          <cell r="I721">
            <v>0</v>
          </cell>
          <cell r="J721">
            <v>122</v>
          </cell>
          <cell r="K721">
            <v>12.5</v>
          </cell>
          <cell r="L721">
            <v>12</v>
          </cell>
          <cell r="M721">
            <v>8.108108108108109</v>
          </cell>
          <cell r="N721">
            <v>108</v>
          </cell>
          <cell r="O721">
            <v>12.903225806451612</v>
          </cell>
          <cell r="P721">
            <v>6</v>
          </cell>
          <cell r="Q721">
            <v>14.285714285714285</v>
          </cell>
          <cell r="R721">
            <v>0</v>
          </cell>
          <cell r="S721">
            <v>0</v>
          </cell>
          <cell r="T721">
            <v>126</v>
          </cell>
          <cell r="U721">
            <v>12.2568093385214</v>
          </cell>
        </row>
        <row r="722">
          <cell r="A722" t="str">
            <v>b-Antwerpen</v>
          </cell>
          <cell r="B722">
            <v>15</v>
          </cell>
          <cell r="C722">
            <v>6.607929515418502</v>
          </cell>
          <cell r="D722">
            <v>81</v>
          </cell>
          <cell r="E722">
            <v>11.456859971711458</v>
          </cell>
          <cell r="F722">
            <v>2</v>
          </cell>
          <cell r="G722">
            <v>4.878048780487805</v>
          </cell>
          <cell r="H722">
            <v>0</v>
          </cell>
          <cell r="I722">
            <v>0</v>
          </cell>
          <cell r="J722">
            <v>98</v>
          </cell>
          <cell r="K722">
            <v>10.040983606557377</v>
          </cell>
          <cell r="L722">
            <v>36</v>
          </cell>
          <cell r="M722">
            <v>24.324324324324326</v>
          </cell>
          <cell r="N722">
            <v>180</v>
          </cell>
          <cell r="O722">
            <v>21.50537634408602</v>
          </cell>
          <cell r="P722">
            <v>7</v>
          </cell>
          <cell r="Q722">
            <v>16.666666666666664</v>
          </cell>
          <cell r="R722">
            <v>0</v>
          </cell>
          <cell r="S722">
            <v>0</v>
          </cell>
          <cell r="T722">
            <v>223</v>
          </cell>
          <cell r="U722">
            <v>21.69260700389105</v>
          </cell>
        </row>
        <row r="723">
          <cell r="A723" t="str">
            <v>c-Limburg</v>
          </cell>
          <cell r="B723">
            <v>5</v>
          </cell>
          <cell r="C723">
            <v>2.2026431718061676</v>
          </cell>
          <cell r="D723">
            <v>23</v>
          </cell>
          <cell r="E723">
            <v>3.253182461103253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28</v>
          </cell>
          <cell r="K723">
            <v>2.8688524590163933</v>
          </cell>
          <cell r="L723">
            <v>18</v>
          </cell>
          <cell r="M723">
            <v>12.162162162162163</v>
          </cell>
          <cell r="N723">
            <v>47</v>
          </cell>
          <cell r="O723">
            <v>5.615292712066906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65</v>
          </cell>
          <cell r="U723">
            <v>6.322957198443579</v>
          </cell>
        </row>
        <row r="724">
          <cell r="A724" t="str">
            <v>d-Oost-Vlaanderen</v>
          </cell>
          <cell r="B724">
            <v>18</v>
          </cell>
          <cell r="C724">
            <v>7.929515418502203</v>
          </cell>
          <cell r="D724">
            <v>61</v>
          </cell>
          <cell r="E724">
            <v>8.628005657708627</v>
          </cell>
          <cell r="F724">
            <v>3</v>
          </cell>
          <cell r="G724">
            <v>7.317073170731707</v>
          </cell>
          <cell r="H724">
            <v>0</v>
          </cell>
          <cell r="I724">
            <v>0</v>
          </cell>
          <cell r="J724">
            <v>82</v>
          </cell>
          <cell r="K724">
            <v>8.401639344262295</v>
          </cell>
          <cell r="L724">
            <v>27</v>
          </cell>
          <cell r="M724">
            <v>18.243243243243242</v>
          </cell>
          <cell r="N724">
            <v>130</v>
          </cell>
          <cell r="O724">
            <v>15.531660692951016</v>
          </cell>
          <cell r="P724">
            <v>8</v>
          </cell>
          <cell r="Q724">
            <v>19.047619047619047</v>
          </cell>
          <cell r="R724">
            <v>0</v>
          </cell>
          <cell r="S724">
            <v>0</v>
          </cell>
          <cell r="T724">
            <v>165</v>
          </cell>
          <cell r="U724">
            <v>16.05058365758755</v>
          </cell>
        </row>
        <row r="725">
          <cell r="A725" t="str">
            <v>e-Vlaams-Brabant</v>
          </cell>
          <cell r="B725">
            <v>8</v>
          </cell>
          <cell r="C725">
            <v>3.524229074889868</v>
          </cell>
          <cell r="D725">
            <v>22</v>
          </cell>
          <cell r="E725">
            <v>3.1117397454031117</v>
          </cell>
          <cell r="F725">
            <v>1</v>
          </cell>
          <cell r="G725">
            <v>2.4390243902439024</v>
          </cell>
          <cell r="H725">
            <v>0</v>
          </cell>
          <cell r="I725">
            <v>0</v>
          </cell>
          <cell r="J725">
            <v>31</v>
          </cell>
          <cell r="K725">
            <v>3.1762295081967213</v>
          </cell>
          <cell r="L725">
            <v>7</v>
          </cell>
          <cell r="M725">
            <v>4.72972972972973</v>
          </cell>
          <cell r="N725">
            <v>82</v>
          </cell>
          <cell r="O725">
            <v>9.79689366786141</v>
          </cell>
          <cell r="P725">
            <v>4</v>
          </cell>
          <cell r="Q725">
            <v>9.523809523809524</v>
          </cell>
          <cell r="R725">
            <v>0</v>
          </cell>
          <cell r="S725">
            <v>0</v>
          </cell>
          <cell r="T725">
            <v>93</v>
          </cell>
          <cell r="U725">
            <v>9.04669260700389</v>
          </cell>
        </row>
        <row r="726">
          <cell r="A726" t="str">
            <v>f-West-Vlaanderen</v>
          </cell>
          <cell r="B726">
            <v>9</v>
          </cell>
          <cell r="C726">
            <v>3.9647577092511015</v>
          </cell>
          <cell r="D726">
            <v>56</v>
          </cell>
          <cell r="E726">
            <v>7.920792079207921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65</v>
          </cell>
          <cell r="K726">
            <v>6.65983606557377</v>
          </cell>
          <cell r="L726">
            <v>24</v>
          </cell>
          <cell r="M726">
            <v>16.216216216216218</v>
          </cell>
          <cell r="N726">
            <v>132</v>
          </cell>
          <cell r="O726">
            <v>15.770609318996414</v>
          </cell>
          <cell r="P726">
            <v>2</v>
          </cell>
          <cell r="Q726">
            <v>4.761904761904762</v>
          </cell>
          <cell r="R726">
            <v>1</v>
          </cell>
          <cell r="S726">
            <v>100</v>
          </cell>
          <cell r="T726">
            <v>159</v>
          </cell>
          <cell r="U726">
            <v>15.46692607003891</v>
          </cell>
        </row>
        <row r="727">
          <cell r="A727" t="str">
            <v>g-Brabant Wallon</v>
          </cell>
          <cell r="B727">
            <v>7</v>
          </cell>
          <cell r="C727">
            <v>3.0837004405286343</v>
          </cell>
          <cell r="D727">
            <v>16</v>
          </cell>
          <cell r="E727">
            <v>2.263083451202263</v>
          </cell>
          <cell r="F727">
            <v>1</v>
          </cell>
          <cell r="G727">
            <v>2.4390243902439024</v>
          </cell>
          <cell r="H727">
            <v>0</v>
          </cell>
          <cell r="I727">
            <v>0</v>
          </cell>
          <cell r="J727">
            <v>24</v>
          </cell>
          <cell r="K727">
            <v>2.459016393442623</v>
          </cell>
          <cell r="L727">
            <v>3</v>
          </cell>
          <cell r="M727">
            <v>2.027027027027027</v>
          </cell>
          <cell r="N727">
            <v>12</v>
          </cell>
          <cell r="O727">
            <v>1.4336917562724014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15</v>
          </cell>
          <cell r="U727">
            <v>1.459143968871595</v>
          </cell>
        </row>
        <row r="728">
          <cell r="A728" t="str">
            <v>h-Hainaut</v>
          </cell>
          <cell r="B728">
            <v>16</v>
          </cell>
          <cell r="C728">
            <v>7.048458149779736</v>
          </cell>
          <cell r="D728">
            <v>110</v>
          </cell>
          <cell r="E728">
            <v>15.558698727015559</v>
          </cell>
          <cell r="F728">
            <v>3</v>
          </cell>
          <cell r="G728">
            <v>7.317073170731707</v>
          </cell>
          <cell r="H728">
            <v>1</v>
          </cell>
          <cell r="I728">
            <v>100</v>
          </cell>
          <cell r="J728">
            <v>130</v>
          </cell>
          <cell r="K728">
            <v>13.31967213114754</v>
          </cell>
          <cell r="L728">
            <v>8</v>
          </cell>
          <cell r="M728">
            <v>5.405405405405405</v>
          </cell>
          <cell r="N728">
            <v>46</v>
          </cell>
          <cell r="O728">
            <v>5.4958183990442055</v>
          </cell>
          <cell r="P728">
            <v>5</v>
          </cell>
          <cell r="Q728">
            <v>11.904761904761903</v>
          </cell>
          <cell r="R728">
            <v>0</v>
          </cell>
          <cell r="S728">
            <v>0</v>
          </cell>
          <cell r="T728">
            <v>59</v>
          </cell>
          <cell r="U728">
            <v>5.739299610894943</v>
          </cell>
        </row>
        <row r="729">
          <cell r="A729" t="str">
            <v>i-Liège</v>
          </cell>
          <cell r="B729">
            <v>13</v>
          </cell>
          <cell r="C729">
            <v>5.726872246696035</v>
          </cell>
          <cell r="D729">
            <v>75</v>
          </cell>
          <cell r="E729">
            <v>10.608203677510609</v>
          </cell>
          <cell r="F729">
            <v>10</v>
          </cell>
          <cell r="G729">
            <v>24.390243902439025</v>
          </cell>
          <cell r="H729">
            <v>0</v>
          </cell>
          <cell r="I729">
            <v>0</v>
          </cell>
          <cell r="J729">
            <v>98</v>
          </cell>
          <cell r="K729">
            <v>10.040983606557377</v>
          </cell>
          <cell r="L729">
            <v>6</v>
          </cell>
          <cell r="M729">
            <v>4.054054054054054</v>
          </cell>
          <cell r="N729">
            <v>50</v>
          </cell>
          <cell r="O729">
            <v>5.973715651135006</v>
          </cell>
          <cell r="P729">
            <v>5</v>
          </cell>
          <cell r="Q729">
            <v>11.904761904761903</v>
          </cell>
          <cell r="R729">
            <v>0</v>
          </cell>
          <cell r="S729">
            <v>0</v>
          </cell>
          <cell r="T729">
            <v>61</v>
          </cell>
          <cell r="U729">
            <v>5.93385214007782</v>
          </cell>
        </row>
        <row r="730">
          <cell r="A730" t="str">
            <v>j-Luxembourg</v>
          </cell>
          <cell r="B730">
            <v>3</v>
          </cell>
          <cell r="C730">
            <v>1.3215859030837003</v>
          </cell>
          <cell r="D730">
            <v>19</v>
          </cell>
          <cell r="E730">
            <v>2.687411598302687</v>
          </cell>
          <cell r="F730">
            <v>2</v>
          </cell>
          <cell r="G730">
            <v>4.878048780487805</v>
          </cell>
          <cell r="H730">
            <v>0</v>
          </cell>
          <cell r="I730">
            <v>0</v>
          </cell>
          <cell r="J730">
            <v>24</v>
          </cell>
          <cell r="K730">
            <v>2.459016393442623</v>
          </cell>
          <cell r="L730">
            <v>1</v>
          </cell>
          <cell r="M730">
            <v>0.6756756756756757</v>
          </cell>
          <cell r="N730">
            <v>9</v>
          </cell>
          <cell r="O730">
            <v>1.0752688172043012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10</v>
          </cell>
          <cell r="U730">
            <v>0.9727626459143969</v>
          </cell>
        </row>
        <row r="731">
          <cell r="A731" t="str">
            <v>k-Namur</v>
          </cell>
          <cell r="B731">
            <v>9</v>
          </cell>
          <cell r="C731">
            <v>3.9647577092511015</v>
          </cell>
          <cell r="D731">
            <v>33</v>
          </cell>
          <cell r="E731">
            <v>4.667609618104668</v>
          </cell>
          <cell r="F731">
            <v>1</v>
          </cell>
          <cell r="G731">
            <v>2.4390243902439024</v>
          </cell>
          <cell r="H731">
            <v>0</v>
          </cell>
          <cell r="I731">
            <v>0</v>
          </cell>
          <cell r="J731">
            <v>43</v>
          </cell>
          <cell r="K731">
            <v>4.405737704918033</v>
          </cell>
          <cell r="L731">
            <v>0</v>
          </cell>
          <cell r="M731">
            <v>0</v>
          </cell>
          <cell r="N731">
            <v>20</v>
          </cell>
          <cell r="O731">
            <v>2.3894862604540026</v>
          </cell>
          <cell r="P731">
            <v>2</v>
          </cell>
          <cell r="Q731">
            <v>4.761904761904762</v>
          </cell>
          <cell r="R731">
            <v>0</v>
          </cell>
          <cell r="S731">
            <v>0</v>
          </cell>
          <cell r="T731">
            <v>22</v>
          </cell>
          <cell r="U731">
            <v>2.140077821011673</v>
          </cell>
        </row>
        <row r="732">
          <cell r="A732" t="str">
            <v>l-Buitenland</v>
          </cell>
          <cell r="B732">
            <v>1</v>
          </cell>
          <cell r="C732">
            <v>0.4405286343612335</v>
          </cell>
          <cell r="D732">
            <v>2</v>
          </cell>
          <cell r="E732">
            <v>0.2828854314002829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3</v>
          </cell>
          <cell r="K732">
            <v>0.3073770491803279</v>
          </cell>
          <cell r="L732">
            <v>1</v>
          </cell>
          <cell r="M732">
            <v>0.6756756756756757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1</v>
          </cell>
          <cell r="U732">
            <v>0.0972762645914397</v>
          </cell>
        </row>
        <row r="733">
          <cell r="A733" t="str">
            <v>n-Inconnu</v>
          </cell>
          <cell r="B733">
            <v>103</v>
          </cell>
          <cell r="C733">
            <v>45.37444933920705</v>
          </cell>
          <cell r="D733">
            <v>124</v>
          </cell>
          <cell r="E733">
            <v>17.53889674681754</v>
          </cell>
          <cell r="F733">
            <v>1</v>
          </cell>
          <cell r="G733">
            <v>2.4390243902439024</v>
          </cell>
          <cell r="H733">
            <v>0</v>
          </cell>
          <cell r="I733">
            <v>0</v>
          </cell>
          <cell r="J733">
            <v>228</v>
          </cell>
          <cell r="K733">
            <v>23.36065573770492</v>
          </cell>
          <cell r="L733">
            <v>5</v>
          </cell>
          <cell r="M733">
            <v>3.3783783783783785</v>
          </cell>
          <cell r="N733">
            <v>21</v>
          </cell>
          <cell r="O733">
            <v>2.5089605734767026</v>
          </cell>
          <cell r="P733">
            <v>3</v>
          </cell>
          <cell r="Q733">
            <v>7.142857142857142</v>
          </cell>
          <cell r="R733">
            <v>0</v>
          </cell>
          <cell r="S733">
            <v>0</v>
          </cell>
          <cell r="T733">
            <v>29</v>
          </cell>
          <cell r="U733">
            <v>2.821011673151751</v>
          </cell>
        </row>
        <row r="734">
          <cell r="A734" t="str">
            <v>Total</v>
          </cell>
          <cell r="B734">
            <v>227</v>
          </cell>
          <cell r="C734">
            <v>100</v>
          </cell>
          <cell r="D734">
            <v>707</v>
          </cell>
          <cell r="E734">
            <v>100</v>
          </cell>
          <cell r="F734">
            <v>41</v>
          </cell>
          <cell r="G734">
            <v>100</v>
          </cell>
          <cell r="H734">
            <v>1</v>
          </cell>
          <cell r="I734">
            <v>100</v>
          </cell>
          <cell r="J734">
            <v>976</v>
          </cell>
          <cell r="K734">
            <v>100</v>
          </cell>
          <cell r="L734">
            <v>148</v>
          </cell>
          <cell r="M734">
            <v>100</v>
          </cell>
          <cell r="N734">
            <v>837</v>
          </cell>
          <cell r="O734">
            <v>100</v>
          </cell>
          <cell r="P734">
            <v>42</v>
          </cell>
          <cell r="Q734">
            <v>100</v>
          </cell>
          <cell r="R734">
            <v>1</v>
          </cell>
          <cell r="S734">
            <v>100</v>
          </cell>
          <cell r="T734">
            <v>1028</v>
          </cell>
          <cell r="U734">
            <v>100</v>
          </cell>
        </row>
        <row r="737">
          <cell r="A737" t="str">
            <v>5.4.7.  Arbeidsplaatsongevallen volgens provincie en gewest van het ongeval :  verdeling volgens duur van de tijdelijke ongeschiktheid - 2017</v>
          </cell>
        </row>
        <row r="738">
          <cell r="B738" t="str">
            <v>a-ITT 0 jour</v>
          </cell>
          <cell r="D738" t="str">
            <v>b-ITT 1 à 3 jours</v>
          </cell>
          <cell r="F738" t="str">
            <v>c-ITT 4 à 7 jours</v>
          </cell>
          <cell r="H738" t="str">
            <v>d-ITT 8 à 15 jours</v>
          </cell>
          <cell r="J738" t="str">
            <v>e-ITT 16 à 30 jours</v>
          </cell>
          <cell r="L738" t="str">
            <v>f-ITT 1 à 3 mois</v>
          </cell>
          <cell r="N738" t="str">
            <v>g-ITT 4 à 6 mois</v>
          </cell>
          <cell r="P738" t="str">
            <v>h-ITT &gt; 6 mois</v>
          </cell>
          <cell r="R738" t="str">
            <v>Total</v>
          </cell>
        </row>
        <row r="739">
          <cell r="A739" t="str">
            <v>a-Bruxelles - Brussel</v>
          </cell>
          <cell r="B739">
            <v>381</v>
          </cell>
          <cell r="C739">
            <v>12.15698787492023</v>
          </cell>
          <cell r="D739">
            <v>225</v>
          </cell>
          <cell r="E739">
            <v>11.6701244813278</v>
          </cell>
          <cell r="F739">
            <v>182</v>
          </cell>
          <cell r="G739">
            <v>13.217138707334787</v>
          </cell>
          <cell r="H739">
            <v>219</v>
          </cell>
          <cell r="I739">
            <v>15.542938254080912</v>
          </cell>
          <cell r="J739">
            <v>113</v>
          </cell>
          <cell r="K739">
            <v>13.30977620730271</v>
          </cell>
          <cell r="L739">
            <v>166</v>
          </cell>
          <cell r="M739">
            <v>14.397224631396357</v>
          </cell>
          <cell r="N739">
            <v>58</v>
          </cell>
          <cell r="O739">
            <v>13.302752293577983</v>
          </cell>
          <cell r="P739">
            <v>62</v>
          </cell>
          <cell r="Q739">
            <v>18.075801749271136</v>
          </cell>
          <cell r="R739">
            <v>1406</v>
          </cell>
          <cell r="S739">
            <v>13.227961238122118</v>
          </cell>
        </row>
        <row r="740">
          <cell r="A740" t="str">
            <v>b-Antwerpen</v>
          </cell>
          <cell r="B740">
            <v>429</v>
          </cell>
          <cell r="C740">
            <v>13.688576898532226</v>
          </cell>
          <cell r="D740">
            <v>323</v>
          </cell>
          <cell r="E740">
            <v>16.75311203319502</v>
          </cell>
          <cell r="F740">
            <v>203</v>
          </cell>
          <cell r="G740">
            <v>14.742193173565724</v>
          </cell>
          <cell r="H740">
            <v>191</v>
          </cell>
          <cell r="I740">
            <v>13.555713271823988</v>
          </cell>
          <cell r="J740">
            <v>110</v>
          </cell>
          <cell r="K740">
            <v>12.956419316843345</v>
          </cell>
          <cell r="L740">
            <v>162</v>
          </cell>
          <cell r="M740">
            <v>14.050303555941024</v>
          </cell>
          <cell r="N740">
            <v>48</v>
          </cell>
          <cell r="O740">
            <v>11.009174311926607</v>
          </cell>
          <cell r="P740">
            <v>39</v>
          </cell>
          <cell r="Q740">
            <v>11.370262390670554</v>
          </cell>
          <cell r="R740">
            <v>1505</v>
          </cell>
          <cell r="S740">
            <v>14.159375294006962</v>
          </cell>
        </row>
        <row r="741">
          <cell r="A741" t="str">
            <v>c-Limburg</v>
          </cell>
          <cell r="B741">
            <v>125</v>
          </cell>
          <cell r="C741">
            <v>3.98851308232291</v>
          </cell>
          <cell r="D741">
            <v>67</v>
          </cell>
          <cell r="E741">
            <v>3.4751037344398346</v>
          </cell>
          <cell r="F741">
            <v>58</v>
          </cell>
          <cell r="G741">
            <v>4.212055192447349</v>
          </cell>
          <cell r="H741">
            <v>54</v>
          </cell>
          <cell r="I741">
            <v>3.8325053229240598</v>
          </cell>
          <cell r="J741">
            <v>29</v>
          </cell>
          <cell r="K741">
            <v>3.415783274440518</v>
          </cell>
          <cell r="L741">
            <v>52</v>
          </cell>
          <cell r="M741">
            <v>4.509973980919341</v>
          </cell>
          <cell r="N741">
            <v>18</v>
          </cell>
          <cell r="O741">
            <v>4.128440366972478</v>
          </cell>
          <cell r="P741">
            <v>8</v>
          </cell>
          <cell r="Q741">
            <v>2.3323615160349855</v>
          </cell>
          <cell r="R741">
            <v>411</v>
          </cell>
          <cell r="S741">
            <v>3.8667795653401074</v>
          </cell>
        </row>
        <row r="742">
          <cell r="A742" t="str">
            <v>d-Oost-Vlaanderen</v>
          </cell>
          <cell r="B742">
            <v>375</v>
          </cell>
          <cell r="C742">
            <v>11.965539246968728</v>
          </cell>
          <cell r="D742">
            <v>257</v>
          </cell>
          <cell r="E742">
            <v>13.3298755186722</v>
          </cell>
          <cell r="F742">
            <v>151</v>
          </cell>
          <cell r="G742">
            <v>10.965867828612927</v>
          </cell>
          <cell r="H742">
            <v>161</v>
          </cell>
          <cell r="I742">
            <v>11.42654364797729</v>
          </cell>
          <cell r="J742">
            <v>91</v>
          </cell>
          <cell r="K742">
            <v>10.71849234393404</v>
          </cell>
          <cell r="L742">
            <v>150</v>
          </cell>
          <cell r="M742">
            <v>13.009540329575023</v>
          </cell>
          <cell r="N742">
            <v>49</v>
          </cell>
          <cell r="O742">
            <v>11.238532110091745</v>
          </cell>
          <cell r="P742">
            <v>33</v>
          </cell>
          <cell r="Q742">
            <v>9.620991253644315</v>
          </cell>
          <cell r="R742">
            <v>1267</v>
          </cell>
          <cell r="S742">
            <v>11.920218270768652</v>
          </cell>
        </row>
        <row r="743">
          <cell r="A743" t="str">
            <v>e-Vlaams-Brabant</v>
          </cell>
          <cell r="B743">
            <v>171</v>
          </cell>
          <cell r="C743">
            <v>5.45628589661774</v>
          </cell>
          <cell r="D743">
            <v>131</v>
          </cell>
          <cell r="E743">
            <v>6.7946058091286305</v>
          </cell>
          <cell r="F743">
            <v>97</v>
          </cell>
          <cell r="G743">
            <v>7.044299201161945</v>
          </cell>
          <cell r="H743">
            <v>105</v>
          </cell>
          <cell r="I743">
            <v>7.452093683463449</v>
          </cell>
          <cell r="J743">
            <v>50</v>
          </cell>
          <cell r="K743">
            <v>5.889281507656066</v>
          </cell>
          <cell r="L743">
            <v>62</v>
          </cell>
          <cell r="M743">
            <v>5.377276669557675</v>
          </cell>
          <cell r="N743">
            <v>37</v>
          </cell>
          <cell r="O743">
            <v>8.486238532110093</v>
          </cell>
          <cell r="P743">
            <v>27</v>
          </cell>
          <cell r="Q743">
            <v>7.871720116618077</v>
          </cell>
          <cell r="R743">
            <v>680</v>
          </cell>
          <cell r="S743">
            <v>6.3975914949666</v>
          </cell>
        </row>
        <row r="744">
          <cell r="A744" t="str">
            <v>f-West-Vlaanderen</v>
          </cell>
          <cell r="B744">
            <v>232</v>
          </cell>
          <cell r="C744">
            <v>7.402680280791321</v>
          </cell>
          <cell r="D744">
            <v>178</v>
          </cell>
          <cell r="E744">
            <v>9.232365145228217</v>
          </cell>
          <cell r="F744">
            <v>115</v>
          </cell>
          <cell r="G744">
            <v>8.351488743645605</v>
          </cell>
          <cell r="H744">
            <v>88</v>
          </cell>
          <cell r="I744">
            <v>6.245564229950319</v>
          </cell>
          <cell r="J744">
            <v>69</v>
          </cell>
          <cell r="K744">
            <v>8.12720848056537</v>
          </cell>
          <cell r="L744">
            <v>81</v>
          </cell>
          <cell r="M744">
            <v>7.025151777970512</v>
          </cell>
          <cell r="N744">
            <v>29</v>
          </cell>
          <cell r="O744">
            <v>6.651376146788992</v>
          </cell>
          <cell r="P744">
            <v>13</v>
          </cell>
          <cell r="Q744">
            <v>3.7900874635568518</v>
          </cell>
          <cell r="R744">
            <v>805</v>
          </cell>
          <cell r="S744">
            <v>7.57361934330605</v>
          </cell>
        </row>
        <row r="745">
          <cell r="A745" t="str">
            <v>g-Brabant Wallon</v>
          </cell>
          <cell r="B745">
            <v>36</v>
          </cell>
          <cell r="C745">
            <v>1.148691767708998</v>
          </cell>
          <cell r="D745">
            <v>26</v>
          </cell>
          <cell r="E745">
            <v>1.3485477178423237</v>
          </cell>
          <cell r="F745">
            <v>34</v>
          </cell>
          <cell r="G745">
            <v>2.4691358024691357</v>
          </cell>
          <cell r="H745">
            <v>17</v>
          </cell>
          <cell r="I745">
            <v>1.20652945351313</v>
          </cell>
          <cell r="J745">
            <v>23</v>
          </cell>
          <cell r="K745">
            <v>2.70906949352179</v>
          </cell>
          <cell r="L745">
            <v>22</v>
          </cell>
          <cell r="M745">
            <v>1.9080659150043366</v>
          </cell>
          <cell r="N745">
            <v>6</v>
          </cell>
          <cell r="O745">
            <v>1.3761467889908259</v>
          </cell>
          <cell r="P745">
            <v>7</v>
          </cell>
          <cell r="Q745">
            <v>2.0408163265306123</v>
          </cell>
          <cell r="R745">
            <v>171</v>
          </cell>
          <cell r="S745">
            <v>1.6088060965283657</v>
          </cell>
        </row>
        <row r="746">
          <cell r="A746" t="str">
            <v>h-Hainaut</v>
          </cell>
          <cell r="B746">
            <v>139</v>
          </cell>
          <cell r="C746">
            <v>4.435226547543076</v>
          </cell>
          <cell r="D746">
            <v>119</v>
          </cell>
          <cell r="E746">
            <v>6.172199170124482</v>
          </cell>
          <cell r="F746">
            <v>91</v>
          </cell>
          <cell r="G746">
            <v>6.608569353667393</v>
          </cell>
          <cell r="H746">
            <v>131</v>
          </cell>
          <cell r="I746">
            <v>9.297374024130589</v>
          </cell>
          <cell r="J746">
            <v>91</v>
          </cell>
          <cell r="K746">
            <v>10.71849234393404</v>
          </cell>
          <cell r="L746">
            <v>95</v>
          </cell>
          <cell r="M746">
            <v>8.23937554206418</v>
          </cell>
          <cell r="N746">
            <v>43</v>
          </cell>
          <cell r="O746">
            <v>9.862385321100918</v>
          </cell>
          <cell r="P746">
            <v>38</v>
          </cell>
          <cell r="Q746">
            <v>11.078717201166182</v>
          </cell>
          <cell r="R746">
            <v>747</v>
          </cell>
          <cell r="S746">
            <v>7.027942421676546</v>
          </cell>
        </row>
        <row r="747">
          <cell r="A747" t="str">
            <v>i-Liège</v>
          </cell>
          <cell r="B747">
            <v>166</v>
          </cell>
          <cell r="C747">
            <v>5.296745373324825</v>
          </cell>
          <cell r="D747">
            <v>123</v>
          </cell>
          <cell r="E747">
            <v>6.379668049792531</v>
          </cell>
          <cell r="F747">
            <v>107</v>
          </cell>
          <cell r="G747">
            <v>7.770515613652869</v>
          </cell>
          <cell r="H747">
            <v>99</v>
          </cell>
          <cell r="I747">
            <v>7.026259758694109</v>
          </cell>
          <cell r="J747">
            <v>70</v>
          </cell>
          <cell r="K747">
            <v>8.244994110718492</v>
          </cell>
          <cell r="L747">
            <v>85</v>
          </cell>
          <cell r="M747">
            <v>7.372072853425846</v>
          </cell>
          <cell r="N747">
            <v>42</v>
          </cell>
          <cell r="O747">
            <v>9.63302752293578</v>
          </cell>
          <cell r="P747">
            <v>28</v>
          </cell>
          <cell r="Q747">
            <v>8.16326530612245</v>
          </cell>
          <cell r="R747">
            <v>720</v>
          </cell>
          <cell r="S747">
            <v>6.7739204064352245</v>
          </cell>
        </row>
        <row r="748">
          <cell r="A748" t="str">
            <v>j-Luxembourg</v>
          </cell>
          <cell r="B748">
            <v>23</v>
          </cell>
          <cell r="C748">
            <v>0.7338864071474156</v>
          </cell>
          <cell r="D748">
            <v>24</v>
          </cell>
          <cell r="E748">
            <v>1.2448132780082988</v>
          </cell>
          <cell r="F748">
            <v>25</v>
          </cell>
          <cell r="G748">
            <v>1.815541031227306</v>
          </cell>
          <cell r="H748">
            <v>16</v>
          </cell>
          <cell r="I748">
            <v>1.1355571327182399</v>
          </cell>
          <cell r="J748">
            <v>8</v>
          </cell>
          <cell r="K748">
            <v>0.9422850412249705</v>
          </cell>
          <cell r="L748">
            <v>16</v>
          </cell>
          <cell r="M748">
            <v>1.3876843018213356</v>
          </cell>
          <cell r="N748">
            <v>5</v>
          </cell>
          <cell r="O748">
            <v>1.146788990825688</v>
          </cell>
          <cell r="P748">
            <v>3</v>
          </cell>
          <cell r="Q748">
            <v>0.8746355685131195</v>
          </cell>
          <cell r="R748">
            <v>120</v>
          </cell>
          <cell r="S748">
            <v>1.1289867344058706</v>
          </cell>
        </row>
        <row r="749">
          <cell r="A749" t="str">
            <v>k-Namur</v>
          </cell>
          <cell r="B749">
            <v>72</v>
          </cell>
          <cell r="C749">
            <v>2.297383535417996</v>
          </cell>
          <cell r="D749">
            <v>60</v>
          </cell>
          <cell r="E749">
            <v>3.112033195020747</v>
          </cell>
          <cell r="F749">
            <v>50</v>
          </cell>
          <cell r="G749">
            <v>3.631082062454612</v>
          </cell>
          <cell r="H749">
            <v>53</v>
          </cell>
          <cell r="I749">
            <v>3.7615330021291693</v>
          </cell>
          <cell r="J749">
            <v>40</v>
          </cell>
          <cell r="K749">
            <v>4.7114252061248525</v>
          </cell>
          <cell r="L749">
            <v>44</v>
          </cell>
          <cell r="M749">
            <v>3.8161318300086733</v>
          </cell>
          <cell r="N749">
            <v>10</v>
          </cell>
          <cell r="O749">
            <v>2.293577981651376</v>
          </cell>
          <cell r="P749">
            <v>14</v>
          </cell>
          <cell r="Q749">
            <v>4.081632653061225</v>
          </cell>
          <cell r="R749">
            <v>343</v>
          </cell>
          <cell r="S749">
            <v>3.2270204158434472</v>
          </cell>
        </row>
        <row r="750">
          <cell r="A750" t="str">
            <v>l-Buitenland</v>
          </cell>
          <cell r="B750">
            <v>9</v>
          </cell>
          <cell r="C750">
            <v>0.2871729419272495</v>
          </cell>
          <cell r="D750">
            <v>2</v>
          </cell>
          <cell r="E750">
            <v>0.1037344398340249</v>
          </cell>
          <cell r="F750">
            <v>0</v>
          </cell>
          <cell r="G750">
            <v>0</v>
          </cell>
          <cell r="H750">
            <v>5</v>
          </cell>
          <cell r="I750">
            <v>0.3548616039744499</v>
          </cell>
          <cell r="J750">
            <v>1</v>
          </cell>
          <cell r="K750">
            <v>0.11778563015312131</v>
          </cell>
          <cell r="L750">
            <v>1</v>
          </cell>
          <cell r="M750">
            <v>0.08673026886383348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18</v>
          </cell>
          <cell r="S750">
            <v>0.16934801016088058</v>
          </cell>
        </row>
        <row r="751">
          <cell r="A751" t="str">
            <v>n-Inconnu</v>
          </cell>
          <cell r="B751">
            <v>976</v>
          </cell>
          <cell r="C751">
            <v>31.14231014677728</v>
          </cell>
          <cell r="D751">
            <v>393</v>
          </cell>
          <cell r="E751">
            <v>20.383817427385893</v>
          </cell>
          <cell r="F751">
            <v>264</v>
          </cell>
          <cell r="G751">
            <v>19.172113289760347</v>
          </cell>
          <cell r="H751">
            <v>270</v>
          </cell>
          <cell r="I751">
            <v>19.162526614620297</v>
          </cell>
          <cell r="J751">
            <v>154</v>
          </cell>
          <cell r="K751">
            <v>18.138987043580684</v>
          </cell>
          <cell r="L751">
            <v>217</v>
          </cell>
          <cell r="M751">
            <v>18.820468343451864</v>
          </cell>
          <cell r="N751">
            <v>91</v>
          </cell>
          <cell r="O751">
            <v>20.871559633027523</v>
          </cell>
          <cell r="P751">
            <v>71</v>
          </cell>
          <cell r="Q751">
            <v>20.699708454810494</v>
          </cell>
          <cell r="R751">
            <v>2436</v>
          </cell>
          <cell r="S751">
            <v>22.918430708439175</v>
          </cell>
        </row>
        <row r="752">
          <cell r="A752" t="str">
            <v>Total</v>
          </cell>
          <cell r="B752">
            <v>3134</v>
          </cell>
          <cell r="C752">
            <v>100</v>
          </cell>
          <cell r="D752">
            <v>1928</v>
          </cell>
          <cell r="E752">
            <v>100</v>
          </cell>
          <cell r="F752">
            <v>1377</v>
          </cell>
          <cell r="G752">
            <v>100</v>
          </cell>
          <cell r="H752">
            <v>1409</v>
          </cell>
          <cell r="I752">
            <v>100</v>
          </cell>
          <cell r="J752">
            <v>849</v>
          </cell>
          <cell r="K752">
            <v>100</v>
          </cell>
          <cell r="L752">
            <v>1153</v>
          </cell>
          <cell r="M752">
            <v>100</v>
          </cell>
          <cell r="N752">
            <v>436</v>
          </cell>
          <cell r="O752">
            <v>100</v>
          </cell>
          <cell r="P752">
            <v>343</v>
          </cell>
          <cell r="Q752">
            <v>100</v>
          </cell>
          <cell r="R752">
            <v>10629</v>
          </cell>
          <cell r="S752">
            <v>100</v>
          </cell>
        </row>
        <row r="755">
          <cell r="A755" t="str">
            <v>5.4.8.  Arbeidsplaatsongevallen volgens provincie en gewest van het ongeval :  verdeling volgens voorziene graad van blijvende ongeschiktheid - 2017</v>
          </cell>
        </row>
        <row r="756">
          <cell r="D756" t="str">
            <v>Total</v>
          </cell>
        </row>
        <row r="757">
          <cell r="A757" t="str">
            <v>a-Bruxelles - Brussel</v>
          </cell>
          <cell r="B757">
            <v>1406</v>
          </cell>
          <cell r="C757">
            <v>13.227961238122118</v>
          </cell>
          <cell r="D757">
            <v>1406</v>
          </cell>
          <cell r="E757">
            <v>13.227961238122118</v>
          </cell>
        </row>
        <row r="758">
          <cell r="A758" t="str">
            <v>b-Antwerpen</v>
          </cell>
          <cell r="B758">
            <v>1505</v>
          </cell>
          <cell r="C758">
            <v>14.159375294006962</v>
          </cell>
          <cell r="D758">
            <v>1505</v>
          </cell>
          <cell r="E758">
            <v>14.159375294006962</v>
          </cell>
        </row>
        <row r="759">
          <cell r="A759" t="str">
            <v>c-Limburg</v>
          </cell>
          <cell r="B759">
            <v>411</v>
          </cell>
          <cell r="C759">
            <v>3.8667795653401074</v>
          </cell>
          <cell r="D759">
            <v>411</v>
          </cell>
          <cell r="E759">
            <v>3.8667795653401074</v>
          </cell>
        </row>
        <row r="760">
          <cell r="A760" t="str">
            <v>d-Oost-Vlaanderen</v>
          </cell>
          <cell r="B760">
            <v>1267</v>
          </cell>
          <cell r="C760">
            <v>11.920218270768652</v>
          </cell>
          <cell r="D760">
            <v>1267</v>
          </cell>
          <cell r="E760">
            <v>11.920218270768652</v>
          </cell>
        </row>
        <row r="761">
          <cell r="A761" t="str">
            <v>e-Vlaams-Brabant</v>
          </cell>
          <cell r="B761">
            <v>680</v>
          </cell>
          <cell r="C761">
            <v>6.3975914949666</v>
          </cell>
          <cell r="D761">
            <v>680</v>
          </cell>
          <cell r="E761">
            <v>6.3975914949666</v>
          </cell>
        </row>
        <row r="762">
          <cell r="A762" t="str">
            <v>f-West-Vlaanderen</v>
          </cell>
          <cell r="B762">
            <v>805</v>
          </cell>
          <cell r="C762">
            <v>7.57361934330605</v>
          </cell>
          <cell r="D762">
            <v>805</v>
          </cell>
          <cell r="E762">
            <v>7.57361934330605</v>
          </cell>
        </row>
        <row r="763">
          <cell r="A763" t="str">
            <v>g-Brabant Wallon</v>
          </cell>
          <cell r="B763">
            <v>171</v>
          </cell>
          <cell r="C763">
            <v>1.6088060965283657</v>
          </cell>
          <cell r="D763">
            <v>171</v>
          </cell>
          <cell r="E763">
            <v>1.6088060965283657</v>
          </cell>
        </row>
        <row r="764">
          <cell r="A764" t="str">
            <v>h-Hainaut</v>
          </cell>
          <cell r="B764">
            <v>747</v>
          </cell>
          <cell r="C764">
            <v>7.027942421676546</v>
          </cell>
          <cell r="D764">
            <v>747</v>
          </cell>
          <cell r="E764">
            <v>7.027942421676546</v>
          </cell>
        </row>
        <row r="765">
          <cell r="A765" t="str">
            <v>i-Liège</v>
          </cell>
          <cell r="B765">
            <v>720</v>
          </cell>
          <cell r="C765">
            <v>6.7739204064352245</v>
          </cell>
          <cell r="D765">
            <v>720</v>
          </cell>
          <cell r="E765">
            <v>6.7739204064352245</v>
          </cell>
        </row>
        <row r="766">
          <cell r="A766" t="str">
            <v>j-Luxembourg</v>
          </cell>
          <cell r="B766">
            <v>120</v>
          </cell>
          <cell r="C766">
            <v>1.1289867344058706</v>
          </cell>
          <cell r="D766">
            <v>120</v>
          </cell>
          <cell r="E766">
            <v>1.1289867344058706</v>
          </cell>
        </row>
        <row r="767">
          <cell r="A767" t="str">
            <v>k-Namur</v>
          </cell>
          <cell r="B767">
            <v>343</v>
          </cell>
          <cell r="C767">
            <v>3.2270204158434472</v>
          </cell>
          <cell r="D767">
            <v>343</v>
          </cell>
          <cell r="E767">
            <v>3.2270204158434472</v>
          </cell>
        </row>
        <row r="768">
          <cell r="A768" t="str">
            <v>l-Buitenland</v>
          </cell>
          <cell r="B768">
            <v>18</v>
          </cell>
          <cell r="C768">
            <v>0.16934801016088058</v>
          </cell>
          <cell r="D768">
            <v>18</v>
          </cell>
          <cell r="E768">
            <v>0.16934801016088058</v>
          </cell>
        </row>
        <row r="769">
          <cell r="A769" t="str">
            <v>n-Inconnu</v>
          </cell>
          <cell r="B769">
            <v>2436</v>
          </cell>
          <cell r="C769">
            <v>22.918430708439175</v>
          </cell>
          <cell r="D769">
            <v>2436</v>
          </cell>
          <cell r="E769">
            <v>22.918430708439175</v>
          </cell>
        </row>
        <row r="770">
          <cell r="A770" t="str">
            <v>Total</v>
          </cell>
          <cell r="B770">
            <v>10629</v>
          </cell>
          <cell r="C770">
            <v>100</v>
          </cell>
          <cell r="D770">
            <v>10629</v>
          </cell>
          <cell r="E770">
            <v>100</v>
          </cell>
        </row>
        <row r="773">
          <cell r="A773">
            <v>43445</v>
          </cell>
        </row>
        <row r="774">
          <cell r="A77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241</v>
      </c>
      <c r="B1" s="2"/>
    </row>
    <row r="2" spans="1:2" ht="15">
      <c r="A2" s="3" t="s">
        <v>242</v>
      </c>
      <c r="B2" s="4" t="s">
        <v>0</v>
      </c>
    </row>
    <row r="3" spans="1:2" ht="15">
      <c r="A3" s="5" t="s">
        <v>243</v>
      </c>
      <c r="B3" s="330" t="s">
        <v>213</v>
      </c>
    </row>
    <row r="4" spans="1:2" ht="15">
      <c r="A4" s="5" t="s">
        <v>244</v>
      </c>
      <c r="B4" s="330" t="s">
        <v>214</v>
      </c>
    </row>
    <row r="5" spans="1:2" ht="15">
      <c r="A5" s="5" t="s">
        <v>245</v>
      </c>
      <c r="B5" s="330" t="s">
        <v>215</v>
      </c>
    </row>
    <row r="6" spans="1:2" ht="15">
      <c r="A6" s="5" t="s">
        <v>246</v>
      </c>
      <c r="B6" s="330" t="s">
        <v>216</v>
      </c>
    </row>
    <row r="7" spans="1:2" ht="15">
      <c r="A7" s="5" t="s">
        <v>263</v>
      </c>
      <c r="B7" s="330" t="s">
        <v>217</v>
      </c>
    </row>
    <row r="8" spans="1:2" ht="15">
      <c r="A8" s="5" t="s">
        <v>247</v>
      </c>
      <c r="B8" s="330" t="s">
        <v>218</v>
      </c>
    </row>
    <row r="9" spans="1:2" ht="15">
      <c r="A9" s="5" t="s">
        <v>248</v>
      </c>
      <c r="B9" s="330" t="s">
        <v>219</v>
      </c>
    </row>
    <row r="10" spans="1:2" ht="15">
      <c r="A10" s="3" t="s">
        <v>249</v>
      </c>
      <c r="B10" s="4" t="s">
        <v>1</v>
      </c>
    </row>
    <row r="11" spans="1:2" ht="15">
      <c r="A11" s="5" t="s">
        <v>250</v>
      </c>
      <c r="B11" s="330" t="s">
        <v>220</v>
      </c>
    </row>
    <row r="12" spans="1:2" ht="15">
      <c r="A12" s="5" t="s">
        <v>251</v>
      </c>
      <c r="B12" s="330" t="s">
        <v>221</v>
      </c>
    </row>
    <row r="13" spans="1:2" ht="15">
      <c r="A13" s="5" t="s">
        <v>252</v>
      </c>
      <c r="B13" s="330" t="s">
        <v>222</v>
      </c>
    </row>
    <row r="14" spans="1:2" ht="15">
      <c r="A14" s="5" t="s">
        <v>253</v>
      </c>
      <c r="B14" s="330" t="s">
        <v>223</v>
      </c>
    </row>
    <row r="15" spans="1:2" ht="15">
      <c r="A15" s="5" t="s">
        <v>264</v>
      </c>
      <c r="B15" s="330" t="s">
        <v>224</v>
      </c>
    </row>
    <row r="16" spans="1:2" ht="15">
      <c r="A16" s="5" t="s">
        <v>254</v>
      </c>
      <c r="B16" s="330" t="s">
        <v>225</v>
      </c>
    </row>
    <row r="17" spans="1:2" ht="15">
      <c r="A17" s="5" t="s">
        <v>255</v>
      </c>
      <c r="B17" s="330" t="s">
        <v>226</v>
      </c>
    </row>
    <row r="18" spans="1:2" ht="15">
      <c r="A18" s="3" t="s">
        <v>256</v>
      </c>
      <c r="B18" s="4" t="s">
        <v>2</v>
      </c>
    </row>
    <row r="19" spans="1:2" ht="15">
      <c r="A19" s="5" t="s">
        <v>257</v>
      </c>
      <c r="B19" s="330" t="s">
        <v>227</v>
      </c>
    </row>
    <row r="20" spans="1:2" ht="15">
      <c r="A20" s="5" t="s">
        <v>258</v>
      </c>
      <c r="B20" s="330" t="s">
        <v>228</v>
      </c>
    </row>
    <row r="21" spans="1:2" ht="15">
      <c r="A21" s="5" t="s">
        <v>259</v>
      </c>
      <c r="B21" s="330" t="s">
        <v>229</v>
      </c>
    </row>
    <row r="22" spans="1:2" ht="15">
      <c r="A22" s="5" t="s">
        <v>260</v>
      </c>
      <c r="B22" s="330" t="s">
        <v>230</v>
      </c>
    </row>
    <row r="23" spans="1:2" ht="15">
      <c r="A23" s="5" t="s">
        <v>265</v>
      </c>
      <c r="B23" s="330" t="s">
        <v>231</v>
      </c>
    </row>
    <row r="24" spans="1:2" ht="15">
      <c r="A24" s="5" t="s">
        <v>261</v>
      </c>
      <c r="B24" s="330" t="s">
        <v>232</v>
      </c>
    </row>
    <row r="25" spans="1:2" ht="15">
      <c r="A25" s="5" t="s">
        <v>262</v>
      </c>
      <c r="B25" s="330" t="s">
        <v>233</v>
      </c>
    </row>
    <row r="26" spans="1:2" ht="15">
      <c r="A26" s="3" t="s">
        <v>266</v>
      </c>
      <c r="B26" s="4" t="s">
        <v>3</v>
      </c>
    </row>
    <row r="27" spans="1:2" ht="15">
      <c r="A27" s="5" t="s">
        <v>267</v>
      </c>
      <c r="B27" s="330" t="s">
        <v>234</v>
      </c>
    </row>
    <row r="28" spans="1:2" ht="15">
      <c r="A28" s="5" t="s">
        <v>268</v>
      </c>
      <c r="B28" s="330" t="s">
        <v>235</v>
      </c>
    </row>
    <row r="29" spans="1:2" ht="15">
      <c r="A29" s="5" t="s">
        <v>269</v>
      </c>
      <c r="B29" s="330" t="s">
        <v>236</v>
      </c>
    </row>
    <row r="30" spans="1:2" ht="15">
      <c r="A30" s="5" t="s">
        <v>270</v>
      </c>
      <c r="B30" s="330" t="s">
        <v>237</v>
      </c>
    </row>
    <row r="31" spans="1:2" ht="15">
      <c r="A31" s="5" t="s">
        <v>271</v>
      </c>
      <c r="B31" s="330" t="s">
        <v>238</v>
      </c>
    </row>
    <row r="32" spans="1:2" ht="15">
      <c r="A32" s="5" t="s">
        <v>272</v>
      </c>
      <c r="B32" s="330" t="s">
        <v>239</v>
      </c>
    </row>
    <row r="33" spans="1:2" ht="15">
      <c r="A33" s="5" t="s">
        <v>273</v>
      </c>
      <c r="B33" s="330" t="s">
        <v>240</v>
      </c>
    </row>
    <row r="34" spans="1:2" ht="15.75" thickBot="1">
      <c r="A34" s="6"/>
      <c r="B34" s="6"/>
    </row>
  </sheetData>
  <sheetProtection/>
  <hyperlinks>
    <hyperlink ref="B3" location="'24.1.1'!A1" display="Accidents sur le chemin du travail selon l'heure de l'accident :  évolution 2015 - 2017"/>
    <hyperlink ref="B4" location="'24.1.2'!A1" display="Accidents sur le chemin du travail selon l'heure de l'accident : distribution selon les conséquences - 2017"/>
    <hyperlink ref="B5" location="'24.1.3'!A1" display="Accidents sur le chemin du travail selon l'heure de l'accident : distribution selon les conséquences et le genre - 2017"/>
    <hyperlink ref="B6" location="'24.1.4'!A1" display="Accidents sur le chemin du travail selon l'heure de l'accident : distribution selon les conséquences et la génération en fréquence absolue - 2017"/>
    <hyperlink ref="B7" location="'24.1.5'!A1" display="Accidents sur le chemin du travail selon l'heure de l'accident : distribution selon les conséquences et la génération en fréquence relative - 2017"/>
    <hyperlink ref="B8" location="'24.1.6'!A1" display="Accidents sur le chemin du travail selon l'heure de l'accident : distribution selon les conséquences et le genre de travail (manuel/intellectuel) - 2017"/>
    <hyperlink ref="B9" location="'24.1.7'!A1" display="Accidents sur le chemin du travail selon l'heure de l'accident : distribution selon la durée de l’incapacité temporaire - 2017"/>
    <hyperlink ref="B19" location="'24.4.1'!A1" display="Accidents sur le chemin du travail selon le mois de l'accident : évolution 2014 - 2017"/>
    <hyperlink ref="B20" location="'24.4.2'!A1" display="Accidents sur le chemin du travail selon le mois de l'accident : distribution selon les conséquences - 2017"/>
    <hyperlink ref="B21" location="'24.4.3'!A1" display="Accidents sur le chemin du travail selon le mois de l'accident : distribution selon les conséquences et le genre - 2017"/>
    <hyperlink ref="B22" location="'24.4.4'!A1" display="Accidents sur le chemin du travail selon le mois de l'accident : distribution selon les conséquences et la génération en fréquence absolue - 2017"/>
    <hyperlink ref="B23" location="'24.4.5'!A1" display="Accidents sur le chemin du travail selon le mois de l'accident : distribution selon les conséquences et la génération en fréquence relative - 2017"/>
    <hyperlink ref="B24" location="'24.4.6'!A1" display="Accidents sur le chemin du travail selon le mois de l'accident : distribution selon les conséquences et le genre de travail - 2017"/>
    <hyperlink ref="B25" location="'24.4.7'!A1" display="Accidents sur le chemin du travail selon le mois de l'accident : distribution selon la durée de l’incapacité temporaire - 2017"/>
    <hyperlink ref="B27" location="'24.5.1'!A1" display="Accidents sur le chemin du travail selon la province et la région de survenance de l'accident : évolution 2014 - 2017"/>
    <hyperlink ref="B28" location="'24.5.2'!A1" display="Accidents sur le chemin du travail selon la province et la région de survenance de l'accident : distribution selon les conséquences - 2017"/>
    <hyperlink ref="B29" location="'24.5.3'!A1" display="Accidents sur le chemin du travail selon la province et la région de survenance de l'accident : distribution selon les conséquences et le genre - 2017"/>
    <hyperlink ref="B30" location="'24.5.4'!A1" display="Accidents sur le chemin du travail selon la province et la région de survenance de l'accident : distribution selon les conséquences et la génération en fréquence absolue - 2017"/>
    <hyperlink ref="B31" location="'24.5.5'!A1" display="Accidents sur le chemin du travail selon la province et la région de survenance de l'accident : distribution selon les conséquences et la génération en fréquence relative -  2017"/>
    <hyperlink ref="B32" location="'24.5.6'!A1" display="Accidents sur le chemin du travail selon la province et la région de survenance de l'accident : distribution selon les conséquences et le genre de travail - 2017"/>
    <hyperlink ref="B33" location="'24.5.7'!A1" display="Accidents sur le chemin du travail selon la province et la région de survenance de l'accident : distribution selon la durée de l’incapacité temporaire - 2017"/>
    <hyperlink ref="B11" location="'24.3.1'!A1" display="Accidents sur le chemin du travail selon le jour de l'accident : évolution 2014 - 2017"/>
    <hyperlink ref="B12" location="'24.3.2'!A1" display="Accidents sur le chemin du travail selon le jour de l'accident : distribution selon les conséquences - 2017"/>
    <hyperlink ref="B13" location="'24.3.3'!A1" display="Accidents sur le chemin du travail selon le jour de l'accident : distribution selon les conséquences et le genre - 2017"/>
    <hyperlink ref="B14" location="'24.3.4'!A1" display="Accidents sur le chemin du travail selon le jour de l'accident : distribution selon les conséquences et la génération en fréquence absolue - 2017"/>
    <hyperlink ref="B15" location="'24.3.5'!A1" display="Accidents sur le chemin du travail selon le jour de l'accident : distribution selon les conséquences et la génération en fréquence relative - 2017"/>
    <hyperlink ref="B16" location="'24.3.6'!A1" display="Accidents sur le chemin du travail selon le jour de l'accident : distribution selon les conséquences et le genre de travail - 2017"/>
    <hyperlink ref="B17" location="'24.3.7'!A1" display="Accidents sur le chemin du travail selon le jour de l'accident : distribution selon la durée de l’incapacité temporaire 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20.7109375" style="318" customWidth="1"/>
    <col min="2" max="21" width="9.8515625" style="318" customWidth="1"/>
    <col min="22" max="16384" width="9.140625" style="318" customWidth="1"/>
  </cols>
  <sheetData>
    <row r="1" spans="1:21" ht="24.75" customHeight="1" thickBot="1" thickTop="1">
      <c r="A1" s="469" t="s">
        <v>126</v>
      </c>
      <c r="B1" s="470"/>
      <c r="C1" s="470"/>
      <c r="D1" s="470"/>
      <c r="E1" s="470"/>
      <c r="F1" s="470"/>
      <c r="G1" s="470"/>
      <c r="H1" s="470"/>
      <c r="I1" s="470"/>
      <c r="J1" s="470"/>
      <c r="K1" s="513"/>
      <c r="L1" s="514"/>
      <c r="M1" s="514"/>
      <c r="N1" s="514"/>
      <c r="O1" s="514"/>
      <c r="P1" s="514"/>
      <c r="Q1" s="514"/>
      <c r="R1" s="514"/>
      <c r="S1" s="514"/>
      <c r="T1" s="514"/>
      <c r="U1" s="515"/>
    </row>
    <row r="2" spans="1:21" ht="24.75" customHeight="1" thickBot="1" thickTop="1">
      <c r="A2" s="443" t="s">
        <v>75</v>
      </c>
      <c r="B2" s="476" t="s">
        <v>56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9"/>
    </row>
    <row r="3" spans="1:21" ht="24.75" customHeight="1">
      <c r="A3" s="516"/>
      <c r="B3" s="521">
        <v>0</v>
      </c>
      <c r="C3" s="512"/>
      <c r="D3" s="465" t="s">
        <v>57</v>
      </c>
      <c r="E3" s="466"/>
      <c r="F3" s="520" t="s">
        <v>58</v>
      </c>
      <c r="G3" s="512"/>
      <c r="H3" s="465" t="s">
        <v>59</v>
      </c>
      <c r="I3" s="466"/>
      <c r="J3" s="520" t="s">
        <v>60</v>
      </c>
      <c r="K3" s="512"/>
      <c r="L3" s="465" t="s">
        <v>61</v>
      </c>
      <c r="M3" s="466"/>
      <c r="N3" s="520" t="s">
        <v>62</v>
      </c>
      <c r="O3" s="512"/>
      <c r="P3" s="465" t="s">
        <v>63</v>
      </c>
      <c r="Q3" s="466"/>
      <c r="R3" s="520" t="s">
        <v>35</v>
      </c>
      <c r="S3" s="466"/>
      <c r="T3" s="465" t="s">
        <v>54</v>
      </c>
      <c r="U3" s="466"/>
    </row>
    <row r="4" spans="1:21" ht="24.75" customHeight="1" thickBot="1">
      <c r="A4" s="517"/>
      <c r="B4" s="36" t="s">
        <v>5</v>
      </c>
      <c r="C4" s="37" t="s">
        <v>6</v>
      </c>
      <c r="D4" s="36" t="s">
        <v>5</v>
      </c>
      <c r="E4" s="38" t="s">
        <v>6</v>
      </c>
      <c r="F4" s="39" t="s">
        <v>5</v>
      </c>
      <c r="G4" s="37" t="s">
        <v>6</v>
      </c>
      <c r="H4" s="36" t="s">
        <v>5</v>
      </c>
      <c r="I4" s="38" t="s">
        <v>6</v>
      </c>
      <c r="J4" s="39" t="s">
        <v>5</v>
      </c>
      <c r="K4" s="37" t="s">
        <v>6</v>
      </c>
      <c r="L4" s="36" t="s">
        <v>5</v>
      </c>
      <c r="M4" s="38" t="s">
        <v>6</v>
      </c>
      <c r="N4" s="39" t="s">
        <v>5</v>
      </c>
      <c r="O4" s="37" t="s">
        <v>6</v>
      </c>
      <c r="P4" s="36" t="s">
        <v>5</v>
      </c>
      <c r="Q4" s="38" t="s">
        <v>6</v>
      </c>
      <c r="R4" s="39" t="s">
        <v>5</v>
      </c>
      <c r="S4" s="38" t="s">
        <v>6</v>
      </c>
      <c r="T4" s="36" t="s">
        <v>5</v>
      </c>
      <c r="U4" s="38" t="s">
        <v>6</v>
      </c>
    </row>
    <row r="5" spans="1:22" ht="15">
      <c r="A5" s="40" t="s">
        <v>64</v>
      </c>
      <c r="B5" s="123">
        <f>VLOOKUP(V5,'[1]Sheet1'!$A$370:$U$382,2,FALSE)</f>
        <v>921</v>
      </c>
      <c r="C5" s="42">
        <f>VLOOKUP(V5,'[1]Sheet1'!$A$370:$U$382,3,FALSE)/100</f>
        <v>0.08664973186565056</v>
      </c>
      <c r="D5" s="123">
        <f>VLOOKUP(V5,'[1]Sheet1'!$A$370:$U$382,4,FALSE)</f>
        <v>921</v>
      </c>
      <c r="E5" s="42">
        <f>VLOOKUP(V5,'[1]Sheet1'!$A$370:$U$382,5,FALSE)/100</f>
        <v>0.08664973186565056</v>
      </c>
      <c r="F5" s="123">
        <f>VLOOKUP(V5,'[1]Sheet1'!$A$370:$U$382,6,FALSE)</f>
        <v>0</v>
      </c>
      <c r="G5" s="42">
        <f>VLOOKUP(V5,'[1]Sheet1'!$A$370:$U$382,7,FALSE)/100</f>
        <v>0</v>
      </c>
      <c r="H5" s="123">
        <f>VLOOKUP(V5,'[1]Sheet1'!$A$370:$U$382,8,FALSE)</f>
        <v>0</v>
      </c>
      <c r="I5" s="42">
        <f>VLOOKUP(V5,'[1]Sheet1'!$A$370:$U$382,9,FALSE)/100</f>
        <v>0</v>
      </c>
      <c r="J5" s="123">
        <f>VLOOKUP(V5,'[1]Sheet1'!$A$370:$U$382,10,FALSE)</f>
        <v>0</v>
      </c>
      <c r="K5" s="42">
        <f>VLOOKUP(V5,'[1]Sheet1'!$A$370:$U$382,11,FALSE)/100</f>
        <v>0</v>
      </c>
      <c r="L5" s="123">
        <f>VLOOKUP(V5,'[1]Sheet1'!$A$370:$U$382,12,FALSE)</f>
        <v>0</v>
      </c>
      <c r="M5" s="42">
        <f>VLOOKUP(V5,'[1]Sheet1'!$A$370:$U$3821,13,FALSE)/100</f>
        <v>0</v>
      </c>
      <c r="N5" s="123">
        <f>VLOOKUP(V5,'[1]Sheet1'!$A$370:$U$382,14,FALSE)</f>
        <v>0</v>
      </c>
      <c r="O5" s="42">
        <f>VLOOKUP(V5,'[1]Sheet1'!$A$370:$U$382,15,FALSE)/100</f>
        <v>0</v>
      </c>
      <c r="P5" s="123">
        <f>VLOOKUP(V5,'[1]Sheet1'!$A$370:$U$382,16,FALSE)</f>
        <v>0</v>
      </c>
      <c r="Q5" s="42">
        <f>VLOOKUP(V5,'[1]Sheet1'!$A$370:$U$382,17,FALSE)/100</f>
        <v>0</v>
      </c>
      <c r="R5" s="123">
        <f>VLOOKUP(V5,'[1]Sheet1'!$A$370:$U$382,18,FALSE)</f>
        <v>0</v>
      </c>
      <c r="S5" s="42">
        <f>VLOOKUP(V5,'[1]Sheet1'!$A$370:$U$382,19,FALSE)/100</f>
        <v>0</v>
      </c>
      <c r="T5" s="123">
        <f>VLOOKUP(V5,'[1]Sheet1'!$A$370:$U$382,20,FALSE)</f>
        <v>0</v>
      </c>
      <c r="U5" s="43">
        <f>VLOOKUP(V5,'[1]Sheet1'!$A$370:$U$382,21,FALSE)/100</f>
        <v>0</v>
      </c>
      <c r="V5" s="331" t="s">
        <v>154</v>
      </c>
    </row>
    <row r="6" spans="1:22" ht="15">
      <c r="A6" s="46" t="s">
        <v>65</v>
      </c>
      <c r="B6" s="97">
        <f>VLOOKUP(V6,'[1]Sheet1'!$A$370:$U$382,2,FALSE)</f>
        <v>77</v>
      </c>
      <c r="C6" s="42">
        <f>VLOOKUP(V6,'[1]Sheet1'!$A$370:$U$382,3,FALSE)/100</f>
        <v>0.007244331545771004</v>
      </c>
      <c r="D6" s="97">
        <f>VLOOKUP(V6,'[1]Sheet1'!$A$370:$U$382,4,FALSE)</f>
        <v>77</v>
      </c>
      <c r="E6" s="42">
        <f>VLOOKUP(V6,'[1]Sheet1'!$A$370:$U$382,5,FALSE)/100</f>
        <v>0.007244331545771004</v>
      </c>
      <c r="F6" s="97">
        <f>VLOOKUP(V6,'[1]Sheet1'!$A$370:$U$382,6,FALSE)</f>
        <v>0</v>
      </c>
      <c r="G6" s="42">
        <f>VLOOKUP(V6,'[1]Sheet1'!$A$370:$U$382,7,FALSE)/100</f>
        <v>0</v>
      </c>
      <c r="H6" s="97">
        <f>VLOOKUP(V6,'[1]Sheet1'!$A$370:$U$382,8,FALSE)</f>
        <v>0</v>
      </c>
      <c r="I6" s="42">
        <f>VLOOKUP(V6,'[1]Sheet1'!$A$370:$U$382,9,FALSE)/100</f>
        <v>0</v>
      </c>
      <c r="J6" s="97">
        <f>VLOOKUP(V6,'[1]Sheet1'!$A$370:$U$382,10,FALSE)</f>
        <v>0</v>
      </c>
      <c r="K6" s="42">
        <f>VLOOKUP(V6,'[1]Sheet1'!$A$370:$U$382,11,FALSE)/100</f>
        <v>0</v>
      </c>
      <c r="L6" s="97">
        <f>VLOOKUP(V6,'[1]Sheet1'!$A$370:$U$382,12,FALSE)</f>
        <v>0</v>
      </c>
      <c r="M6" s="42">
        <f>VLOOKUP(V6,'[1]Sheet1'!$A$370:$U$3821,13,FALSE)/100</f>
        <v>0</v>
      </c>
      <c r="N6" s="97">
        <f>VLOOKUP(V6,'[1]Sheet1'!$A$370:$U$382,14,FALSE)</f>
        <v>0</v>
      </c>
      <c r="O6" s="42">
        <f>VLOOKUP(V6,'[1]Sheet1'!$A$370:$U$382,15,FALSE)/100</f>
        <v>0</v>
      </c>
      <c r="P6" s="97">
        <f>VLOOKUP(V6,'[1]Sheet1'!$A$370:$U$382,16,FALSE)</f>
        <v>0</v>
      </c>
      <c r="Q6" s="42">
        <f>VLOOKUP(V6,'[1]Sheet1'!$A$370:$U$382,17,FALSE)/100</f>
        <v>0</v>
      </c>
      <c r="R6" s="97">
        <f>VLOOKUP(V6,'[1]Sheet1'!$A$370:$U$382,18,FALSE)</f>
        <v>0</v>
      </c>
      <c r="S6" s="42">
        <f>VLOOKUP(V6,'[1]Sheet1'!$A$370:$U$382,19,FALSE)/100</f>
        <v>0</v>
      </c>
      <c r="T6" s="97">
        <f>VLOOKUP(V6,'[1]Sheet1'!$A$370:$U$382,20,FALSE)</f>
        <v>0</v>
      </c>
      <c r="U6" s="43">
        <f>VLOOKUP(V6,'[1]Sheet1'!$A$370:$U$382,21,FALSE)/100</f>
        <v>0</v>
      </c>
      <c r="V6" s="331" t="s">
        <v>155</v>
      </c>
    </row>
    <row r="7" spans="1:22" ht="15">
      <c r="A7" s="46" t="s">
        <v>66</v>
      </c>
      <c r="B7" s="97">
        <f>VLOOKUP(V7,'[1]Sheet1'!$A$370:$U$382,2,FALSE)</f>
        <v>50</v>
      </c>
      <c r="C7" s="42">
        <f>VLOOKUP(V7,'[1]Sheet1'!$A$370:$U$382,3,FALSE)/100</f>
        <v>0.004704111393357795</v>
      </c>
      <c r="D7" s="97">
        <f>VLOOKUP(V7,'[1]Sheet1'!$A$370:$U$382,4,FALSE)</f>
        <v>50</v>
      </c>
      <c r="E7" s="42">
        <f>VLOOKUP(V7,'[1]Sheet1'!$A$370:$U$382,5,FALSE)/100</f>
        <v>0.004704111393357795</v>
      </c>
      <c r="F7" s="97">
        <f>VLOOKUP(V7,'[1]Sheet1'!$A$370:$U$382,6,FALSE)</f>
        <v>0</v>
      </c>
      <c r="G7" s="42">
        <f>VLOOKUP(V7,'[1]Sheet1'!$A$370:$U$382,7,FALSE)/100</f>
        <v>0</v>
      </c>
      <c r="H7" s="97">
        <f>VLOOKUP(V7,'[1]Sheet1'!$A$370:$U$382,8,FALSE)</f>
        <v>0</v>
      </c>
      <c r="I7" s="42">
        <f>VLOOKUP(V7,'[1]Sheet1'!$A$370:$U$382,9,FALSE)/100</f>
        <v>0</v>
      </c>
      <c r="J7" s="97">
        <f>VLOOKUP(V7,'[1]Sheet1'!$A$370:$U$382,10,FALSE)</f>
        <v>0</v>
      </c>
      <c r="K7" s="42">
        <f>VLOOKUP(V7,'[1]Sheet1'!$A$370:$U$382,11,FALSE)/100</f>
        <v>0</v>
      </c>
      <c r="L7" s="97">
        <f>VLOOKUP(V7,'[1]Sheet1'!$A$370:$U$382,12,FALSE)</f>
        <v>0</v>
      </c>
      <c r="M7" s="42">
        <f>VLOOKUP(V7,'[1]Sheet1'!$A$370:$U$3821,13,FALSE)/100</f>
        <v>0</v>
      </c>
      <c r="N7" s="97">
        <f>VLOOKUP(V7,'[1]Sheet1'!$A$370:$U$382,14,FALSE)</f>
        <v>0</v>
      </c>
      <c r="O7" s="42">
        <f>VLOOKUP(V7,'[1]Sheet1'!$A$370:$U$382,15,FALSE)/100</f>
        <v>0</v>
      </c>
      <c r="P7" s="97">
        <f>VLOOKUP(V7,'[1]Sheet1'!$A$370:$U$382,16,FALSE)</f>
        <v>0</v>
      </c>
      <c r="Q7" s="42">
        <f>VLOOKUP(V7,'[1]Sheet1'!$A$370:$U$382,17,FALSE)/100</f>
        <v>0</v>
      </c>
      <c r="R7" s="97">
        <f>VLOOKUP(V7,'[1]Sheet1'!$A$370:$U$382,18,FALSE)</f>
        <v>0</v>
      </c>
      <c r="S7" s="42">
        <f>VLOOKUP(V7,'[1]Sheet1'!$A$370:$U$382,19,FALSE)/100</f>
        <v>0</v>
      </c>
      <c r="T7" s="97">
        <f>VLOOKUP(V7,'[1]Sheet1'!$A$370:$U$382,20,FALSE)</f>
        <v>0</v>
      </c>
      <c r="U7" s="43">
        <f>VLOOKUP(V7,'[1]Sheet1'!$A$370:$U$382,21,FALSE)/100</f>
        <v>0</v>
      </c>
      <c r="V7" s="331" t="s">
        <v>156</v>
      </c>
    </row>
    <row r="8" spans="1:22" ht="15">
      <c r="A8" s="46" t="s">
        <v>67</v>
      </c>
      <c r="B8" s="97">
        <f>VLOOKUP(V8,'[1]Sheet1'!$A$370:$U$382,2,FALSE)</f>
        <v>59</v>
      </c>
      <c r="C8" s="42">
        <f>VLOOKUP(V8,'[1]Sheet1'!$A$370:$U$382,3,FALSE)/100</f>
        <v>0.005550851444162197</v>
      </c>
      <c r="D8" s="97">
        <f>VLOOKUP(V8,'[1]Sheet1'!$A$370:$U$382,4,FALSE)</f>
        <v>59</v>
      </c>
      <c r="E8" s="42">
        <f>VLOOKUP(V8,'[1]Sheet1'!$A$370:$U$382,5,FALSE)/100</f>
        <v>0.005550851444162197</v>
      </c>
      <c r="F8" s="97">
        <f>VLOOKUP(V8,'[1]Sheet1'!$A$370:$U$382,6,FALSE)</f>
        <v>0</v>
      </c>
      <c r="G8" s="42">
        <f>VLOOKUP(V8,'[1]Sheet1'!$A$370:$U$382,7,FALSE)/100</f>
        <v>0</v>
      </c>
      <c r="H8" s="97">
        <f>VLOOKUP(V8,'[1]Sheet1'!$A$370:$U$382,8,FALSE)</f>
        <v>0</v>
      </c>
      <c r="I8" s="42">
        <f>VLOOKUP(V8,'[1]Sheet1'!$A$370:$U$382,9,FALSE)/100</f>
        <v>0</v>
      </c>
      <c r="J8" s="97">
        <f>VLOOKUP(V8,'[1]Sheet1'!$A$370:$U$382,10,FALSE)</f>
        <v>0</v>
      </c>
      <c r="K8" s="42">
        <f>VLOOKUP(V8,'[1]Sheet1'!$A$370:$U$382,11,FALSE)/100</f>
        <v>0</v>
      </c>
      <c r="L8" s="97">
        <f>VLOOKUP(V8,'[1]Sheet1'!$A$370:$U$382,12,FALSE)</f>
        <v>0</v>
      </c>
      <c r="M8" s="42">
        <f>VLOOKUP(V8,'[1]Sheet1'!$A$370:$U$3821,13,FALSE)/100</f>
        <v>0</v>
      </c>
      <c r="N8" s="97">
        <f>VLOOKUP(V8,'[1]Sheet1'!$A$370:$U$382,14,FALSE)</f>
        <v>0</v>
      </c>
      <c r="O8" s="42">
        <f>VLOOKUP(V8,'[1]Sheet1'!$A$370:$U$382,15,FALSE)/100</f>
        <v>0</v>
      </c>
      <c r="P8" s="97">
        <f>VLOOKUP(V8,'[1]Sheet1'!$A$370:$U$382,16,FALSE)</f>
        <v>0</v>
      </c>
      <c r="Q8" s="42">
        <f>VLOOKUP(V8,'[1]Sheet1'!$A$370:$U$382,17,FALSE)/100</f>
        <v>0</v>
      </c>
      <c r="R8" s="97">
        <f>VLOOKUP(V8,'[1]Sheet1'!$A$370:$U$382,18,FALSE)</f>
        <v>0</v>
      </c>
      <c r="S8" s="42">
        <f>VLOOKUP(V8,'[1]Sheet1'!$A$370:$U$382,19,FALSE)/100</f>
        <v>0</v>
      </c>
      <c r="T8" s="97">
        <f>VLOOKUP(V8,'[1]Sheet1'!$A$370:$U$382,20,FALSE)</f>
        <v>0</v>
      </c>
      <c r="U8" s="43">
        <f>VLOOKUP(V8,'[1]Sheet1'!$A$370:$U$382,21,FALSE)/100</f>
        <v>0</v>
      </c>
      <c r="V8" s="331" t="s">
        <v>157</v>
      </c>
    </row>
    <row r="9" spans="1:22" ht="15">
      <c r="A9" s="46" t="s">
        <v>68</v>
      </c>
      <c r="B9" s="97">
        <f>VLOOKUP(V9,'[1]Sheet1'!$A$370:$U$382,2,FALSE)</f>
        <v>165</v>
      </c>
      <c r="C9" s="42">
        <f>VLOOKUP(V9,'[1]Sheet1'!$A$370:$U$382,3,FALSE)/100</f>
        <v>0.015523567598080722</v>
      </c>
      <c r="D9" s="97">
        <f>VLOOKUP(V9,'[1]Sheet1'!$A$370:$U$382,4,FALSE)</f>
        <v>165</v>
      </c>
      <c r="E9" s="42">
        <f>VLOOKUP(V9,'[1]Sheet1'!$A$370:$U$382,5,FALSE)/100</f>
        <v>0.015523567598080722</v>
      </c>
      <c r="F9" s="97">
        <f>VLOOKUP(V9,'[1]Sheet1'!$A$370:$U$382,6,FALSE)</f>
        <v>0</v>
      </c>
      <c r="G9" s="42">
        <f>VLOOKUP(V9,'[1]Sheet1'!$A$370:$U$382,7,FALSE)/100</f>
        <v>0</v>
      </c>
      <c r="H9" s="97">
        <f>VLOOKUP(V9,'[1]Sheet1'!$A$370:$U$382,8,FALSE)</f>
        <v>0</v>
      </c>
      <c r="I9" s="42">
        <f>VLOOKUP(V9,'[1]Sheet1'!$A$370:$U$382,9,FALSE)/100</f>
        <v>0</v>
      </c>
      <c r="J9" s="97">
        <f>VLOOKUP(V9,'[1]Sheet1'!$A$370:$U$382,10,FALSE)</f>
        <v>0</v>
      </c>
      <c r="K9" s="42">
        <f>VLOOKUP(V9,'[1]Sheet1'!$A$370:$U$382,11,FALSE)/100</f>
        <v>0</v>
      </c>
      <c r="L9" s="97">
        <f>VLOOKUP(V9,'[1]Sheet1'!$A$370:$U$382,12,FALSE)</f>
        <v>0</v>
      </c>
      <c r="M9" s="42">
        <f>VLOOKUP(V9,'[1]Sheet1'!$A$370:$U$3821,13,FALSE)/100</f>
        <v>0</v>
      </c>
      <c r="N9" s="97">
        <f>VLOOKUP(V9,'[1]Sheet1'!$A$370:$U$382,14,FALSE)</f>
        <v>0</v>
      </c>
      <c r="O9" s="42">
        <f>VLOOKUP(V9,'[1]Sheet1'!$A$370:$U$382,15,FALSE)/100</f>
        <v>0</v>
      </c>
      <c r="P9" s="97">
        <f>VLOOKUP(V9,'[1]Sheet1'!$A$370:$U$382,16,FALSE)</f>
        <v>0</v>
      </c>
      <c r="Q9" s="42">
        <f>VLOOKUP(V9,'[1]Sheet1'!$A$370:$U$382,17,FALSE)/100</f>
        <v>0</v>
      </c>
      <c r="R9" s="97">
        <f>VLOOKUP(V9,'[1]Sheet1'!$A$370:$U$382,18,FALSE)</f>
        <v>0</v>
      </c>
      <c r="S9" s="42">
        <f>VLOOKUP(V9,'[1]Sheet1'!$A$370:$U$382,19,FALSE)/100</f>
        <v>0</v>
      </c>
      <c r="T9" s="97">
        <f>VLOOKUP(V9,'[1]Sheet1'!$A$370:$U$382,20,FALSE)</f>
        <v>0</v>
      </c>
      <c r="U9" s="43">
        <f>VLOOKUP(V9,'[1]Sheet1'!$A$370:$U$382,21,FALSE)/100</f>
        <v>0</v>
      </c>
      <c r="V9" s="331" t="s">
        <v>158</v>
      </c>
    </row>
    <row r="10" spans="1:22" ht="15">
      <c r="A10" s="46" t="s">
        <v>69</v>
      </c>
      <c r="B10" s="97">
        <f>VLOOKUP(V10,'[1]Sheet1'!$A$370:$U$382,2,FALSE)</f>
        <v>113</v>
      </c>
      <c r="C10" s="42">
        <f>VLOOKUP(V10,'[1]Sheet1'!$A$370:$U$382,3,FALSE)/100</f>
        <v>0.010631291748988615</v>
      </c>
      <c r="D10" s="97">
        <f>VLOOKUP(V10,'[1]Sheet1'!$A$370:$U$382,4,FALSE)</f>
        <v>113</v>
      </c>
      <c r="E10" s="42">
        <f>VLOOKUP(V10,'[1]Sheet1'!$A$370:$U$382,5,FALSE)/100</f>
        <v>0.010631291748988615</v>
      </c>
      <c r="F10" s="97">
        <f>VLOOKUP(V10,'[1]Sheet1'!$A$370:$U$382,6,FALSE)</f>
        <v>0</v>
      </c>
      <c r="G10" s="42">
        <f>VLOOKUP(V10,'[1]Sheet1'!$A$370:$U$382,7,FALSE)/100</f>
        <v>0</v>
      </c>
      <c r="H10" s="97">
        <f>VLOOKUP(V10,'[1]Sheet1'!$A$370:$U$382,8,FALSE)</f>
        <v>0</v>
      </c>
      <c r="I10" s="42">
        <f>VLOOKUP(V10,'[1]Sheet1'!$A$370:$U$382,9,FALSE)/100</f>
        <v>0</v>
      </c>
      <c r="J10" s="97">
        <f>VLOOKUP(V10,'[1]Sheet1'!$A$370:$U$382,10,FALSE)</f>
        <v>0</v>
      </c>
      <c r="K10" s="42">
        <f>VLOOKUP(V10,'[1]Sheet1'!$A$370:$U$382,11,FALSE)/100</f>
        <v>0</v>
      </c>
      <c r="L10" s="97">
        <f>VLOOKUP(V10,'[1]Sheet1'!$A$370:$U$382,12,FALSE)</f>
        <v>0</v>
      </c>
      <c r="M10" s="42">
        <f>VLOOKUP(V10,'[1]Sheet1'!$A$370:$U$3821,13,FALSE)/100</f>
        <v>0</v>
      </c>
      <c r="N10" s="97">
        <f>VLOOKUP(V10,'[1]Sheet1'!$A$370:$U$382,14,FALSE)</f>
        <v>0</v>
      </c>
      <c r="O10" s="42">
        <f>VLOOKUP(V10,'[1]Sheet1'!$A$370:$U$382,15,FALSE)/100</f>
        <v>0</v>
      </c>
      <c r="P10" s="97">
        <f>VLOOKUP(V10,'[1]Sheet1'!$A$370:$U$382,16,FALSE)</f>
        <v>0</v>
      </c>
      <c r="Q10" s="42">
        <f>VLOOKUP(V10,'[1]Sheet1'!$A$370:$U$382,17,FALSE)/100</f>
        <v>0</v>
      </c>
      <c r="R10" s="97">
        <f>VLOOKUP(V10,'[1]Sheet1'!$A$370:$U$382,18,FALSE)</f>
        <v>0</v>
      </c>
      <c r="S10" s="42">
        <f>VLOOKUP(V10,'[1]Sheet1'!$A$370:$U$382,19,FALSE)/100</f>
        <v>0</v>
      </c>
      <c r="T10" s="97">
        <f>VLOOKUP(V10,'[1]Sheet1'!$A$370:$U$382,20,FALSE)</f>
        <v>0</v>
      </c>
      <c r="U10" s="43">
        <f>VLOOKUP(V10,'[1]Sheet1'!$A$370:$U$382,21,FALSE)/100</f>
        <v>0</v>
      </c>
      <c r="V10" s="331" t="s">
        <v>159</v>
      </c>
    </row>
    <row r="11" spans="1:22" ht="15">
      <c r="A11" s="46" t="s">
        <v>70</v>
      </c>
      <c r="B11" s="97">
        <f>VLOOKUP(V11,'[1]Sheet1'!$A$370:$U$382,2,FALSE)</f>
        <v>67</v>
      </c>
      <c r="C11" s="42">
        <f>VLOOKUP(V11,'[1]Sheet1'!$A$370:$U$382,3,FALSE)/100</f>
        <v>0.006303509267099444</v>
      </c>
      <c r="D11" s="97">
        <f>VLOOKUP(V11,'[1]Sheet1'!$A$370:$U$382,4,FALSE)</f>
        <v>67</v>
      </c>
      <c r="E11" s="42">
        <f>VLOOKUP(V11,'[1]Sheet1'!$A$370:$U$382,5,FALSE)/100</f>
        <v>0.006303509267099444</v>
      </c>
      <c r="F11" s="97">
        <f>VLOOKUP(V11,'[1]Sheet1'!$A$370:$U$382,6,FALSE)</f>
        <v>0</v>
      </c>
      <c r="G11" s="42">
        <f>VLOOKUP(V11,'[1]Sheet1'!$A$370:$U$382,7,FALSE)/100</f>
        <v>0</v>
      </c>
      <c r="H11" s="97">
        <f>VLOOKUP(V11,'[1]Sheet1'!$A$370:$U$382,8,FALSE)</f>
        <v>0</v>
      </c>
      <c r="I11" s="42">
        <f>VLOOKUP(V11,'[1]Sheet1'!$A$370:$U$382,9,FALSE)/100</f>
        <v>0</v>
      </c>
      <c r="J11" s="97">
        <f>VLOOKUP(V11,'[1]Sheet1'!$A$370:$U$382,10,FALSE)</f>
        <v>0</v>
      </c>
      <c r="K11" s="42">
        <f>VLOOKUP(V11,'[1]Sheet1'!$A$370:$U$382,11,FALSE)/100</f>
        <v>0</v>
      </c>
      <c r="L11" s="97">
        <f>VLOOKUP(V11,'[1]Sheet1'!$A$370:$U$382,12,FALSE)</f>
        <v>0</v>
      </c>
      <c r="M11" s="42">
        <f>VLOOKUP(V11,'[1]Sheet1'!$A$370:$U$3821,13,FALSE)/100</f>
        <v>0</v>
      </c>
      <c r="N11" s="97">
        <f>VLOOKUP(V11,'[1]Sheet1'!$A$370:$U$382,14,FALSE)</f>
        <v>0</v>
      </c>
      <c r="O11" s="42">
        <f>VLOOKUP(V11,'[1]Sheet1'!$A$370:$U$382,15,FALSE)/100</f>
        <v>0</v>
      </c>
      <c r="P11" s="97">
        <f>VLOOKUP(V11,'[1]Sheet1'!$A$370:$U$382,16,FALSE)</f>
        <v>0</v>
      </c>
      <c r="Q11" s="42">
        <f>VLOOKUP(V11,'[1]Sheet1'!$A$370:$U$382,17,FALSE)/100</f>
        <v>0</v>
      </c>
      <c r="R11" s="97">
        <f>VLOOKUP(V11,'[1]Sheet1'!$A$370:$U$382,18,FALSE)</f>
        <v>0</v>
      </c>
      <c r="S11" s="42">
        <f>VLOOKUP(V11,'[1]Sheet1'!$A$370:$U$382,19,FALSE)/100</f>
        <v>0</v>
      </c>
      <c r="T11" s="97">
        <f>VLOOKUP(V11,'[1]Sheet1'!$A$370:$U$382,20,FALSE)</f>
        <v>0</v>
      </c>
      <c r="U11" s="43">
        <f>VLOOKUP(V11,'[1]Sheet1'!$A$370:$U$382,21,FALSE)/100</f>
        <v>0</v>
      </c>
      <c r="V11" s="331" t="s">
        <v>160</v>
      </c>
    </row>
    <row r="12" spans="1:22" ht="15">
      <c r="A12" s="46" t="s">
        <v>71</v>
      </c>
      <c r="B12" s="97">
        <f>VLOOKUP(V12,'[1]Sheet1'!$A$370:$U$382,2,FALSE)</f>
        <v>120</v>
      </c>
      <c r="C12" s="42">
        <f>VLOOKUP(V12,'[1]Sheet1'!$A$370:$U$382,3,FALSE)/100</f>
        <v>0.011289867344058705</v>
      </c>
      <c r="D12" s="97">
        <f>VLOOKUP(V12,'[1]Sheet1'!$A$370:$U$382,4,FALSE)</f>
        <v>120</v>
      </c>
      <c r="E12" s="42">
        <f>VLOOKUP(V12,'[1]Sheet1'!$A$370:$U$382,5,FALSE)/100</f>
        <v>0.011289867344058705</v>
      </c>
      <c r="F12" s="97">
        <f>VLOOKUP(V12,'[1]Sheet1'!$A$370:$U$382,6,FALSE)</f>
        <v>0</v>
      </c>
      <c r="G12" s="42">
        <f>VLOOKUP(V12,'[1]Sheet1'!$A$370:$U$382,7,FALSE)/100</f>
        <v>0</v>
      </c>
      <c r="H12" s="97">
        <f>VLOOKUP(V12,'[1]Sheet1'!$A$370:$U$382,8,FALSE)</f>
        <v>0</v>
      </c>
      <c r="I12" s="42">
        <f>VLOOKUP(V12,'[1]Sheet1'!$A$370:$U$382,9,FALSE)/100</f>
        <v>0</v>
      </c>
      <c r="J12" s="97">
        <f>VLOOKUP(V12,'[1]Sheet1'!$A$370:$U$382,10,FALSE)</f>
        <v>0</v>
      </c>
      <c r="K12" s="42">
        <f>VLOOKUP(V12,'[1]Sheet1'!$A$370:$U$382,11,FALSE)/100</f>
        <v>0</v>
      </c>
      <c r="L12" s="97">
        <f>VLOOKUP(V12,'[1]Sheet1'!$A$370:$U$382,12,FALSE)</f>
        <v>0</v>
      </c>
      <c r="M12" s="42">
        <f>VLOOKUP(V12,'[1]Sheet1'!$A$370:$U$3821,13,FALSE)/100</f>
        <v>0</v>
      </c>
      <c r="N12" s="97">
        <f>VLOOKUP(V12,'[1]Sheet1'!$A$370:$U$382,14,FALSE)</f>
        <v>0</v>
      </c>
      <c r="O12" s="42">
        <f>VLOOKUP(V12,'[1]Sheet1'!$A$370:$U$382,15,FALSE)/100</f>
        <v>0</v>
      </c>
      <c r="P12" s="97">
        <f>VLOOKUP(V12,'[1]Sheet1'!$A$370:$U$382,16,FALSE)</f>
        <v>0</v>
      </c>
      <c r="Q12" s="42">
        <f>VLOOKUP(V12,'[1]Sheet1'!$A$370:$U$382,17,FALSE)/100</f>
        <v>0</v>
      </c>
      <c r="R12" s="97">
        <f>VLOOKUP(V12,'[1]Sheet1'!$A$370:$U$382,18,FALSE)</f>
        <v>0</v>
      </c>
      <c r="S12" s="42">
        <f>VLOOKUP(V12,'[1]Sheet1'!$A$370:$U$382,19,FALSE)/100</f>
        <v>0</v>
      </c>
      <c r="T12" s="97">
        <f>VLOOKUP(V12,'[1]Sheet1'!$A$370:$U$382,20,FALSE)</f>
        <v>0</v>
      </c>
      <c r="U12" s="43">
        <f>VLOOKUP(V12,'[1]Sheet1'!$A$370:$U$382,21,FALSE)/100</f>
        <v>0</v>
      </c>
      <c r="V12" s="331" t="s">
        <v>161</v>
      </c>
    </row>
    <row r="13" spans="1:22" ht="15">
      <c r="A13" s="133" t="s">
        <v>72</v>
      </c>
      <c r="B13" s="97">
        <f>VLOOKUP(V13,'[1]Sheet1'!$A$370:$U$382,2,FALSE)</f>
        <v>424</v>
      </c>
      <c r="C13" s="42">
        <f>VLOOKUP(V13,'[1]Sheet1'!$A$370:$U$382,3,FALSE)/100</f>
        <v>0.0398908646156741</v>
      </c>
      <c r="D13" s="97">
        <f>VLOOKUP(V13,'[1]Sheet1'!$A$370:$U$382,4,FALSE)</f>
        <v>424</v>
      </c>
      <c r="E13" s="42">
        <f>VLOOKUP(V13,'[1]Sheet1'!$A$370:$U$382,5,FALSE)/100</f>
        <v>0.0398908646156741</v>
      </c>
      <c r="F13" s="97">
        <f>VLOOKUP(V13,'[1]Sheet1'!$A$370:$U$382,6,FALSE)</f>
        <v>0</v>
      </c>
      <c r="G13" s="42">
        <f>VLOOKUP(V13,'[1]Sheet1'!$A$370:$U$382,7,FALSE)/100</f>
        <v>0</v>
      </c>
      <c r="H13" s="97">
        <f>VLOOKUP(V13,'[1]Sheet1'!$A$370:$U$382,8,FALSE)</f>
        <v>0</v>
      </c>
      <c r="I13" s="42">
        <f>VLOOKUP(V13,'[1]Sheet1'!$A$370:$U$382,9,FALSE)/100</f>
        <v>0</v>
      </c>
      <c r="J13" s="97">
        <f>VLOOKUP(V13,'[1]Sheet1'!$A$370:$U$382,10,FALSE)</f>
        <v>0</v>
      </c>
      <c r="K13" s="42">
        <f>VLOOKUP(V13,'[1]Sheet1'!$A$370:$U$382,11,FALSE)/100</f>
        <v>0</v>
      </c>
      <c r="L13" s="97">
        <f>VLOOKUP(V13,'[1]Sheet1'!$A$370:$U$382,12,FALSE)</f>
        <v>0</v>
      </c>
      <c r="M13" s="42">
        <f>VLOOKUP(V13,'[1]Sheet1'!$A$370:$U$3821,13,FALSE)/100</f>
        <v>0</v>
      </c>
      <c r="N13" s="97">
        <f>VLOOKUP(V13,'[1]Sheet1'!$A$370:$U$382,14,FALSE)</f>
        <v>0</v>
      </c>
      <c r="O13" s="42">
        <f>VLOOKUP(V13,'[1]Sheet1'!$A$370:$U$382,15,FALSE)/100</f>
        <v>0</v>
      </c>
      <c r="P13" s="97">
        <f>VLOOKUP(V13,'[1]Sheet1'!$A$370:$U$382,16,FALSE)</f>
        <v>0</v>
      </c>
      <c r="Q13" s="42">
        <f>VLOOKUP(V13,'[1]Sheet1'!$A$370:$U$382,17,FALSE)/100</f>
        <v>0</v>
      </c>
      <c r="R13" s="97">
        <f>VLOOKUP(V13,'[1]Sheet1'!$A$370:$U$382,18,FALSE)</f>
        <v>0</v>
      </c>
      <c r="S13" s="42">
        <f>VLOOKUP(V13,'[1]Sheet1'!$A$370:$U$382,19,FALSE)/100</f>
        <v>0</v>
      </c>
      <c r="T13" s="97">
        <f>VLOOKUP(V13,'[1]Sheet1'!$A$370:$U$382,20,FALSE)</f>
        <v>0</v>
      </c>
      <c r="U13" s="43">
        <f>VLOOKUP(V13,'[1]Sheet1'!$A$370:$U$382,21,FALSE)/100</f>
        <v>0</v>
      </c>
      <c r="V13" s="331" t="s">
        <v>162</v>
      </c>
    </row>
    <row r="14" spans="1:22" ht="15">
      <c r="A14" s="134" t="s">
        <v>73</v>
      </c>
      <c r="B14" s="97">
        <f>VLOOKUP(V14,'[1]Sheet1'!$A$370:$U$382,2,FALSE)</f>
        <v>421</v>
      </c>
      <c r="C14" s="42">
        <f>VLOOKUP(V14,'[1]Sheet1'!$A$370:$U$382,3,FALSE)/100</f>
        <v>0.03960861793207263</v>
      </c>
      <c r="D14" s="97">
        <f>VLOOKUP(V14,'[1]Sheet1'!$A$370:$U$382,4,FALSE)</f>
        <v>421</v>
      </c>
      <c r="E14" s="42">
        <f>VLOOKUP(V14,'[1]Sheet1'!$A$370:$U$382,5,FALSE)/100</f>
        <v>0.03960861793207263</v>
      </c>
      <c r="F14" s="97">
        <f>VLOOKUP(V14,'[1]Sheet1'!$A$370:$U$382,6,FALSE)</f>
        <v>0</v>
      </c>
      <c r="G14" s="42">
        <f>VLOOKUP(V14,'[1]Sheet1'!$A$370:$U$382,7,FALSE)/100</f>
        <v>0</v>
      </c>
      <c r="H14" s="97">
        <f>VLOOKUP(V14,'[1]Sheet1'!$A$370:$U$382,8,FALSE)</f>
        <v>0</v>
      </c>
      <c r="I14" s="42">
        <f>VLOOKUP(V14,'[1]Sheet1'!$A$370:$U$382,9,FALSE)/100</f>
        <v>0</v>
      </c>
      <c r="J14" s="97">
        <f>VLOOKUP(V14,'[1]Sheet1'!$A$370:$U$382,10,FALSE)</f>
        <v>0</v>
      </c>
      <c r="K14" s="42">
        <f>VLOOKUP(V14,'[1]Sheet1'!$A$370:$U$382,11,FALSE)/100</f>
        <v>0</v>
      </c>
      <c r="L14" s="97">
        <f>VLOOKUP(V14,'[1]Sheet1'!$A$370:$U$382,12,FALSE)</f>
        <v>0</v>
      </c>
      <c r="M14" s="42">
        <f>VLOOKUP(V14,'[1]Sheet1'!$A$370:$U$3821,13,FALSE)/100</f>
        <v>0</v>
      </c>
      <c r="N14" s="97">
        <f>VLOOKUP(V14,'[1]Sheet1'!$A$370:$U$382,14,FALSE)</f>
        <v>0</v>
      </c>
      <c r="O14" s="42">
        <f>VLOOKUP(V14,'[1]Sheet1'!$A$370:$U$382,15,FALSE)/100</f>
        <v>0</v>
      </c>
      <c r="P14" s="97">
        <f>VLOOKUP(V14,'[1]Sheet1'!$A$370:$U$382,16,FALSE)</f>
        <v>0</v>
      </c>
      <c r="Q14" s="42">
        <f>VLOOKUP(V14,'[1]Sheet1'!$A$370:$U$382,17,FALSE)/100</f>
        <v>0</v>
      </c>
      <c r="R14" s="97">
        <f>VLOOKUP(V14,'[1]Sheet1'!$A$370:$U$382,18,FALSE)</f>
        <v>0</v>
      </c>
      <c r="S14" s="42">
        <f>VLOOKUP(V14,'[1]Sheet1'!$A$370:$U$382,19,FALSE)/100</f>
        <v>0</v>
      </c>
      <c r="T14" s="97">
        <f>VLOOKUP(V14,'[1]Sheet1'!$A$370:$U$382,20,FALSE)</f>
        <v>0</v>
      </c>
      <c r="U14" s="43">
        <f>VLOOKUP(V14,'[1]Sheet1'!$A$370:$U$382,21,FALSE)/100</f>
        <v>0</v>
      </c>
      <c r="V14" s="331" t="s">
        <v>163</v>
      </c>
    </row>
    <row r="15" spans="1:22" ht="15">
      <c r="A15" s="134" t="s">
        <v>74</v>
      </c>
      <c r="B15" s="97">
        <f>VLOOKUP(V15,'[1]Sheet1'!$A$370:$U$382,2,FALSE)</f>
        <v>207</v>
      </c>
      <c r="C15" s="42">
        <f>VLOOKUP(V15,'[1]Sheet1'!$A$370:$U$382,3,FALSE)/100</f>
        <v>0.01947502116850127</v>
      </c>
      <c r="D15" s="97">
        <f>VLOOKUP(V15,'[1]Sheet1'!$A$370:$U$382,4,FALSE)</f>
        <v>207</v>
      </c>
      <c r="E15" s="42">
        <f>VLOOKUP(V15,'[1]Sheet1'!$A$370:$U$382,5,FALSE)/100</f>
        <v>0.01947502116850127</v>
      </c>
      <c r="F15" s="97">
        <f>VLOOKUP(V15,'[1]Sheet1'!$A$370:$U$382,6,FALSE)</f>
        <v>0</v>
      </c>
      <c r="G15" s="42">
        <f>VLOOKUP(V15,'[1]Sheet1'!$A$370:$U$382,7,FALSE)/100</f>
        <v>0</v>
      </c>
      <c r="H15" s="97">
        <f>VLOOKUP(V15,'[1]Sheet1'!$A$370:$U$382,8,FALSE)</f>
        <v>0</v>
      </c>
      <c r="I15" s="42">
        <f>VLOOKUP(V15,'[1]Sheet1'!$A$370:$U$382,9,FALSE)/100</f>
        <v>0</v>
      </c>
      <c r="J15" s="97">
        <f>VLOOKUP(V15,'[1]Sheet1'!$A$370:$U$382,10,FALSE)</f>
        <v>0</v>
      </c>
      <c r="K15" s="42">
        <f>VLOOKUP(V15,'[1]Sheet1'!$A$370:$U$382,11,FALSE)/100</f>
        <v>0</v>
      </c>
      <c r="L15" s="97">
        <f>VLOOKUP(V15,'[1]Sheet1'!$A$370:$U$382,12,FALSE)</f>
        <v>0</v>
      </c>
      <c r="M15" s="42">
        <f>VLOOKUP(V15,'[1]Sheet1'!$A$370:$U$3821,13,FALSE)/100</f>
        <v>0</v>
      </c>
      <c r="N15" s="97">
        <f>VLOOKUP(V15,'[1]Sheet1'!$A$370:$U$382,14,FALSE)</f>
        <v>0</v>
      </c>
      <c r="O15" s="42">
        <f>VLOOKUP(V15,'[1]Sheet1'!$A$370:$U$382,15,FALSE)/100</f>
        <v>0</v>
      </c>
      <c r="P15" s="97">
        <f>VLOOKUP(V15,'[1]Sheet1'!$A$370:$U$382,16,FALSE)</f>
        <v>0</v>
      </c>
      <c r="Q15" s="42">
        <f>VLOOKUP(V15,'[1]Sheet1'!$A$370:$U$382,17,FALSE)/100</f>
        <v>0</v>
      </c>
      <c r="R15" s="97">
        <f>VLOOKUP(V15,'[1]Sheet1'!$A$370:$U$382,18,FALSE)</f>
        <v>0</v>
      </c>
      <c r="S15" s="42">
        <f>VLOOKUP(V15,'[1]Sheet1'!$A$370:$U$382,19,FALSE)/100</f>
        <v>0</v>
      </c>
      <c r="T15" s="97">
        <f>VLOOKUP(V15,'[1]Sheet1'!$A$370:$U$382,20,FALSE)</f>
        <v>0</v>
      </c>
      <c r="U15" s="43">
        <f>VLOOKUP(V15,'[1]Sheet1'!$A$370:$U$382,21,FALSE)/100</f>
        <v>0</v>
      </c>
      <c r="V15" s="331" t="s">
        <v>164</v>
      </c>
    </row>
    <row r="16" spans="1:22" ht="15.75" thickBot="1">
      <c r="A16" s="49" t="s">
        <v>31</v>
      </c>
      <c r="B16" s="124">
        <f>VLOOKUP(V16,'[1]Sheet1'!$A$370:$U$382,2,FALSE)</f>
        <v>8005</v>
      </c>
      <c r="C16" s="50">
        <f>VLOOKUP(V16,'[1]Sheet1'!$A$370:$U$382,3,FALSE)/100</f>
        <v>0.7531282340765828</v>
      </c>
      <c r="D16" s="124">
        <f>VLOOKUP(V16,'[1]Sheet1'!$A$370:$U$382,4,FALSE)</f>
        <v>8005</v>
      </c>
      <c r="E16" s="50">
        <f>VLOOKUP(V16,'[1]Sheet1'!$A$370:$U$382,5,FALSE)/100</f>
        <v>0.7531282340765828</v>
      </c>
      <c r="F16" s="124">
        <f>VLOOKUP(V16,'[1]Sheet1'!$A$370:$U$382,6,FALSE)</f>
        <v>0</v>
      </c>
      <c r="G16" s="50">
        <f>VLOOKUP(V16,'[1]Sheet1'!$A$370:$U$382,7,FALSE)/100</f>
        <v>0</v>
      </c>
      <c r="H16" s="124">
        <f>VLOOKUP(V16,'[1]Sheet1'!$A$370:$U$382,8,FALSE)</f>
        <v>0</v>
      </c>
      <c r="I16" s="50">
        <f>VLOOKUP(V16,'[1]Sheet1'!$A$370:$U$382,9,FALSE)/100</f>
        <v>0</v>
      </c>
      <c r="J16" s="124">
        <f>VLOOKUP(V16,'[1]Sheet1'!$A$370:$U$382,10,FALSE)</f>
        <v>0</v>
      </c>
      <c r="K16" s="50">
        <f>VLOOKUP(V16,'[1]Sheet1'!$A$370:$U$382,11,FALSE)/100</f>
        <v>0</v>
      </c>
      <c r="L16" s="124">
        <f>VLOOKUP(V16,'[1]Sheet1'!$A$370:$U$382,12,FALSE)</f>
        <v>0</v>
      </c>
      <c r="M16" s="50">
        <f>VLOOKUP(V16,'[1]Sheet1'!$A$370:$U$3821,13,FALSE)/100</f>
        <v>0</v>
      </c>
      <c r="N16" s="124">
        <f>VLOOKUP(V16,'[1]Sheet1'!$A$370:$U$382,14,FALSE)</f>
        <v>0</v>
      </c>
      <c r="O16" s="50">
        <f>VLOOKUP(V16,'[1]Sheet1'!$A$370:$U$382,15,FALSE)/100</f>
        <v>0</v>
      </c>
      <c r="P16" s="124">
        <f>VLOOKUP(V16,'[1]Sheet1'!$A$370:$U$382,16,FALSE)</f>
        <v>0</v>
      </c>
      <c r="Q16" s="50">
        <f>VLOOKUP(V16,'[1]Sheet1'!$A$370:$U$382,17,FALSE)/100</f>
        <v>0</v>
      </c>
      <c r="R16" s="124">
        <f>VLOOKUP(V16,'[1]Sheet1'!$A$370:$U$382,18,FALSE)</f>
        <v>0</v>
      </c>
      <c r="S16" s="50">
        <f>VLOOKUP(V16,'[1]Sheet1'!$A$370:$U$382,19,FALSE)/100</f>
        <v>0</v>
      </c>
      <c r="T16" s="124">
        <f>VLOOKUP(V16,'[1]Sheet1'!$A$370:$U$382,20,FALSE)</f>
        <v>0</v>
      </c>
      <c r="U16" s="51">
        <f>VLOOKUP(V16,'[1]Sheet1'!$A$370:$U$382,21,FALSE)/100</f>
        <v>0</v>
      </c>
      <c r="V16" s="331" t="s">
        <v>165</v>
      </c>
    </row>
    <row r="17" spans="1:22" ht="15.75" thickBot="1">
      <c r="A17" s="54" t="s">
        <v>54</v>
      </c>
      <c r="B17" s="109">
        <f>VLOOKUP(V17,'[1]Sheet1'!$A$370:$U$382,2,FALSE)</f>
        <v>10629</v>
      </c>
      <c r="C17" s="27">
        <f>VLOOKUP(V17,'[1]Sheet1'!$A$370:$U$382,3,FALSE)/100</f>
        <v>1</v>
      </c>
      <c r="D17" s="109">
        <f>VLOOKUP(V17,'[1]Sheet1'!$A$370:$U$382,4,FALSE)</f>
        <v>10629</v>
      </c>
      <c r="E17" s="27">
        <f>VLOOKUP(V17,'[1]Sheet1'!$A$370:$U$382,5,FALSE)/100</f>
        <v>1</v>
      </c>
      <c r="F17" s="109">
        <f>VLOOKUP(V17,'[1]Sheet1'!$A$370:$U$382,6,FALSE)</f>
        <v>0</v>
      </c>
      <c r="G17" s="27">
        <f>VLOOKUP(V17,'[1]Sheet1'!$A$370:$U$382,7,FALSE)/100</f>
        <v>0</v>
      </c>
      <c r="H17" s="109">
        <f>VLOOKUP(V17,'[1]Sheet1'!$A$370:$U$382,8,FALSE)</f>
        <v>0</v>
      </c>
      <c r="I17" s="27">
        <f>VLOOKUP(V17,'[1]Sheet1'!$A$370:$U$382,9,FALSE)/100</f>
        <v>0</v>
      </c>
      <c r="J17" s="109">
        <f>VLOOKUP(V17,'[1]Sheet1'!$A$370:$U$382,10,FALSE)</f>
        <v>0</v>
      </c>
      <c r="K17" s="27">
        <f>VLOOKUP(V17,'[1]Sheet1'!$A$370:$U$382,11,FALSE)/100</f>
        <v>0</v>
      </c>
      <c r="L17" s="109">
        <f>VLOOKUP(V17,'[1]Sheet1'!$A$370:$U$382,12,FALSE)</f>
        <v>0</v>
      </c>
      <c r="M17" s="27">
        <f>VLOOKUP(V17,'[1]Sheet1'!$A$370:$U$3821,13,FALSE)/100</f>
        <v>0</v>
      </c>
      <c r="N17" s="109">
        <f>VLOOKUP(V17,'[1]Sheet1'!$A$370:$U$382,14,FALSE)</f>
        <v>0</v>
      </c>
      <c r="O17" s="27">
        <f>VLOOKUP(V17,'[1]Sheet1'!$A$370:$U$382,15,FALSE)/100</f>
        <v>0</v>
      </c>
      <c r="P17" s="109">
        <f>VLOOKUP(V17,'[1]Sheet1'!$A$370:$U$382,16,FALSE)</f>
        <v>0</v>
      </c>
      <c r="Q17" s="27">
        <f>VLOOKUP(V17,'[1]Sheet1'!$A$370:$U$382,17,FALSE)/100</f>
        <v>0</v>
      </c>
      <c r="R17" s="109">
        <f>VLOOKUP(V17,'[1]Sheet1'!$A$370:$U$382,18,FALSE)</f>
        <v>0</v>
      </c>
      <c r="S17" s="27">
        <f>VLOOKUP(V17,'[1]Sheet1'!$A$370:$U$382,19,FALSE)/100</f>
        <v>0</v>
      </c>
      <c r="T17" s="109">
        <f>VLOOKUP(V17,'[1]Sheet1'!$A$370:$U$382,20,FALSE)</f>
        <v>0</v>
      </c>
      <c r="U17" s="28">
        <f>VLOOKUP(V17,'[1]Sheet1'!$A$370:$U$382,21,FALSE)/100</f>
        <v>0</v>
      </c>
      <c r="V17" s="332" t="s">
        <v>54</v>
      </c>
    </row>
  </sheetData>
  <sheetProtection/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5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5.7109375" style="318" customWidth="1"/>
    <col min="2" max="10" width="13.140625" style="318" customWidth="1"/>
    <col min="11" max="11" width="9.140625" style="335" customWidth="1"/>
    <col min="12" max="16384" width="9.140625" style="318" customWidth="1"/>
  </cols>
  <sheetData>
    <row r="1" spans="1:10" ht="24.75" customHeight="1" thickBot="1" thickTop="1">
      <c r="A1" s="445" t="s">
        <v>275</v>
      </c>
      <c r="B1" s="446"/>
      <c r="C1" s="446"/>
      <c r="D1" s="446"/>
      <c r="E1" s="446"/>
      <c r="F1" s="446"/>
      <c r="G1" s="446"/>
      <c r="H1" s="446"/>
      <c r="I1" s="446"/>
      <c r="J1" s="447"/>
    </row>
    <row r="2" spans="1:10" ht="24.75" customHeight="1" thickBot="1" thickTop="1">
      <c r="A2" s="445" t="s">
        <v>285</v>
      </c>
      <c r="B2" s="446"/>
      <c r="C2" s="446"/>
      <c r="D2" s="446"/>
      <c r="E2" s="446"/>
      <c r="F2" s="446"/>
      <c r="G2" s="446"/>
      <c r="H2" s="446"/>
      <c r="I2" s="446"/>
      <c r="J2" s="447"/>
    </row>
    <row r="3" spans="1:10" ht="24.75" customHeight="1" thickBot="1" thickTop="1">
      <c r="A3" s="448" t="s">
        <v>76</v>
      </c>
      <c r="B3" s="451"/>
      <c r="C3" s="451"/>
      <c r="D3" s="451"/>
      <c r="E3" s="451"/>
      <c r="F3" s="451"/>
      <c r="G3" s="451"/>
      <c r="H3" s="451"/>
      <c r="I3" s="452"/>
      <c r="J3" s="442" t="s">
        <v>199</v>
      </c>
    </row>
    <row r="4" spans="1:10" ht="24.75" customHeight="1">
      <c r="A4" s="449"/>
      <c r="B4" s="440">
        <v>2014</v>
      </c>
      <c r="C4" s="441"/>
      <c r="D4" s="440">
        <v>2015</v>
      </c>
      <c r="E4" s="441"/>
      <c r="F4" s="440">
        <v>2016</v>
      </c>
      <c r="G4" s="441"/>
      <c r="H4" s="440">
        <v>2017</v>
      </c>
      <c r="I4" s="441"/>
      <c r="J4" s="443"/>
    </row>
    <row r="5" spans="1:10" ht="24.75" customHeight="1" thickBot="1">
      <c r="A5" s="450"/>
      <c r="B5" s="7" t="s">
        <v>5</v>
      </c>
      <c r="C5" s="117" t="s">
        <v>6</v>
      </c>
      <c r="D5" s="7" t="s">
        <v>5</v>
      </c>
      <c r="E5" s="117" t="s">
        <v>6</v>
      </c>
      <c r="F5" s="7" t="s">
        <v>5</v>
      </c>
      <c r="G5" s="117" t="s">
        <v>6</v>
      </c>
      <c r="H5" s="7" t="s">
        <v>5</v>
      </c>
      <c r="I5" s="117" t="s">
        <v>6</v>
      </c>
      <c r="J5" s="444"/>
    </row>
    <row r="6" spans="1:11" ht="15">
      <c r="A6" s="90" t="s">
        <v>77</v>
      </c>
      <c r="B6" s="123">
        <v>1981</v>
      </c>
      <c r="C6" s="43">
        <v>0.2177640980543036</v>
      </c>
      <c r="D6" s="123">
        <v>2280</v>
      </c>
      <c r="E6" s="43">
        <v>0.24025289778714437</v>
      </c>
      <c r="F6" s="91">
        <v>2064</v>
      </c>
      <c r="G6" s="142">
        <v>0.2109566639411284</v>
      </c>
      <c r="H6" s="91">
        <v>2126</v>
      </c>
      <c r="I6" s="142">
        <v>0.20001881644557343</v>
      </c>
      <c r="J6" s="129">
        <v>0.030038759689922482</v>
      </c>
      <c r="K6" s="335" t="s">
        <v>166</v>
      </c>
    </row>
    <row r="7" spans="1:11" ht="15">
      <c r="A7" s="15" t="s">
        <v>78</v>
      </c>
      <c r="B7" s="97">
        <v>1973</v>
      </c>
      <c r="C7" s="43">
        <v>0.2168846872595361</v>
      </c>
      <c r="D7" s="97">
        <v>2061</v>
      </c>
      <c r="E7" s="43">
        <v>0.2171759747102213</v>
      </c>
      <c r="F7" s="97">
        <v>1990</v>
      </c>
      <c r="G7" s="43">
        <v>0.2033932951757972</v>
      </c>
      <c r="H7" s="97">
        <v>2460</v>
      </c>
      <c r="I7" s="43">
        <v>0.2314422805532035</v>
      </c>
      <c r="J7" s="129">
        <v>0.23618090452261306</v>
      </c>
      <c r="K7" s="335" t="s">
        <v>167</v>
      </c>
    </row>
    <row r="8" spans="1:11" ht="15">
      <c r="A8" s="15" t="s">
        <v>79</v>
      </c>
      <c r="B8" s="97">
        <v>1609</v>
      </c>
      <c r="C8" s="43">
        <v>0.1768714960976146</v>
      </c>
      <c r="D8" s="97">
        <v>1636</v>
      </c>
      <c r="E8" s="43">
        <v>0.17239199157007376</v>
      </c>
      <c r="F8" s="97">
        <v>1831</v>
      </c>
      <c r="G8" s="43">
        <v>0.18714227309893705</v>
      </c>
      <c r="H8" s="97">
        <v>1813</v>
      </c>
      <c r="I8" s="43">
        <v>0.17057107912315364</v>
      </c>
      <c r="J8" s="129">
        <v>-0.009830693610049153</v>
      </c>
      <c r="K8" s="335" t="s">
        <v>168</v>
      </c>
    </row>
    <row r="9" spans="1:11" ht="15">
      <c r="A9" s="15" t="s">
        <v>80</v>
      </c>
      <c r="B9" s="97">
        <v>1634</v>
      </c>
      <c r="C9" s="43">
        <v>0.17961965483126305</v>
      </c>
      <c r="D9" s="97">
        <v>1875</v>
      </c>
      <c r="E9" s="43">
        <v>0.1975763962065332</v>
      </c>
      <c r="F9" s="97">
        <v>1963</v>
      </c>
      <c r="G9" s="43">
        <v>0.20063368765331152</v>
      </c>
      <c r="H9" s="97">
        <v>2238</v>
      </c>
      <c r="I9" s="43">
        <v>0.2105560259666949</v>
      </c>
      <c r="J9" s="129">
        <v>0.1400916963830871</v>
      </c>
      <c r="K9" s="335" t="s">
        <v>169</v>
      </c>
    </row>
    <row r="10" spans="1:11" ht="15">
      <c r="A10" s="15" t="s">
        <v>81</v>
      </c>
      <c r="B10" s="97">
        <v>1494</v>
      </c>
      <c r="C10" s="43">
        <v>0.1642299659228317</v>
      </c>
      <c r="D10" s="97">
        <v>1247</v>
      </c>
      <c r="E10" s="43">
        <v>0.13140147523709167</v>
      </c>
      <c r="F10" s="97">
        <v>1545</v>
      </c>
      <c r="G10" s="43">
        <v>0.15791087489779232</v>
      </c>
      <c r="H10" s="97">
        <v>1538</v>
      </c>
      <c r="I10" s="43">
        <v>0.1446984664596858</v>
      </c>
      <c r="J10" s="129">
        <v>-0.004530744336569579</v>
      </c>
      <c r="K10" s="335" t="s">
        <v>170</v>
      </c>
    </row>
    <row r="11" spans="1:11" ht="15">
      <c r="A11" s="15" t="s">
        <v>82</v>
      </c>
      <c r="B11" s="97">
        <v>232</v>
      </c>
      <c r="C11" s="43">
        <v>0.025502913048257667</v>
      </c>
      <c r="D11" s="97">
        <v>199</v>
      </c>
      <c r="E11" s="43">
        <v>0.020969441517386722</v>
      </c>
      <c r="F11" s="97">
        <v>227</v>
      </c>
      <c r="G11" s="43">
        <v>0.0232011447260834</v>
      </c>
      <c r="H11" s="97">
        <v>226</v>
      </c>
      <c r="I11" s="43">
        <v>0.02126258349797723</v>
      </c>
      <c r="J11" s="129">
        <v>-0.004405286343612335</v>
      </c>
      <c r="K11" s="335" t="s">
        <v>171</v>
      </c>
    </row>
    <row r="12" spans="1:11" ht="15.75" thickBot="1">
      <c r="A12" s="15" t="s">
        <v>83</v>
      </c>
      <c r="B12" s="124">
        <v>174</v>
      </c>
      <c r="C12" s="51">
        <v>0.01912718478619325</v>
      </c>
      <c r="D12" s="124">
        <v>192</v>
      </c>
      <c r="E12" s="51">
        <v>0.020231822971548998</v>
      </c>
      <c r="F12" s="97">
        <v>164</v>
      </c>
      <c r="G12" s="130">
        <v>0.016762060506950123</v>
      </c>
      <c r="H12" s="97">
        <v>228</v>
      </c>
      <c r="I12" s="130">
        <v>0.021450747953711543</v>
      </c>
      <c r="J12" s="143">
        <v>0.3902439024390244</v>
      </c>
      <c r="K12" s="335" t="s">
        <v>172</v>
      </c>
    </row>
    <row r="13" spans="1:11" ht="15.75" thickBot="1">
      <c r="A13" s="25" t="s">
        <v>32</v>
      </c>
      <c r="B13" s="109">
        <v>9097</v>
      </c>
      <c r="C13" s="28">
        <v>1</v>
      </c>
      <c r="D13" s="109">
        <v>9490</v>
      </c>
      <c r="E13" s="28">
        <v>1</v>
      </c>
      <c r="F13" s="109">
        <v>9784</v>
      </c>
      <c r="G13" s="28">
        <v>1</v>
      </c>
      <c r="H13" s="109">
        <v>10629</v>
      </c>
      <c r="I13" s="28">
        <v>1</v>
      </c>
      <c r="J13" s="29">
        <v>0.08636549468520033</v>
      </c>
      <c r="K13" s="335" t="s">
        <v>54</v>
      </c>
    </row>
    <row r="14" spans="1:10" ht="15">
      <c r="A14" s="60"/>
      <c r="B14" s="144"/>
      <c r="C14" s="144"/>
      <c r="D14" s="144"/>
      <c r="E14" s="144"/>
      <c r="F14" s="144"/>
      <c r="G14" s="144"/>
      <c r="H14" s="144"/>
      <c r="I14" s="144"/>
      <c r="J14" s="144"/>
    </row>
    <row r="15" ht="15">
      <c r="H15" s="378"/>
    </row>
  </sheetData>
  <sheetProtection/>
  <mergeCells count="9">
    <mergeCell ref="J3:J5"/>
    <mergeCell ref="A1:J1"/>
    <mergeCell ref="A2:J2"/>
    <mergeCell ref="A3:A5"/>
    <mergeCell ref="B3:I3"/>
    <mergeCell ref="F4:G4"/>
    <mergeCell ref="H4:I4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8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7.7109375" style="318" customWidth="1"/>
    <col min="2" max="11" width="11.140625" style="318" customWidth="1"/>
    <col min="12" max="16384" width="9.140625" style="318" customWidth="1"/>
  </cols>
  <sheetData>
    <row r="1" spans="1:11" ht="24.75" customHeight="1" thickBot="1" thickTop="1">
      <c r="A1" s="445" t="s">
        <v>305</v>
      </c>
      <c r="B1" s="453"/>
      <c r="C1" s="453"/>
      <c r="D1" s="453"/>
      <c r="E1" s="453"/>
      <c r="F1" s="453"/>
      <c r="G1" s="453"/>
      <c r="H1" s="453"/>
      <c r="I1" s="453"/>
      <c r="J1" s="453"/>
      <c r="K1" s="447"/>
    </row>
    <row r="2" spans="1:11" ht="24.75" customHeight="1" thickBot="1" thickTop="1">
      <c r="A2" s="448" t="s">
        <v>84</v>
      </c>
      <c r="B2" s="456" t="s">
        <v>85</v>
      </c>
      <c r="C2" s="457"/>
      <c r="D2" s="457"/>
      <c r="E2" s="457"/>
      <c r="F2" s="457"/>
      <c r="G2" s="457"/>
      <c r="H2" s="457"/>
      <c r="I2" s="458"/>
      <c r="J2" s="511" t="s">
        <v>32</v>
      </c>
      <c r="K2" s="460"/>
    </row>
    <row r="3" spans="1:11" ht="24.75" customHeight="1">
      <c r="A3" s="522"/>
      <c r="B3" s="465" t="s">
        <v>34</v>
      </c>
      <c r="C3" s="466"/>
      <c r="D3" s="465" t="s">
        <v>200</v>
      </c>
      <c r="E3" s="466"/>
      <c r="F3" s="465" t="s">
        <v>53</v>
      </c>
      <c r="G3" s="466"/>
      <c r="H3" s="465" t="s">
        <v>35</v>
      </c>
      <c r="I3" s="466"/>
      <c r="J3" s="524"/>
      <c r="K3" s="525"/>
    </row>
    <row r="4" spans="1:11" ht="24.75" customHeight="1" thickBot="1">
      <c r="A4" s="523"/>
      <c r="B4" s="145" t="s">
        <v>5</v>
      </c>
      <c r="C4" s="35" t="s">
        <v>6</v>
      </c>
      <c r="D4" s="145" t="s">
        <v>5</v>
      </c>
      <c r="E4" s="35" t="s">
        <v>6</v>
      </c>
      <c r="F4" s="145" t="s">
        <v>5</v>
      </c>
      <c r="G4" s="35" t="s">
        <v>6</v>
      </c>
      <c r="H4" s="145" t="s">
        <v>5</v>
      </c>
      <c r="I4" s="35" t="s">
        <v>6</v>
      </c>
      <c r="J4" s="145" t="s">
        <v>5</v>
      </c>
      <c r="K4" s="35" t="s">
        <v>6</v>
      </c>
    </row>
    <row r="5" spans="1:12" ht="15">
      <c r="A5" s="146" t="s">
        <v>77</v>
      </c>
      <c r="B5" s="12">
        <v>589</v>
      </c>
      <c r="C5" s="142">
        <v>0.18914579319203598</v>
      </c>
      <c r="D5" s="12">
        <v>1475</v>
      </c>
      <c r="E5" s="142">
        <v>0.20586182833217026</v>
      </c>
      <c r="F5" s="12">
        <v>62</v>
      </c>
      <c r="G5" s="142">
        <v>0.18075801749271136</v>
      </c>
      <c r="H5" s="12">
        <v>0</v>
      </c>
      <c r="I5" s="147">
        <v>0</v>
      </c>
      <c r="J5" s="70">
        <v>2126</v>
      </c>
      <c r="K5" s="142">
        <v>0.20001881644557343</v>
      </c>
      <c r="L5" s="335" t="s">
        <v>166</v>
      </c>
    </row>
    <row r="6" spans="1:12" ht="15">
      <c r="A6" s="46" t="s">
        <v>78</v>
      </c>
      <c r="B6" s="16">
        <v>734</v>
      </c>
      <c r="C6" s="130">
        <v>0.23570969813744383</v>
      </c>
      <c r="D6" s="16">
        <v>1649</v>
      </c>
      <c r="E6" s="130">
        <v>0.23014654570830426</v>
      </c>
      <c r="F6" s="16">
        <v>74</v>
      </c>
      <c r="G6" s="130">
        <v>0.21574344023323616</v>
      </c>
      <c r="H6" s="16">
        <v>3</v>
      </c>
      <c r="I6" s="148">
        <v>0.42857142857142855</v>
      </c>
      <c r="J6" s="74">
        <v>2460</v>
      </c>
      <c r="K6" s="130">
        <v>0.2314422805532035</v>
      </c>
      <c r="L6" s="335" t="s">
        <v>167</v>
      </c>
    </row>
    <row r="7" spans="1:12" ht="15">
      <c r="A7" s="46" t="s">
        <v>79</v>
      </c>
      <c r="B7" s="16">
        <v>516</v>
      </c>
      <c r="C7" s="130">
        <v>0.16570327552986513</v>
      </c>
      <c r="D7" s="16">
        <v>1221</v>
      </c>
      <c r="E7" s="130">
        <v>0.17041172365666435</v>
      </c>
      <c r="F7" s="16">
        <v>74</v>
      </c>
      <c r="G7" s="130">
        <v>0.21574344023323616</v>
      </c>
      <c r="H7" s="16">
        <v>2</v>
      </c>
      <c r="I7" s="148">
        <v>0.2857142857142857</v>
      </c>
      <c r="J7" s="74">
        <v>1813</v>
      </c>
      <c r="K7" s="130">
        <v>0.17057107912315364</v>
      </c>
      <c r="L7" s="335" t="s">
        <v>168</v>
      </c>
    </row>
    <row r="8" spans="1:12" ht="15">
      <c r="A8" s="46" t="s">
        <v>80</v>
      </c>
      <c r="B8" s="16">
        <v>668</v>
      </c>
      <c r="C8" s="130">
        <v>0.21451509312780992</v>
      </c>
      <c r="D8" s="16">
        <v>1501</v>
      </c>
      <c r="E8" s="130">
        <v>0.20949057920446618</v>
      </c>
      <c r="F8" s="16">
        <v>68</v>
      </c>
      <c r="G8" s="130">
        <v>0.19825072886297376</v>
      </c>
      <c r="H8" s="16">
        <v>1</v>
      </c>
      <c r="I8" s="148">
        <v>0.14285714285714285</v>
      </c>
      <c r="J8" s="74">
        <v>2238</v>
      </c>
      <c r="K8" s="130">
        <v>0.2105560259666949</v>
      </c>
      <c r="L8" s="335" t="s">
        <v>169</v>
      </c>
    </row>
    <row r="9" spans="1:12" ht="15">
      <c r="A9" s="46" t="s">
        <v>81</v>
      </c>
      <c r="B9" s="16">
        <v>512</v>
      </c>
      <c r="C9" s="130">
        <v>0.16441875401412973</v>
      </c>
      <c r="D9" s="16">
        <v>979</v>
      </c>
      <c r="E9" s="130">
        <v>0.1366364270760642</v>
      </c>
      <c r="F9" s="16">
        <v>46</v>
      </c>
      <c r="G9" s="130">
        <v>0.13411078717201166</v>
      </c>
      <c r="H9" s="16">
        <v>1</v>
      </c>
      <c r="I9" s="148">
        <v>0.14285714285714285</v>
      </c>
      <c r="J9" s="74">
        <v>1538</v>
      </c>
      <c r="K9" s="130">
        <v>0.1446984664596858</v>
      </c>
      <c r="L9" s="335" t="s">
        <v>170</v>
      </c>
    </row>
    <row r="10" spans="1:12" ht="15">
      <c r="A10" s="46" t="s">
        <v>82</v>
      </c>
      <c r="B10" s="16">
        <v>46</v>
      </c>
      <c r="C10" s="130">
        <v>0.014771997430956968</v>
      </c>
      <c r="D10" s="16">
        <v>169</v>
      </c>
      <c r="E10" s="130">
        <v>0.02358688066992324</v>
      </c>
      <c r="F10" s="16">
        <v>11</v>
      </c>
      <c r="G10" s="130">
        <v>0.03206997084548105</v>
      </c>
      <c r="H10" s="16">
        <v>0</v>
      </c>
      <c r="I10" s="148">
        <v>0</v>
      </c>
      <c r="J10" s="74">
        <v>226</v>
      </c>
      <c r="K10" s="130">
        <v>0.02126258349797723</v>
      </c>
      <c r="L10" s="335" t="s">
        <v>171</v>
      </c>
    </row>
    <row r="11" spans="1:12" ht="15.75" thickBot="1">
      <c r="A11" s="149" t="s">
        <v>83</v>
      </c>
      <c r="B11" s="22">
        <v>49</v>
      </c>
      <c r="C11" s="132">
        <v>0.01573538856775851</v>
      </c>
      <c r="D11" s="22">
        <v>171</v>
      </c>
      <c r="E11" s="132">
        <v>0.023866015352407538</v>
      </c>
      <c r="F11" s="22">
        <v>8</v>
      </c>
      <c r="G11" s="132">
        <v>0.023323615160349854</v>
      </c>
      <c r="H11" s="22">
        <v>0</v>
      </c>
      <c r="I11" s="150">
        <v>0</v>
      </c>
      <c r="J11" s="151">
        <v>228</v>
      </c>
      <c r="K11" s="132">
        <v>0.021450747953711543</v>
      </c>
      <c r="L11" s="335" t="s">
        <v>172</v>
      </c>
    </row>
    <row r="12" spans="1:12" ht="15.75" thickBot="1">
      <c r="A12" s="54" t="s">
        <v>32</v>
      </c>
      <c r="B12" s="26">
        <v>3114</v>
      </c>
      <c r="C12" s="28">
        <v>1</v>
      </c>
      <c r="D12" s="26">
        <v>7165</v>
      </c>
      <c r="E12" s="28">
        <v>1</v>
      </c>
      <c r="F12" s="26">
        <v>343</v>
      </c>
      <c r="G12" s="28">
        <v>1</v>
      </c>
      <c r="H12" s="26">
        <v>7</v>
      </c>
      <c r="I12" s="28">
        <v>1</v>
      </c>
      <c r="J12" s="26">
        <v>10629</v>
      </c>
      <c r="K12" s="28">
        <v>1</v>
      </c>
      <c r="L12" s="335" t="s">
        <v>54</v>
      </c>
    </row>
    <row r="13" spans="1:11" ht="15">
      <c r="A13" s="56"/>
      <c r="B13" s="57"/>
      <c r="C13" s="58"/>
      <c r="D13" s="57"/>
      <c r="E13" s="58"/>
      <c r="F13" s="57"/>
      <c r="G13" s="58"/>
      <c r="H13" s="57"/>
      <c r="I13" s="58"/>
      <c r="J13" s="57"/>
      <c r="K13" s="58"/>
    </row>
    <row r="14" spans="1:11" ht="15">
      <c r="A14" s="152" t="s">
        <v>36</v>
      </c>
      <c r="B14" s="60"/>
      <c r="C14" s="60"/>
      <c r="D14" s="60"/>
      <c r="E14" s="144"/>
      <c r="F14" s="60"/>
      <c r="G14" s="60"/>
      <c r="H14" s="60"/>
      <c r="I14" s="144"/>
      <c r="J14" s="121"/>
      <c r="K14" s="60"/>
    </row>
    <row r="15" spans="1:11" ht="15">
      <c r="A15" s="81" t="s">
        <v>201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11" ht="1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5.7109375" style="318" customWidth="1"/>
    <col min="2" max="22" width="10.8515625" style="318" customWidth="1"/>
    <col min="23" max="16384" width="9.140625" style="318" customWidth="1"/>
  </cols>
  <sheetData>
    <row r="1" spans="1:22" ht="24.75" customHeight="1" thickBot="1" thickTop="1">
      <c r="A1" s="469" t="s">
        <v>286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7"/>
    </row>
    <row r="2" spans="1:22" ht="24.75" customHeight="1" thickBot="1" thickTop="1">
      <c r="A2" s="443" t="s">
        <v>76</v>
      </c>
      <c r="B2" s="474" t="s">
        <v>37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6" t="s">
        <v>32</v>
      </c>
      <c r="V2" s="477"/>
    </row>
    <row r="3" spans="1:22" ht="24.75" customHeight="1" thickBot="1">
      <c r="A3" s="528"/>
      <c r="B3" s="530" t="s">
        <v>38</v>
      </c>
      <c r="C3" s="531"/>
      <c r="D3" s="531"/>
      <c r="E3" s="531"/>
      <c r="F3" s="531"/>
      <c r="G3" s="531"/>
      <c r="H3" s="531"/>
      <c r="I3" s="531"/>
      <c r="J3" s="532"/>
      <c r="K3" s="530" t="s">
        <v>39</v>
      </c>
      <c r="L3" s="533"/>
      <c r="M3" s="533"/>
      <c r="N3" s="533"/>
      <c r="O3" s="533"/>
      <c r="P3" s="533"/>
      <c r="Q3" s="533"/>
      <c r="R3" s="533"/>
      <c r="S3" s="533"/>
      <c r="T3" s="534"/>
      <c r="U3" s="476"/>
      <c r="V3" s="477"/>
    </row>
    <row r="4" spans="1:22" ht="24.75" customHeight="1" thickBot="1">
      <c r="A4" s="528"/>
      <c r="B4" s="535" t="s">
        <v>33</v>
      </c>
      <c r="C4" s="536"/>
      <c r="D4" s="536"/>
      <c r="E4" s="536"/>
      <c r="F4" s="536"/>
      <c r="G4" s="536"/>
      <c r="H4" s="536"/>
      <c r="I4" s="465" t="s">
        <v>32</v>
      </c>
      <c r="J4" s="466"/>
      <c r="K4" s="456" t="s">
        <v>33</v>
      </c>
      <c r="L4" s="457"/>
      <c r="M4" s="457"/>
      <c r="N4" s="457"/>
      <c r="O4" s="457"/>
      <c r="P4" s="457"/>
      <c r="Q4" s="457"/>
      <c r="R4" s="458"/>
      <c r="S4" s="465" t="s">
        <v>32</v>
      </c>
      <c r="T4" s="466"/>
      <c r="U4" s="476"/>
      <c r="V4" s="477"/>
    </row>
    <row r="5" spans="1:22" ht="24.75" customHeight="1">
      <c r="A5" s="528"/>
      <c r="B5" s="524" t="s">
        <v>34</v>
      </c>
      <c r="C5" s="464"/>
      <c r="D5" s="465" t="s">
        <v>200</v>
      </c>
      <c r="E5" s="466"/>
      <c r="F5" s="463" t="s">
        <v>53</v>
      </c>
      <c r="G5" s="464"/>
      <c r="H5" s="30" t="s">
        <v>35</v>
      </c>
      <c r="I5" s="524"/>
      <c r="J5" s="525"/>
      <c r="K5" s="463" t="s">
        <v>34</v>
      </c>
      <c r="L5" s="464"/>
      <c r="M5" s="465" t="s">
        <v>200</v>
      </c>
      <c r="N5" s="466"/>
      <c r="O5" s="463" t="s">
        <v>53</v>
      </c>
      <c r="P5" s="464"/>
      <c r="Q5" s="465" t="s">
        <v>35</v>
      </c>
      <c r="R5" s="466"/>
      <c r="S5" s="524"/>
      <c r="T5" s="525"/>
      <c r="U5" s="476"/>
      <c r="V5" s="477"/>
    </row>
    <row r="6" spans="1:22" ht="24.75" customHeight="1" thickBot="1">
      <c r="A6" s="529"/>
      <c r="B6" s="7" t="s">
        <v>5</v>
      </c>
      <c r="C6" s="116" t="s">
        <v>6</v>
      </c>
      <c r="D6" s="7" t="s">
        <v>5</v>
      </c>
      <c r="E6" s="117" t="s">
        <v>6</v>
      </c>
      <c r="F6" s="115" t="s">
        <v>5</v>
      </c>
      <c r="G6" s="116" t="s">
        <v>6</v>
      </c>
      <c r="H6" s="7" t="s">
        <v>5</v>
      </c>
      <c r="I6" s="7" t="s">
        <v>5</v>
      </c>
      <c r="J6" s="117" t="s">
        <v>6</v>
      </c>
      <c r="K6" s="115" t="s">
        <v>5</v>
      </c>
      <c r="L6" s="116" t="s">
        <v>6</v>
      </c>
      <c r="M6" s="7" t="s">
        <v>5</v>
      </c>
      <c r="N6" s="117" t="s">
        <v>6</v>
      </c>
      <c r="O6" s="115" t="s">
        <v>5</v>
      </c>
      <c r="P6" s="116" t="s">
        <v>6</v>
      </c>
      <c r="Q6" s="7" t="s">
        <v>5</v>
      </c>
      <c r="R6" s="117" t="s">
        <v>6</v>
      </c>
      <c r="S6" s="7" t="s">
        <v>5</v>
      </c>
      <c r="T6" s="117" t="s">
        <v>6</v>
      </c>
      <c r="U6" s="7" t="s">
        <v>5</v>
      </c>
      <c r="V6" s="117" t="s">
        <v>6</v>
      </c>
    </row>
    <row r="7" spans="1:23" ht="15">
      <c r="A7" s="40" t="s">
        <v>77</v>
      </c>
      <c r="B7" s="41">
        <v>409</v>
      </c>
      <c r="C7" s="137">
        <v>0.19569377990430625</v>
      </c>
      <c r="D7" s="41">
        <v>916</v>
      </c>
      <c r="E7" s="138">
        <v>0.2070056497175141</v>
      </c>
      <c r="F7" s="44">
        <v>42</v>
      </c>
      <c r="G7" s="137">
        <v>0.18502202643171806</v>
      </c>
      <c r="H7" s="153">
        <v>0</v>
      </c>
      <c r="I7" s="153">
        <v>1367</v>
      </c>
      <c r="J7" s="137">
        <v>0.20266864343958488</v>
      </c>
      <c r="K7" s="41">
        <v>180</v>
      </c>
      <c r="L7" s="138">
        <v>0.17578125</v>
      </c>
      <c r="M7" s="44">
        <v>559</v>
      </c>
      <c r="N7" s="137">
        <v>0.20401459854014597</v>
      </c>
      <c r="O7" s="41">
        <v>20</v>
      </c>
      <c r="P7" s="138">
        <v>0.1724137931034483</v>
      </c>
      <c r="Q7" s="44">
        <v>0</v>
      </c>
      <c r="R7" s="154">
        <v>0</v>
      </c>
      <c r="S7" s="118">
        <v>759</v>
      </c>
      <c r="T7" s="138">
        <v>0.19541709577754893</v>
      </c>
      <c r="U7" s="118">
        <v>2126</v>
      </c>
      <c r="V7" s="138">
        <v>0.20001881644557343</v>
      </c>
      <c r="W7" s="335" t="s">
        <v>166</v>
      </c>
    </row>
    <row r="8" spans="1:23" ht="15">
      <c r="A8" s="46" t="s">
        <v>78</v>
      </c>
      <c r="B8" s="16">
        <v>518</v>
      </c>
      <c r="C8" s="137">
        <v>0.24784688995215312</v>
      </c>
      <c r="D8" s="16">
        <v>1066</v>
      </c>
      <c r="E8" s="138">
        <v>0.2409039548022599</v>
      </c>
      <c r="F8" s="47">
        <v>54</v>
      </c>
      <c r="G8" s="137">
        <v>0.23788546255506607</v>
      </c>
      <c r="H8" s="73">
        <v>2</v>
      </c>
      <c r="I8" s="48">
        <v>1640</v>
      </c>
      <c r="J8" s="137">
        <v>0.24314306893995552</v>
      </c>
      <c r="K8" s="16">
        <v>216</v>
      </c>
      <c r="L8" s="138">
        <v>0.2109375</v>
      </c>
      <c r="M8" s="47">
        <v>583</v>
      </c>
      <c r="N8" s="137">
        <v>0.2127737226277372</v>
      </c>
      <c r="O8" s="16">
        <v>20</v>
      </c>
      <c r="P8" s="138">
        <v>0.1724137931034483</v>
      </c>
      <c r="Q8" s="47">
        <v>1</v>
      </c>
      <c r="R8" s="154">
        <v>0.25</v>
      </c>
      <c r="S8" s="74">
        <v>820</v>
      </c>
      <c r="T8" s="138">
        <v>0.21112255406797117</v>
      </c>
      <c r="U8" s="74">
        <v>2460</v>
      </c>
      <c r="V8" s="138">
        <v>0.2314422805532035</v>
      </c>
      <c r="W8" s="335" t="s">
        <v>167</v>
      </c>
    </row>
    <row r="9" spans="1:23" ht="15">
      <c r="A9" s="46" t="s">
        <v>79</v>
      </c>
      <c r="B9" s="16">
        <v>325</v>
      </c>
      <c r="C9" s="137">
        <v>0.15550239234449761</v>
      </c>
      <c r="D9" s="16">
        <v>726</v>
      </c>
      <c r="E9" s="138">
        <v>0.1640677966101695</v>
      </c>
      <c r="F9" s="47">
        <v>51</v>
      </c>
      <c r="G9" s="137">
        <v>0.22466960352422904</v>
      </c>
      <c r="H9" s="73">
        <v>1</v>
      </c>
      <c r="I9" s="48">
        <v>1103</v>
      </c>
      <c r="J9" s="137">
        <v>0.16352853965900668</v>
      </c>
      <c r="K9" s="16">
        <v>191</v>
      </c>
      <c r="L9" s="138">
        <v>0.1865234375</v>
      </c>
      <c r="M9" s="47">
        <v>495</v>
      </c>
      <c r="N9" s="137">
        <v>0.18065693430656934</v>
      </c>
      <c r="O9" s="16">
        <v>23</v>
      </c>
      <c r="P9" s="138">
        <v>0.19827586206896552</v>
      </c>
      <c r="Q9" s="47">
        <v>1</v>
      </c>
      <c r="R9" s="154">
        <v>0.25</v>
      </c>
      <c r="S9" s="74">
        <v>710</v>
      </c>
      <c r="T9" s="138">
        <v>0.18280123583934088</v>
      </c>
      <c r="U9" s="74">
        <v>1813</v>
      </c>
      <c r="V9" s="138">
        <v>0.17057107912315364</v>
      </c>
      <c r="W9" s="335" t="s">
        <v>168</v>
      </c>
    </row>
    <row r="10" spans="1:23" ht="15">
      <c r="A10" s="46" t="s">
        <v>80</v>
      </c>
      <c r="B10" s="16">
        <v>442</v>
      </c>
      <c r="C10" s="137">
        <v>0.21148325358851675</v>
      </c>
      <c r="D10" s="16">
        <v>940</v>
      </c>
      <c r="E10" s="138">
        <v>0.21242937853107344</v>
      </c>
      <c r="F10" s="47">
        <v>42</v>
      </c>
      <c r="G10" s="137">
        <v>0.18502202643171806</v>
      </c>
      <c r="H10" s="73">
        <v>0</v>
      </c>
      <c r="I10" s="48">
        <v>1424</v>
      </c>
      <c r="J10" s="137">
        <v>0.21111934766493698</v>
      </c>
      <c r="K10" s="16">
        <v>226</v>
      </c>
      <c r="L10" s="138">
        <v>0.220703125</v>
      </c>
      <c r="M10" s="47">
        <v>561</v>
      </c>
      <c r="N10" s="137">
        <v>0.20474452554744527</v>
      </c>
      <c r="O10" s="16">
        <v>26</v>
      </c>
      <c r="P10" s="138">
        <v>0.22413793103448276</v>
      </c>
      <c r="Q10" s="47">
        <v>1</v>
      </c>
      <c r="R10" s="154">
        <v>0.25</v>
      </c>
      <c r="S10" s="74">
        <v>814</v>
      </c>
      <c r="T10" s="138">
        <v>0.20957775489186406</v>
      </c>
      <c r="U10" s="74">
        <v>2238</v>
      </c>
      <c r="V10" s="138">
        <v>0.2105560259666949</v>
      </c>
      <c r="W10" s="335" t="s">
        <v>169</v>
      </c>
    </row>
    <row r="11" spans="1:23" ht="15">
      <c r="A11" s="46" t="s">
        <v>81</v>
      </c>
      <c r="B11" s="16">
        <v>342</v>
      </c>
      <c r="C11" s="137">
        <v>0.16363636363636364</v>
      </c>
      <c r="D11" s="16">
        <v>609</v>
      </c>
      <c r="E11" s="138">
        <v>0.1376271186440678</v>
      </c>
      <c r="F11" s="47">
        <v>28</v>
      </c>
      <c r="G11" s="137">
        <v>0.12334801762114538</v>
      </c>
      <c r="H11" s="73">
        <v>0</v>
      </c>
      <c r="I11" s="48">
        <v>979</v>
      </c>
      <c r="J11" s="137">
        <v>0.1451445515196442</v>
      </c>
      <c r="K11" s="16">
        <v>170</v>
      </c>
      <c r="L11" s="138">
        <v>0.166015625</v>
      </c>
      <c r="M11" s="47">
        <v>370</v>
      </c>
      <c r="N11" s="137">
        <v>0.13503649635036497</v>
      </c>
      <c r="O11" s="16">
        <v>18</v>
      </c>
      <c r="P11" s="138">
        <v>0.15517241379310343</v>
      </c>
      <c r="Q11" s="47">
        <v>1</v>
      </c>
      <c r="R11" s="154">
        <v>0.25</v>
      </c>
      <c r="S11" s="74">
        <v>559</v>
      </c>
      <c r="T11" s="138">
        <v>0.14392378990731206</v>
      </c>
      <c r="U11" s="74">
        <v>1538</v>
      </c>
      <c r="V11" s="138">
        <v>0.1446984664596858</v>
      </c>
      <c r="W11" s="335" t="s">
        <v>170</v>
      </c>
    </row>
    <row r="12" spans="1:23" ht="15">
      <c r="A12" s="46" t="s">
        <v>82</v>
      </c>
      <c r="B12" s="16">
        <v>30</v>
      </c>
      <c r="C12" s="137">
        <v>0.014354066985645932</v>
      </c>
      <c r="D12" s="16">
        <v>84</v>
      </c>
      <c r="E12" s="138">
        <v>0.018983050847457626</v>
      </c>
      <c r="F12" s="47">
        <v>7</v>
      </c>
      <c r="G12" s="137">
        <v>0.030837004405286344</v>
      </c>
      <c r="H12" s="73">
        <v>0</v>
      </c>
      <c r="I12" s="48">
        <v>121</v>
      </c>
      <c r="J12" s="137">
        <v>0.01793921423276501</v>
      </c>
      <c r="K12" s="16">
        <v>16</v>
      </c>
      <c r="L12" s="138">
        <v>0.015625</v>
      </c>
      <c r="M12" s="47">
        <v>85</v>
      </c>
      <c r="N12" s="137">
        <v>0.03102189781021898</v>
      </c>
      <c r="O12" s="16">
        <v>4</v>
      </c>
      <c r="P12" s="138">
        <v>0.034482758620689655</v>
      </c>
      <c r="Q12" s="47">
        <v>0</v>
      </c>
      <c r="R12" s="154">
        <v>0</v>
      </c>
      <c r="S12" s="74">
        <v>105</v>
      </c>
      <c r="T12" s="138">
        <v>0.027033985581874358</v>
      </c>
      <c r="U12" s="74">
        <v>226</v>
      </c>
      <c r="V12" s="138">
        <v>0.02126258349797723</v>
      </c>
      <c r="W12" s="335" t="s">
        <v>171</v>
      </c>
    </row>
    <row r="13" spans="1:23" ht="15.75" thickBot="1">
      <c r="A13" s="49" t="s">
        <v>83</v>
      </c>
      <c r="B13" s="20">
        <v>24</v>
      </c>
      <c r="C13" s="140">
        <v>0.011483253588516746</v>
      </c>
      <c r="D13" s="20">
        <v>84</v>
      </c>
      <c r="E13" s="141">
        <v>0.018983050847457626</v>
      </c>
      <c r="F13" s="52">
        <v>3</v>
      </c>
      <c r="G13" s="140">
        <v>0.013215859030837003</v>
      </c>
      <c r="H13" s="75">
        <v>0</v>
      </c>
      <c r="I13" s="53">
        <v>111</v>
      </c>
      <c r="J13" s="140">
        <v>0.016456634544106747</v>
      </c>
      <c r="K13" s="20">
        <v>25</v>
      </c>
      <c r="L13" s="141">
        <v>0.0244140625</v>
      </c>
      <c r="M13" s="52">
        <v>87</v>
      </c>
      <c r="N13" s="140">
        <v>0.031751824817518245</v>
      </c>
      <c r="O13" s="20">
        <v>5</v>
      </c>
      <c r="P13" s="141">
        <v>0.04310344827586207</v>
      </c>
      <c r="Q13" s="52">
        <v>0</v>
      </c>
      <c r="R13" s="155">
        <v>0</v>
      </c>
      <c r="S13" s="76">
        <v>117</v>
      </c>
      <c r="T13" s="141">
        <v>0.030123583934088573</v>
      </c>
      <c r="U13" s="76">
        <v>228</v>
      </c>
      <c r="V13" s="141">
        <v>0.021450747953711543</v>
      </c>
      <c r="W13" s="335" t="s">
        <v>172</v>
      </c>
    </row>
    <row r="14" spans="1:23" ht="15.75" thickBot="1">
      <c r="A14" s="54" t="s">
        <v>32</v>
      </c>
      <c r="B14" s="26">
        <v>2090</v>
      </c>
      <c r="C14" s="77">
        <v>1</v>
      </c>
      <c r="D14" s="26">
        <v>4425</v>
      </c>
      <c r="E14" s="78">
        <v>1</v>
      </c>
      <c r="F14" s="55">
        <v>227</v>
      </c>
      <c r="G14" s="77">
        <v>1</v>
      </c>
      <c r="H14" s="79">
        <v>3</v>
      </c>
      <c r="I14" s="55">
        <v>6745</v>
      </c>
      <c r="J14" s="77">
        <v>1</v>
      </c>
      <c r="K14" s="26">
        <v>1024</v>
      </c>
      <c r="L14" s="78">
        <v>1</v>
      </c>
      <c r="M14" s="55">
        <v>2740</v>
      </c>
      <c r="N14" s="77">
        <v>1</v>
      </c>
      <c r="O14" s="26">
        <v>116</v>
      </c>
      <c r="P14" s="78">
        <v>1</v>
      </c>
      <c r="Q14" s="55">
        <v>4</v>
      </c>
      <c r="R14" s="77">
        <v>1</v>
      </c>
      <c r="S14" s="26">
        <v>3884</v>
      </c>
      <c r="T14" s="78">
        <v>1</v>
      </c>
      <c r="U14" s="26">
        <v>10629</v>
      </c>
      <c r="V14" s="78">
        <v>1</v>
      </c>
      <c r="W14" s="335" t="s">
        <v>54</v>
      </c>
    </row>
    <row r="15" spans="1:22" ht="15">
      <c r="A15" s="56"/>
      <c r="B15" s="57"/>
      <c r="C15" s="80"/>
      <c r="D15" s="57"/>
      <c r="E15" s="80"/>
      <c r="F15" s="57"/>
      <c r="G15" s="80"/>
      <c r="H15" s="57"/>
      <c r="I15" s="57"/>
      <c r="J15" s="80"/>
      <c r="K15" s="57"/>
      <c r="L15" s="80"/>
      <c r="M15" s="57"/>
      <c r="N15" s="80"/>
      <c r="O15" s="57"/>
      <c r="P15" s="80"/>
      <c r="Q15" s="57"/>
      <c r="R15" s="80"/>
      <c r="S15" s="57"/>
      <c r="T15" s="80"/>
      <c r="U15" s="57"/>
      <c r="V15" s="80"/>
    </row>
    <row r="16" spans="1:22" ht="15">
      <c r="A16" s="59" t="s">
        <v>36</v>
      </c>
      <c r="B16" s="60"/>
      <c r="C16" s="60"/>
      <c r="D16" s="60"/>
      <c r="E16" s="60"/>
      <c r="F16" s="60"/>
      <c r="G16" s="60"/>
      <c r="H16" s="60"/>
      <c r="I16" s="61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60"/>
      <c r="U16" s="60"/>
      <c r="V16" s="60"/>
    </row>
    <row r="17" spans="1:22" ht="15">
      <c r="A17" s="62" t="s">
        <v>202</v>
      </c>
      <c r="B17" s="60"/>
      <c r="C17" s="60"/>
      <c r="D17" s="60"/>
      <c r="E17" s="60"/>
      <c r="F17" s="60"/>
      <c r="G17" s="60"/>
      <c r="H17" s="60"/>
      <c r="I17" s="61"/>
      <c r="J17" s="60"/>
      <c r="K17" s="60"/>
      <c r="L17" s="60"/>
      <c r="M17" s="60"/>
      <c r="N17" s="60"/>
      <c r="O17" s="60"/>
      <c r="P17" s="60"/>
      <c r="Q17" s="60"/>
      <c r="R17" s="60"/>
      <c r="S17" s="61"/>
      <c r="T17" s="60"/>
      <c r="U17" s="60"/>
      <c r="V17" s="60"/>
    </row>
    <row r="18" spans="1:22" ht="15">
      <c r="A18" s="60"/>
      <c r="B18" s="60"/>
      <c r="C18" s="60"/>
      <c r="D18" s="60"/>
      <c r="E18" s="60"/>
      <c r="F18" s="60"/>
      <c r="G18" s="60"/>
      <c r="H18" s="60"/>
      <c r="I18" s="61"/>
      <c r="J18" s="60"/>
      <c r="K18" s="60"/>
      <c r="L18" s="60"/>
      <c r="M18" s="60"/>
      <c r="N18" s="60"/>
      <c r="O18" s="60"/>
      <c r="P18" s="60"/>
      <c r="Q18" s="60"/>
      <c r="R18" s="60"/>
      <c r="S18" s="61"/>
      <c r="T18" s="60"/>
      <c r="U18" s="60"/>
      <c r="V18" s="60"/>
    </row>
    <row r="19" spans="1:22" ht="15">
      <c r="A19" s="60"/>
      <c r="B19" s="60"/>
      <c r="C19" s="60"/>
      <c r="D19" s="60"/>
      <c r="E19" s="60"/>
      <c r="F19" s="60"/>
      <c r="G19" s="60"/>
      <c r="H19" s="60"/>
      <c r="I19" s="61"/>
      <c r="J19" s="60"/>
      <c r="K19" s="60"/>
      <c r="L19" s="60"/>
      <c r="M19" s="60"/>
      <c r="N19" s="60"/>
      <c r="O19" s="60"/>
      <c r="P19" s="60"/>
      <c r="Q19" s="60"/>
      <c r="R19" s="60"/>
      <c r="S19" s="61"/>
      <c r="T19" s="60"/>
      <c r="U19" s="60"/>
      <c r="V19" s="60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7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7" width="14.140625" style="318" customWidth="1"/>
    <col min="18" max="16384" width="9.140625" style="318" customWidth="1"/>
  </cols>
  <sheetData>
    <row r="1" spans="1:17" ht="24.75" customHeight="1" thickBot="1" thickTop="1">
      <c r="A1" s="469" t="s">
        <v>287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1"/>
    </row>
    <row r="2" spans="1:17" ht="24.75" customHeight="1" thickBot="1" thickTop="1">
      <c r="A2" s="443" t="s">
        <v>76</v>
      </c>
      <c r="B2" s="474" t="s">
        <v>41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43" t="s">
        <v>32</v>
      </c>
    </row>
    <row r="3" spans="1:17" ht="24.75" customHeight="1" thickBot="1">
      <c r="A3" s="472"/>
      <c r="B3" s="530" t="s">
        <v>42</v>
      </c>
      <c r="C3" s="533"/>
      <c r="D3" s="533"/>
      <c r="E3" s="533"/>
      <c r="F3" s="534"/>
      <c r="G3" s="530" t="s">
        <v>43</v>
      </c>
      <c r="H3" s="533"/>
      <c r="I3" s="533"/>
      <c r="J3" s="533"/>
      <c r="K3" s="534"/>
      <c r="L3" s="530" t="s">
        <v>44</v>
      </c>
      <c r="M3" s="533"/>
      <c r="N3" s="533"/>
      <c r="O3" s="533"/>
      <c r="P3" s="534"/>
      <c r="Q3" s="443"/>
    </row>
    <row r="4" spans="1:17" ht="24.75" customHeight="1" thickBot="1">
      <c r="A4" s="472"/>
      <c r="B4" s="530" t="s">
        <v>33</v>
      </c>
      <c r="C4" s="533"/>
      <c r="D4" s="533"/>
      <c r="E4" s="534"/>
      <c r="F4" s="537" t="s">
        <v>32</v>
      </c>
      <c r="G4" s="538" t="s">
        <v>33</v>
      </c>
      <c r="H4" s="539"/>
      <c r="I4" s="539"/>
      <c r="J4" s="540"/>
      <c r="K4" s="537" t="s">
        <v>32</v>
      </c>
      <c r="L4" s="530" t="s">
        <v>33</v>
      </c>
      <c r="M4" s="533"/>
      <c r="N4" s="533"/>
      <c r="O4" s="534"/>
      <c r="P4" s="537" t="s">
        <v>32</v>
      </c>
      <c r="Q4" s="443"/>
    </row>
    <row r="5" spans="1:17" ht="24.75" customHeight="1" thickBot="1">
      <c r="A5" s="472"/>
      <c r="B5" s="30" t="s">
        <v>34</v>
      </c>
      <c r="C5" s="156" t="s">
        <v>203</v>
      </c>
      <c r="D5" s="156" t="s">
        <v>204</v>
      </c>
      <c r="E5" s="31" t="s">
        <v>35</v>
      </c>
      <c r="F5" s="479"/>
      <c r="G5" s="30" t="s">
        <v>34</v>
      </c>
      <c r="H5" s="156" t="s">
        <v>203</v>
      </c>
      <c r="I5" s="156" t="s">
        <v>204</v>
      </c>
      <c r="J5" s="31" t="s">
        <v>35</v>
      </c>
      <c r="K5" s="479"/>
      <c r="L5" s="30" t="s">
        <v>34</v>
      </c>
      <c r="M5" s="156" t="s">
        <v>203</v>
      </c>
      <c r="N5" s="156" t="s">
        <v>204</v>
      </c>
      <c r="O5" s="31" t="s">
        <v>35</v>
      </c>
      <c r="P5" s="479"/>
      <c r="Q5" s="444"/>
    </row>
    <row r="6" spans="1:18" ht="15">
      <c r="A6" s="90" t="s">
        <v>77</v>
      </c>
      <c r="B6" s="12">
        <v>24</v>
      </c>
      <c r="C6" s="157">
        <v>87</v>
      </c>
      <c r="D6" s="157">
        <v>0</v>
      </c>
      <c r="E6" s="158">
        <v>0</v>
      </c>
      <c r="F6" s="159">
        <v>111</v>
      </c>
      <c r="G6" s="12">
        <v>360</v>
      </c>
      <c r="H6" s="157">
        <v>900</v>
      </c>
      <c r="I6" s="157">
        <v>34</v>
      </c>
      <c r="J6" s="158">
        <v>0</v>
      </c>
      <c r="K6" s="159">
        <v>1294</v>
      </c>
      <c r="L6" s="12">
        <v>205</v>
      </c>
      <c r="M6" s="157">
        <v>488</v>
      </c>
      <c r="N6" s="157">
        <v>28</v>
      </c>
      <c r="O6" s="158">
        <v>0</v>
      </c>
      <c r="P6" s="160">
        <v>721</v>
      </c>
      <c r="Q6" s="160">
        <v>2126</v>
      </c>
      <c r="R6" s="331" t="s">
        <v>166</v>
      </c>
    </row>
    <row r="7" spans="1:18" ht="15">
      <c r="A7" s="15" t="s">
        <v>78</v>
      </c>
      <c r="B7" s="16">
        <v>39</v>
      </c>
      <c r="C7" s="161">
        <v>68</v>
      </c>
      <c r="D7" s="161">
        <v>2</v>
      </c>
      <c r="E7" s="162">
        <v>1</v>
      </c>
      <c r="F7" s="163">
        <v>110</v>
      </c>
      <c r="G7" s="16">
        <v>449</v>
      </c>
      <c r="H7" s="161">
        <v>1012</v>
      </c>
      <c r="I7" s="161">
        <v>38</v>
      </c>
      <c r="J7" s="162">
        <v>2</v>
      </c>
      <c r="K7" s="163">
        <v>1501</v>
      </c>
      <c r="L7" s="16">
        <v>246</v>
      </c>
      <c r="M7" s="161">
        <v>569</v>
      </c>
      <c r="N7" s="161">
        <v>34</v>
      </c>
      <c r="O7" s="162">
        <v>0</v>
      </c>
      <c r="P7" s="164">
        <v>849</v>
      </c>
      <c r="Q7" s="164">
        <v>2460</v>
      </c>
      <c r="R7" s="331" t="s">
        <v>167</v>
      </c>
    </row>
    <row r="8" spans="1:18" ht="15">
      <c r="A8" s="15" t="s">
        <v>79</v>
      </c>
      <c r="B8" s="16">
        <v>25</v>
      </c>
      <c r="C8" s="161">
        <v>73</v>
      </c>
      <c r="D8" s="161">
        <v>0</v>
      </c>
      <c r="E8" s="162">
        <v>0</v>
      </c>
      <c r="F8" s="163">
        <v>98</v>
      </c>
      <c r="G8" s="16">
        <v>331</v>
      </c>
      <c r="H8" s="161">
        <v>700</v>
      </c>
      <c r="I8" s="161">
        <v>39</v>
      </c>
      <c r="J8" s="162">
        <v>1</v>
      </c>
      <c r="K8" s="163">
        <v>1071</v>
      </c>
      <c r="L8" s="16">
        <v>160</v>
      </c>
      <c r="M8" s="161">
        <v>448</v>
      </c>
      <c r="N8" s="161">
        <v>35</v>
      </c>
      <c r="O8" s="162">
        <v>1</v>
      </c>
      <c r="P8" s="164">
        <v>644</v>
      </c>
      <c r="Q8" s="164">
        <v>1813</v>
      </c>
      <c r="R8" s="331" t="s">
        <v>168</v>
      </c>
    </row>
    <row r="9" spans="1:18" ht="15">
      <c r="A9" s="15" t="s">
        <v>80</v>
      </c>
      <c r="B9" s="16">
        <v>32</v>
      </c>
      <c r="C9" s="161">
        <v>90</v>
      </c>
      <c r="D9" s="161">
        <v>1</v>
      </c>
      <c r="E9" s="162">
        <v>0</v>
      </c>
      <c r="F9" s="163">
        <v>123</v>
      </c>
      <c r="G9" s="16">
        <v>414</v>
      </c>
      <c r="H9" s="161">
        <v>878</v>
      </c>
      <c r="I9" s="161">
        <v>35</v>
      </c>
      <c r="J9" s="162">
        <v>1</v>
      </c>
      <c r="K9" s="163">
        <v>1328</v>
      </c>
      <c r="L9" s="16">
        <v>222</v>
      </c>
      <c r="M9" s="161">
        <v>533</v>
      </c>
      <c r="N9" s="161">
        <v>32</v>
      </c>
      <c r="O9" s="162">
        <v>0</v>
      </c>
      <c r="P9" s="164">
        <v>787</v>
      </c>
      <c r="Q9" s="164">
        <v>2238</v>
      </c>
      <c r="R9" s="331" t="s">
        <v>169</v>
      </c>
    </row>
    <row r="10" spans="1:18" ht="15">
      <c r="A10" s="15" t="s">
        <v>81</v>
      </c>
      <c r="B10" s="16">
        <v>17</v>
      </c>
      <c r="C10" s="161">
        <v>52</v>
      </c>
      <c r="D10" s="161">
        <v>1</v>
      </c>
      <c r="E10" s="162">
        <v>0</v>
      </c>
      <c r="F10" s="163">
        <v>70</v>
      </c>
      <c r="G10" s="16">
        <v>336</v>
      </c>
      <c r="H10" s="161">
        <v>619</v>
      </c>
      <c r="I10" s="161">
        <v>25</v>
      </c>
      <c r="J10" s="162">
        <v>0</v>
      </c>
      <c r="K10" s="163">
        <v>980</v>
      </c>
      <c r="L10" s="16">
        <v>159</v>
      </c>
      <c r="M10" s="161">
        <v>308</v>
      </c>
      <c r="N10" s="161">
        <v>20</v>
      </c>
      <c r="O10" s="162">
        <v>1</v>
      </c>
      <c r="P10" s="164">
        <v>488</v>
      </c>
      <c r="Q10" s="164">
        <v>1538</v>
      </c>
      <c r="R10" s="331" t="s">
        <v>170</v>
      </c>
    </row>
    <row r="11" spans="1:18" ht="15">
      <c r="A11" s="15" t="s">
        <v>82</v>
      </c>
      <c r="B11" s="16">
        <v>4</v>
      </c>
      <c r="C11" s="161">
        <v>10</v>
      </c>
      <c r="D11" s="161">
        <v>0</v>
      </c>
      <c r="E11" s="162">
        <v>0</v>
      </c>
      <c r="F11" s="163">
        <v>14</v>
      </c>
      <c r="G11" s="16">
        <v>32</v>
      </c>
      <c r="H11" s="161">
        <v>116</v>
      </c>
      <c r="I11" s="161">
        <v>7</v>
      </c>
      <c r="J11" s="162">
        <v>0</v>
      </c>
      <c r="K11" s="163">
        <v>155</v>
      </c>
      <c r="L11" s="16">
        <v>10</v>
      </c>
      <c r="M11" s="161">
        <v>43</v>
      </c>
      <c r="N11" s="161">
        <v>4</v>
      </c>
      <c r="O11" s="162">
        <v>0</v>
      </c>
      <c r="P11" s="164">
        <v>57</v>
      </c>
      <c r="Q11" s="164">
        <v>226</v>
      </c>
      <c r="R11" s="331" t="s">
        <v>171</v>
      </c>
    </row>
    <row r="12" spans="1:18" ht="15.75" thickBot="1">
      <c r="A12" s="15" t="s">
        <v>83</v>
      </c>
      <c r="B12" s="16">
        <v>3</v>
      </c>
      <c r="C12" s="161">
        <v>15</v>
      </c>
      <c r="D12" s="161">
        <v>0</v>
      </c>
      <c r="E12" s="162">
        <v>0</v>
      </c>
      <c r="F12" s="163">
        <v>18</v>
      </c>
      <c r="G12" s="16">
        <v>31</v>
      </c>
      <c r="H12" s="161">
        <v>105</v>
      </c>
      <c r="I12" s="161">
        <v>6</v>
      </c>
      <c r="J12" s="162">
        <v>0</v>
      </c>
      <c r="K12" s="163">
        <v>142</v>
      </c>
      <c r="L12" s="16">
        <v>15</v>
      </c>
      <c r="M12" s="161">
        <v>51</v>
      </c>
      <c r="N12" s="161">
        <v>2</v>
      </c>
      <c r="O12" s="162">
        <v>0</v>
      </c>
      <c r="P12" s="164">
        <v>68</v>
      </c>
      <c r="Q12" s="164">
        <v>228</v>
      </c>
      <c r="R12" s="331" t="s">
        <v>172</v>
      </c>
    </row>
    <row r="13" spans="1:18" ht="15.75" thickBot="1">
      <c r="A13" s="25" t="s">
        <v>32</v>
      </c>
      <c r="B13" s="109">
        <v>144</v>
      </c>
      <c r="C13" s="110">
        <v>395</v>
      </c>
      <c r="D13" s="110">
        <v>4</v>
      </c>
      <c r="E13" s="135">
        <v>1</v>
      </c>
      <c r="F13" s="165">
        <v>544</v>
      </c>
      <c r="G13" s="109">
        <v>1953</v>
      </c>
      <c r="H13" s="110">
        <v>4330</v>
      </c>
      <c r="I13" s="110">
        <v>184</v>
      </c>
      <c r="J13" s="135">
        <v>4</v>
      </c>
      <c r="K13" s="165">
        <v>6471</v>
      </c>
      <c r="L13" s="109">
        <v>1017</v>
      </c>
      <c r="M13" s="110">
        <v>2440</v>
      </c>
      <c r="N13" s="110">
        <v>155</v>
      </c>
      <c r="O13" s="135">
        <v>2</v>
      </c>
      <c r="P13" s="136">
        <v>3614</v>
      </c>
      <c r="Q13" s="136">
        <v>10629</v>
      </c>
      <c r="R13" s="332" t="s">
        <v>54</v>
      </c>
    </row>
    <row r="14" spans="1:17" ht="15">
      <c r="A14" s="56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7" ht="15">
      <c r="A15" s="59" t="s">
        <v>36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5">
      <c r="A16" s="62" t="s">
        <v>202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</row>
    <row r="17" spans="1:17" ht="1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21"/>
      <c r="N17" s="60"/>
      <c r="O17" s="60"/>
      <c r="P17" s="60"/>
      <c r="Q17" s="60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7109375" style="318" customWidth="1"/>
    <col min="2" max="15" width="13.140625" style="318" customWidth="1"/>
    <col min="16" max="17" width="12.140625" style="318" customWidth="1"/>
    <col min="18" max="16384" width="9.140625" style="318" customWidth="1"/>
  </cols>
  <sheetData>
    <row r="1" spans="1:17" ht="24.75" customHeight="1" thickBot="1" thickTop="1">
      <c r="A1" s="469" t="s">
        <v>288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1"/>
    </row>
    <row r="2" spans="1:17" ht="24.75" customHeight="1" thickBot="1" thickTop="1">
      <c r="A2" s="443" t="s">
        <v>76</v>
      </c>
      <c r="B2" s="475" t="s">
        <v>41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43" t="s">
        <v>32</v>
      </c>
    </row>
    <row r="3" spans="1:17" ht="24.75" customHeight="1" thickBot="1">
      <c r="A3" s="472"/>
      <c r="B3" s="533" t="s">
        <v>42</v>
      </c>
      <c r="C3" s="533"/>
      <c r="D3" s="533"/>
      <c r="E3" s="533"/>
      <c r="F3" s="534"/>
      <c r="G3" s="530" t="s">
        <v>43</v>
      </c>
      <c r="H3" s="533"/>
      <c r="I3" s="533"/>
      <c r="J3" s="533"/>
      <c r="K3" s="534"/>
      <c r="L3" s="530" t="s">
        <v>44</v>
      </c>
      <c r="M3" s="533"/>
      <c r="N3" s="533"/>
      <c r="O3" s="533"/>
      <c r="P3" s="534"/>
      <c r="Q3" s="443"/>
    </row>
    <row r="4" spans="1:17" ht="24.75" customHeight="1" thickBot="1">
      <c r="A4" s="472"/>
      <c r="B4" s="533" t="s">
        <v>33</v>
      </c>
      <c r="C4" s="533"/>
      <c r="D4" s="533"/>
      <c r="E4" s="534"/>
      <c r="F4" s="537" t="s">
        <v>32</v>
      </c>
      <c r="G4" s="538" t="s">
        <v>33</v>
      </c>
      <c r="H4" s="539"/>
      <c r="I4" s="539"/>
      <c r="J4" s="540"/>
      <c r="K4" s="537" t="s">
        <v>32</v>
      </c>
      <c r="L4" s="530" t="s">
        <v>33</v>
      </c>
      <c r="M4" s="533"/>
      <c r="N4" s="533"/>
      <c r="O4" s="534"/>
      <c r="P4" s="537" t="s">
        <v>32</v>
      </c>
      <c r="Q4" s="443"/>
    </row>
    <row r="5" spans="1:17" ht="24.75" customHeight="1" thickBot="1">
      <c r="A5" s="473"/>
      <c r="B5" s="166" t="s">
        <v>34</v>
      </c>
      <c r="C5" s="167" t="s">
        <v>203</v>
      </c>
      <c r="D5" s="167" t="s">
        <v>205</v>
      </c>
      <c r="E5" s="33" t="s">
        <v>35</v>
      </c>
      <c r="F5" s="477"/>
      <c r="G5" s="32" t="s">
        <v>34</v>
      </c>
      <c r="H5" s="167" t="s">
        <v>203</v>
      </c>
      <c r="I5" s="167" t="s">
        <v>205</v>
      </c>
      <c r="J5" s="33" t="s">
        <v>35</v>
      </c>
      <c r="K5" s="477"/>
      <c r="L5" s="32" t="s">
        <v>34</v>
      </c>
      <c r="M5" s="167" t="s">
        <v>203</v>
      </c>
      <c r="N5" s="167" t="s">
        <v>205</v>
      </c>
      <c r="O5" s="33" t="s">
        <v>35</v>
      </c>
      <c r="P5" s="477"/>
      <c r="Q5" s="444"/>
    </row>
    <row r="6" spans="1:18" ht="15">
      <c r="A6" s="11" t="s">
        <v>77</v>
      </c>
      <c r="B6" s="409">
        <v>0.16666666666666663</v>
      </c>
      <c r="C6" s="410">
        <v>0.22025316455696203</v>
      </c>
      <c r="D6" s="410">
        <v>0</v>
      </c>
      <c r="E6" s="411">
        <v>0</v>
      </c>
      <c r="F6" s="412">
        <v>0.2040441176470588</v>
      </c>
      <c r="G6" s="413">
        <v>0.18433179723502305</v>
      </c>
      <c r="H6" s="410">
        <v>0.2078521939953811</v>
      </c>
      <c r="I6" s="410">
        <v>0.18478260869565216</v>
      </c>
      <c r="J6" s="411">
        <v>0</v>
      </c>
      <c r="K6" s="412">
        <v>0.1999690928759079</v>
      </c>
      <c r="L6" s="413">
        <v>0.2015732546705998</v>
      </c>
      <c r="M6" s="410">
        <v>0.2</v>
      </c>
      <c r="N6" s="410">
        <v>0.18064516129032257</v>
      </c>
      <c r="O6" s="411">
        <v>0</v>
      </c>
      <c r="P6" s="412">
        <v>0.19950193691200885</v>
      </c>
      <c r="Q6" s="412">
        <v>0.20001881644557343</v>
      </c>
      <c r="R6" s="331" t="s">
        <v>166</v>
      </c>
    </row>
    <row r="7" spans="1:18" ht="15">
      <c r="A7" s="15" t="s">
        <v>78</v>
      </c>
      <c r="B7" s="414">
        <v>0.27083333333333326</v>
      </c>
      <c r="C7" s="415">
        <v>0.17215189873417722</v>
      </c>
      <c r="D7" s="415">
        <v>0.5</v>
      </c>
      <c r="E7" s="416">
        <v>1</v>
      </c>
      <c r="F7" s="417">
        <v>0.2022058823529412</v>
      </c>
      <c r="G7" s="418">
        <v>0.22990271377368152</v>
      </c>
      <c r="H7" s="415">
        <v>0.23371824480369516</v>
      </c>
      <c r="I7" s="415">
        <v>0.20652173913043476</v>
      </c>
      <c r="J7" s="416">
        <v>0.5</v>
      </c>
      <c r="K7" s="417">
        <v>0.23195796631123475</v>
      </c>
      <c r="L7" s="418">
        <v>0.24188790560471976</v>
      </c>
      <c r="M7" s="415">
        <v>0.23319672131147542</v>
      </c>
      <c r="N7" s="415">
        <v>0.21935483870967748</v>
      </c>
      <c r="O7" s="416">
        <v>0</v>
      </c>
      <c r="P7" s="417">
        <v>0.2349197565024903</v>
      </c>
      <c r="Q7" s="417">
        <v>0.2314422805532035</v>
      </c>
      <c r="R7" s="331" t="s">
        <v>167</v>
      </c>
    </row>
    <row r="8" spans="1:18" ht="15">
      <c r="A8" s="15" t="s">
        <v>79</v>
      </c>
      <c r="B8" s="414">
        <v>0.1736111111111111</v>
      </c>
      <c r="C8" s="415">
        <v>0.1848101265822785</v>
      </c>
      <c r="D8" s="415">
        <v>0</v>
      </c>
      <c r="E8" s="416">
        <v>0</v>
      </c>
      <c r="F8" s="417">
        <v>0.1801470588235294</v>
      </c>
      <c r="G8" s="418">
        <v>0.16948284690220172</v>
      </c>
      <c r="H8" s="415">
        <v>0.16166281755196305</v>
      </c>
      <c r="I8" s="415">
        <v>0.21195652173913046</v>
      </c>
      <c r="J8" s="416">
        <v>0.25</v>
      </c>
      <c r="K8" s="417">
        <v>0.16550764951321276</v>
      </c>
      <c r="L8" s="418">
        <v>0.15732546705998035</v>
      </c>
      <c r="M8" s="415">
        <v>0.18360655737704917</v>
      </c>
      <c r="N8" s="415">
        <v>0.2258064516129032</v>
      </c>
      <c r="O8" s="416">
        <v>0.5</v>
      </c>
      <c r="P8" s="417">
        <v>0.17819590481460984</v>
      </c>
      <c r="Q8" s="417">
        <v>0.17057107912315364</v>
      </c>
      <c r="R8" s="331" t="s">
        <v>168</v>
      </c>
    </row>
    <row r="9" spans="1:18" ht="15">
      <c r="A9" s="15" t="s">
        <v>80</v>
      </c>
      <c r="B9" s="414">
        <v>0.2222222222222222</v>
      </c>
      <c r="C9" s="415">
        <v>0.22784810126582278</v>
      </c>
      <c r="D9" s="415">
        <v>0.25</v>
      </c>
      <c r="E9" s="416">
        <v>0</v>
      </c>
      <c r="F9" s="417">
        <v>0.2261029411764706</v>
      </c>
      <c r="G9" s="418">
        <v>0.21198156682027652</v>
      </c>
      <c r="H9" s="415">
        <v>0.20277136258660508</v>
      </c>
      <c r="I9" s="415">
        <v>0.19021739130434784</v>
      </c>
      <c r="J9" s="416">
        <v>0.25</v>
      </c>
      <c r="K9" s="417">
        <v>0.20522330397156544</v>
      </c>
      <c r="L9" s="418">
        <v>0.21828908554572274</v>
      </c>
      <c r="M9" s="415">
        <v>0.21844262295081968</v>
      </c>
      <c r="N9" s="415">
        <v>0.2064516129032258</v>
      </c>
      <c r="O9" s="416">
        <v>0</v>
      </c>
      <c r="P9" s="417">
        <v>0.21776425013835085</v>
      </c>
      <c r="Q9" s="417">
        <v>0.2105560259666949</v>
      </c>
      <c r="R9" s="331" t="s">
        <v>169</v>
      </c>
    </row>
    <row r="10" spans="1:18" ht="15">
      <c r="A10" s="15" t="s">
        <v>81</v>
      </c>
      <c r="B10" s="414">
        <v>0.11805555555555554</v>
      </c>
      <c r="C10" s="415">
        <v>0.13164556962025317</v>
      </c>
      <c r="D10" s="415">
        <v>0.25</v>
      </c>
      <c r="E10" s="416">
        <v>0</v>
      </c>
      <c r="F10" s="417">
        <v>0.12867647058823528</v>
      </c>
      <c r="G10" s="418">
        <v>0.17204301075268819</v>
      </c>
      <c r="H10" s="415">
        <v>0.1429561200923788</v>
      </c>
      <c r="I10" s="415">
        <v>0.1358695652173913</v>
      </c>
      <c r="J10" s="416">
        <v>0</v>
      </c>
      <c r="K10" s="417">
        <v>0.15144490805130584</v>
      </c>
      <c r="L10" s="418">
        <v>0.15634218289085547</v>
      </c>
      <c r="M10" s="415">
        <v>0.12622950819672132</v>
      </c>
      <c r="N10" s="415">
        <v>0.12903225806451613</v>
      </c>
      <c r="O10" s="416">
        <v>0.5</v>
      </c>
      <c r="P10" s="417">
        <v>0.13503043718871058</v>
      </c>
      <c r="Q10" s="417">
        <v>0.1446984664596858</v>
      </c>
      <c r="R10" s="331" t="s">
        <v>170</v>
      </c>
    </row>
    <row r="11" spans="1:18" ht="15">
      <c r="A11" s="15" t="s">
        <v>82</v>
      </c>
      <c r="B11" s="414">
        <v>0.027777777777777776</v>
      </c>
      <c r="C11" s="415">
        <v>0.025316455696202535</v>
      </c>
      <c r="D11" s="415">
        <v>0</v>
      </c>
      <c r="E11" s="416">
        <v>0</v>
      </c>
      <c r="F11" s="417">
        <v>0.025735294117647058</v>
      </c>
      <c r="G11" s="418">
        <v>0.01638504864311316</v>
      </c>
      <c r="H11" s="415">
        <v>0.02678983833718245</v>
      </c>
      <c r="I11" s="415">
        <v>0.03804347826086957</v>
      </c>
      <c r="J11" s="416">
        <v>0</v>
      </c>
      <c r="K11" s="417">
        <v>0.023953021171380002</v>
      </c>
      <c r="L11" s="418">
        <v>0.009832841691248772</v>
      </c>
      <c r="M11" s="415">
        <v>0.01762295081967213</v>
      </c>
      <c r="N11" s="415">
        <v>0.025806451612903226</v>
      </c>
      <c r="O11" s="416">
        <v>0</v>
      </c>
      <c r="P11" s="417">
        <v>0.015771997786386275</v>
      </c>
      <c r="Q11" s="417">
        <v>0.02126258349797723</v>
      </c>
      <c r="R11" s="331" t="s">
        <v>171</v>
      </c>
    </row>
    <row r="12" spans="1:18" ht="15.75" thickBot="1">
      <c r="A12" s="19" t="s">
        <v>83</v>
      </c>
      <c r="B12" s="419">
        <v>0.02083333333333333</v>
      </c>
      <c r="C12" s="420">
        <v>0.0379746835443038</v>
      </c>
      <c r="D12" s="420">
        <v>0</v>
      </c>
      <c r="E12" s="421">
        <v>0</v>
      </c>
      <c r="F12" s="422">
        <v>0.033088235294117654</v>
      </c>
      <c r="G12" s="423">
        <v>0.015873015873015876</v>
      </c>
      <c r="H12" s="420">
        <v>0.02424942263279446</v>
      </c>
      <c r="I12" s="420">
        <v>0.03260869565217391</v>
      </c>
      <c r="J12" s="421">
        <v>0</v>
      </c>
      <c r="K12" s="422">
        <v>0.021944058105393297</v>
      </c>
      <c r="L12" s="423">
        <v>0.014749262536873156</v>
      </c>
      <c r="M12" s="420">
        <v>0.0209016393442623</v>
      </c>
      <c r="N12" s="420">
        <v>0.012903225806451613</v>
      </c>
      <c r="O12" s="421">
        <v>0</v>
      </c>
      <c r="P12" s="422">
        <v>0.018815716657443277</v>
      </c>
      <c r="Q12" s="422">
        <v>0.021450747953711543</v>
      </c>
      <c r="R12" s="331" t="s">
        <v>172</v>
      </c>
    </row>
    <row r="13" spans="1:18" ht="15.75" thickBot="1">
      <c r="A13" s="25" t="s">
        <v>32</v>
      </c>
      <c r="B13" s="424">
        <v>1</v>
      </c>
      <c r="C13" s="425">
        <v>1</v>
      </c>
      <c r="D13" s="425">
        <v>1</v>
      </c>
      <c r="E13" s="426">
        <v>1</v>
      </c>
      <c r="F13" s="427">
        <v>1</v>
      </c>
      <c r="G13" s="428">
        <v>1</v>
      </c>
      <c r="H13" s="425">
        <v>1</v>
      </c>
      <c r="I13" s="425">
        <v>1</v>
      </c>
      <c r="J13" s="426">
        <v>1</v>
      </c>
      <c r="K13" s="427">
        <v>1</v>
      </c>
      <c r="L13" s="428">
        <v>1</v>
      </c>
      <c r="M13" s="425">
        <v>1</v>
      </c>
      <c r="N13" s="425">
        <v>1</v>
      </c>
      <c r="O13" s="426">
        <v>1</v>
      </c>
      <c r="P13" s="427">
        <v>1</v>
      </c>
      <c r="Q13" s="427">
        <v>1</v>
      </c>
      <c r="R13" s="332" t="s">
        <v>54</v>
      </c>
    </row>
    <row r="14" spans="1:17" ht="15">
      <c r="A14" s="56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</row>
    <row r="15" spans="1:17" ht="15">
      <c r="A15" s="59" t="s">
        <v>36</v>
      </c>
      <c r="B15" s="169"/>
      <c r="C15" s="83"/>
      <c r="D15" s="83"/>
      <c r="E15" s="83"/>
      <c r="F15" s="56"/>
      <c r="G15" s="83"/>
      <c r="H15" s="83"/>
      <c r="I15" s="83"/>
      <c r="J15" s="83"/>
      <c r="K15" s="56"/>
      <c r="L15" s="83"/>
      <c r="M15" s="83"/>
      <c r="N15" s="83"/>
      <c r="O15" s="83"/>
      <c r="P15" s="56"/>
      <c r="Q15" s="429"/>
    </row>
    <row r="16" spans="1:17" ht="15">
      <c r="A16" s="62" t="s">
        <v>202</v>
      </c>
      <c r="B16" s="169"/>
      <c r="C16" s="83"/>
      <c r="D16" s="83"/>
      <c r="E16" s="83"/>
      <c r="F16" s="56"/>
      <c r="G16" s="83"/>
      <c r="H16" s="83"/>
      <c r="I16" s="83"/>
      <c r="J16" s="83"/>
      <c r="K16" s="56"/>
      <c r="L16" s="83"/>
      <c r="M16" s="83"/>
      <c r="N16" s="83"/>
      <c r="O16" s="83"/>
      <c r="P16" s="56"/>
      <c r="Q16" s="60"/>
    </row>
    <row r="17" spans="1:17" ht="15">
      <c r="A17" s="60"/>
      <c r="B17" s="169"/>
      <c r="C17" s="83"/>
      <c r="D17" s="83"/>
      <c r="E17" s="83"/>
      <c r="F17" s="56"/>
      <c r="G17" s="83"/>
      <c r="H17" s="83"/>
      <c r="I17" s="83"/>
      <c r="J17" s="83"/>
      <c r="K17" s="56"/>
      <c r="L17" s="83"/>
      <c r="M17" s="83"/>
      <c r="N17" s="83"/>
      <c r="O17" s="83"/>
      <c r="P17" s="56"/>
      <c r="Q17" s="60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7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5" width="11.57421875" style="318" customWidth="1"/>
    <col min="16" max="16384" width="9.140625" style="318" customWidth="1"/>
  </cols>
  <sheetData>
    <row r="1" spans="1:15" ht="24.75" customHeight="1" thickBot="1" thickTop="1">
      <c r="A1" s="469" t="s">
        <v>289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1"/>
    </row>
    <row r="2" spans="1:15" ht="24.75" customHeight="1" thickBot="1" thickTop="1">
      <c r="A2" s="443" t="s">
        <v>84</v>
      </c>
      <c r="B2" s="508" t="s">
        <v>206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541"/>
    </row>
    <row r="3" spans="1:15" ht="24.75" customHeight="1">
      <c r="A3" s="472"/>
      <c r="B3" s="509" t="s">
        <v>207</v>
      </c>
      <c r="C3" s="510"/>
      <c r="D3" s="511" t="s">
        <v>208</v>
      </c>
      <c r="E3" s="460"/>
      <c r="F3" s="511" t="s">
        <v>209</v>
      </c>
      <c r="G3" s="460"/>
      <c r="H3" s="440" t="s">
        <v>210</v>
      </c>
      <c r="I3" s="441"/>
      <c r="J3" s="465" t="s">
        <v>211</v>
      </c>
      <c r="K3" s="466"/>
      <c r="L3" s="465" t="s">
        <v>212</v>
      </c>
      <c r="M3" s="466"/>
      <c r="N3" s="478" t="s">
        <v>32</v>
      </c>
      <c r="O3" s="479"/>
    </row>
    <row r="4" spans="1:15" ht="24.75" customHeight="1" thickBot="1">
      <c r="A4" s="473"/>
      <c r="B4" s="7" t="s">
        <v>5</v>
      </c>
      <c r="C4" s="116" t="s">
        <v>6</v>
      </c>
      <c r="D4" s="7" t="s">
        <v>5</v>
      </c>
      <c r="E4" s="117" t="s">
        <v>6</v>
      </c>
      <c r="F4" s="7" t="s">
        <v>5</v>
      </c>
      <c r="G4" s="117" t="s">
        <v>6</v>
      </c>
      <c r="H4" s="115" t="s">
        <v>5</v>
      </c>
      <c r="I4" s="116" t="s">
        <v>6</v>
      </c>
      <c r="J4" s="7" t="s">
        <v>5</v>
      </c>
      <c r="K4" s="117" t="s">
        <v>6</v>
      </c>
      <c r="L4" s="7" t="s">
        <v>5</v>
      </c>
      <c r="M4" s="117" t="s">
        <v>6</v>
      </c>
      <c r="N4" s="7" t="s">
        <v>5</v>
      </c>
      <c r="O4" s="117" t="s">
        <v>6</v>
      </c>
    </row>
    <row r="5" spans="1:16" ht="15">
      <c r="A5" s="90" t="s">
        <v>77</v>
      </c>
      <c r="B5" s="41">
        <v>85</v>
      </c>
      <c r="C5" s="137">
        <v>0.1954022988505747</v>
      </c>
      <c r="D5" s="41">
        <v>1112</v>
      </c>
      <c r="E5" s="138">
        <v>0.20133985152996559</v>
      </c>
      <c r="F5" s="44">
        <v>204</v>
      </c>
      <c r="G5" s="137">
        <v>0.19844357976653698</v>
      </c>
      <c r="H5" s="41">
        <v>531</v>
      </c>
      <c r="I5" s="138">
        <v>0.20259442960702023</v>
      </c>
      <c r="J5" s="45">
        <v>9</v>
      </c>
      <c r="K5" s="137">
        <v>0.1956521739130435</v>
      </c>
      <c r="L5" s="41">
        <v>185</v>
      </c>
      <c r="M5" s="138">
        <v>0.18954918032786885</v>
      </c>
      <c r="N5" s="44">
        <v>2126</v>
      </c>
      <c r="O5" s="336">
        <v>0.20001881644557343</v>
      </c>
      <c r="P5" s="331" t="s">
        <v>166</v>
      </c>
    </row>
    <row r="6" spans="1:16" ht="15">
      <c r="A6" s="15" t="s">
        <v>78</v>
      </c>
      <c r="B6" s="16">
        <v>83</v>
      </c>
      <c r="C6" s="137">
        <v>0.1908045977011494</v>
      </c>
      <c r="D6" s="16">
        <v>1270</v>
      </c>
      <c r="E6" s="138">
        <v>0.22994749230490677</v>
      </c>
      <c r="F6" s="47">
        <v>245</v>
      </c>
      <c r="G6" s="137">
        <v>0.23832684824902728</v>
      </c>
      <c r="H6" s="16">
        <v>615</v>
      </c>
      <c r="I6" s="138">
        <v>0.23464326592903473</v>
      </c>
      <c r="J6" s="48">
        <v>11</v>
      </c>
      <c r="K6" s="137">
        <v>0.2391304347826087</v>
      </c>
      <c r="L6" s="16">
        <v>236</v>
      </c>
      <c r="M6" s="138">
        <v>0.24180327868852458</v>
      </c>
      <c r="N6" s="47">
        <v>2460</v>
      </c>
      <c r="O6" s="138">
        <v>0.2314422805532035</v>
      </c>
      <c r="P6" s="331" t="s">
        <v>167</v>
      </c>
    </row>
    <row r="7" spans="1:16" ht="15">
      <c r="A7" s="15" t="s">
        <v>79</v>
      </c>
      <c r="B7" s="16">
        <v>70</v>
      </c>
      <c r="C7" s="137">
        <v>0.16091954022988506</v>
      </c>
      <c r="D7" s="16">
        <v>966</v>
      </c>
      <c r="E7" s="138">
        <v>0.17490494296577946</v>
      </c>
      <c r="F7" s="47">
        <v>165</v>
      </c>
      <c r="G7" s="137">
        <v>0.16050583657587547</v>
      </c>
      <c r="H7" s="16">
        <v>428</v>
      </c>
      <c r="I7" s="138">
        <v>0.16329645173597862</v>
      </c>
      <c r="J7" s="48">
        <v>6</v>
      </c>
      <c r="K7" s="137">
        <v>0.13043478260869565</v>
      </c>
      <c r="L7" s="16">
        <v>178</v>
      </c>
      <c r="M7" s="138">
        <v>0.18237704918032788</v>
      </c>
      <c r="N7" s="47">
        <v>1813</v>
      </c>
      <c r="O7" s="138">
        <v>0.17057107912315364</v>
      </c>
      <c r="P7" s="332" t="s">
        <v>168</v>
      </c>
    </row>
    <row r="8" spans="1:16" ht="15">
      <c r="A8" s="15" t="s">
        <v>80</v>
      </c>
      <c r="B8" s="16">
        <v>93</v>
      </c>
      <c r="C8" s="137">
        <v>0.21379310344827587</v>
      </c>
      <c r="D8" s="16">
        <v>1171</v>
      </c>
      <c r="E8" s="138">
        <v>0.21202245156617783</v>
      </c>
      <c r="F8" s="47">
        <v>215</v>
      </c>
      <c r="G8" s="137">
        <v>0.20914396887159534</v>
      </c>
      <c r="H8" s="16">
        <v>537</v>
      </c>
      <c r="I8" s="138">
        <v>0.20488363220144984</v>
      </c>
      <c r="J8" s="48">
        <v>16</v>
      </c>
      <c r="K8" s="137">
        <v>0.34782608695652173</v>
      </c>
      <c r="L8" s="16">
        <v>206</v>
      </c>
      <c r="M8" s="138">
        <v>0.21106557377049182</v>
      </c>
      <c r="N8" s="47">
        <v>2238</v>
      </c>
      <c r="O8" s="138">
        <v>0.2105560259666949</v>
      </c>
      <c r="P8" s="318" t="s">
        <v>169</v>
      </c>
    </row>
    <row r="9" spans="1:16" ht="15">
      <c r="A9" s="15" t="s">
        <v>81</v>
      </c>
      <c r="B9" s="16">
        <v>62</v>
      </c>
      <c r="C9" s="137">
        <v>0.1425287356321839</v>
      </c>
      <c r="D9" s="16">
        <v>805</v>
      </c>
      <c r="E9" s="138">
        <v>0.14575411913814956</v>
      </c>
      <c r="F9" s="47">
        <v>147</v>
      </c>
      <c r="G9" s="137">
        <v>0.14299610894941633</v>
      </c>
      <c r="H9" s="16">
        <v>379</v>
      </c>
      <c r="I9" s="138">
        <v>0.1446012972148035</v>
      </c>
      <c r="J9" s="48">
        <v>4</v>
      </c>
      <c r="K9" s="137">
        <v>0.08695652173913043</v>
      </c>
      <c r="L9" s="16">
        <v>141</v>
      </c>
      <c r="M9" s="138">
        <v>0.14446721311475408</v>
      </c>
      <c r="N9" s="47">
        <v>1538</v>
      </c>
      <c r="O9" s="138">
        <v>0.1446984664596858</v>
      </c>
      <c r="P9" s="318" t="s">
        <v>170</v>
      </c>
    </row>
    <row r="10" spans="1:16" ht="15">
      <c r="A10" s="15" t="s">
        <v>82</v>
      </c>
      <c r="B10" s="16">
        <v>18</v>
      </c>
      <c r="C10" s="137">
        <v>0.041379310344827586</v>
      </c>
      <c r="D10" s="16">
        <v>103</v>
      </c>
      <c r="E10" s="138">
        <v>0.018649284808980628</v>
      </c>
      <c r="F10" s="47">
        <v>20</v>
      </c>
      <c r="G10" s="137">
        <v>0.019455252918287938</v>
      </c>
      <c r="H10" s="16">
        <v>68</v>
      </c>
      <c r="I10" s="138">
        <v>0.025944296070202214</v>
      </c>
      <c r="J10" s="48">
        <v>0</v>
      </c>
      <c r="K10" s="137">
        <v>0</v>
      </c>
      <c r="L10" s="16">
        <v>17</v>
      </c>
      <c r="M10" s="138">
        <v>0.017418032786885248</v>
      </c>
      <c r="N10" s="47">
        <v>226</v>
      </c>
      <c r="O10" s="138">
        <v>0.02126258349797723</v>
      </c>
      <c r="P10" s="318" t="s">
        <v>171</v>
      </c>
    </row>
    <row r="11" spans="1:16" ht="15.75" thickBot="1">
      <c r="A11" s="15" t="s">
        <v>83</v>
      </c>
      <c r="B11" s="20">
        <v>24</v>
      </c>
      <c r="C11" s="140">
        <v>0.055172413793103454</v>
      </c>
      <c r="D11" s="20">
        <v>96</v>
      </c>
      <c r="E11" s="141">
        <v>0.017381857686040194</v>
      </c>
      <c r="F11" s="52">
        <v>32</v>
      </c>
      <c r="G11" s="140">
        <v>0.031128404669260704</v>
      </c>
      <c r="H11" s="20">
        <v>63</v>
      </c>
      <c r="I11" s="141">
        <v>0.02403662724151088</v>
      </c>
      <c r="J11" s="53">
        <v>0</v>
      </c>
      <c r="K11" s="140">
        <v>0</v>
      </c>
      <c r="L11" s="20">
        <v>13</v>
      </c>
      <c r="M11" s="141">
        <v>0.01331967213114754</v>
      </c>
      <c r="N11" s="52">
        <v>228</v>
      </c>
      <c r="O11" s="141">
        <v>0.021450747953711543</v>
      </c>
      <c r="P11" s="318" t="s">
        <v>172</v>
      </c>
    </row>
    <row r="12" spans="1:16" ht="15.75" thickBot="1">
      <c r="A12" s="25" t="s">
        <v>32</v>
      </c>
      <c r="B12" s="26">
        <v>435</v>
      </c>
      <c r="C12" s="77">
        <v>1</v>
      </c>
      <c r="D12" s="26">
        <v>5523</v>
      </c>
      <c r="E12" s="78">
        <v>1</v>
      </c>
      <c r="F12" s="55">
        <v>1028</v>
      </c>
      <c r="G12" s="77">
        <v>1</v>
      </c>
      <c r="H12" s="26">
        <v>2621</v>
      </c>
      <c r="I12" s="78">
        <v>1</v>
      </c>
      <c r="J12" s="55">
        <v>46</v>
      </c>
      <c r="K12" s="78">
        <v>1</v>
      </c>
      <c r="L12" s="26">
        <v>976</v>
      </c>
      <c r="M12" s="78">
        <v>1</v>
      </c>
      <c r="N12" s="55">
        <v>10629</v>
      </c>
      <c r="O12" s="78">
        <v>1</v>
      </c>
      <c r="P12" s="318" t="s">
        <v>54</v>
      </c>
    </row>
    <row r="13" spans="1:15" ht="15">
      <c r="A13" s="56"/>
      <c r="B13" s="57"/>
      <c r="C13" s="80"/>
      <c r="D13" s="57"/>
      <c r="E13" s="80"/>
      <c r="F13" s="57"/>
      <c r="G13" s="80"/>
      <c r="H13" s="57"/>
      <c r="I13" s="80"/>
      <c r="J13" s="57"/>
      <c r="K13" s="80"/>
      <c r="L13" s="57"/>
      <c r="M13" s="80"/>
      <c r="N13" s="57"/>
      <c r="O13" s="80"/>
    </row>
    <row r="14" spans="1:15" ht="15">
      <c r="A14" s="59" t="s">
        <v>36</v>
      </c>
      <c r="B14" s="62"/>
      <c r="C14" s="62"/>
      <c r="D14" s="62"/>
      <c r="E14" s="62"/>
      <c r="F14" s="62"/>
      <c r="G14" s="62"/>
      <c r="H14" s="62"/>
      <c r="I14" s="62"/>
      <c r="J14" s="122"/>
      <c r="K14" s="62"/>
      <c r="L14" s="62"/>
      <c r="M14" s="62"/>
      <c r="N14" s="62"/>
      <c r="O14" s="62"/>
    </row>
    <row r="15" spans="1:15" ht="15">
      <c r="A15" s="62" t="s">
        <v>201</v>
      </c>
      <c r="B15" s="62"/>
      <c r="C15" s="62"/>
      <c r="D15" s="62"/>
      <c r="E15" s="62"/>
      <c r="F15" s="62"/>
      <c r="G15" s="62"/>
      <c r="H15" s="62"/>
      <c r="I15" s="62"/>
      <c r="J15" s="122"/>
      <c r="K15" s="62"/>
      <c r="L15" s="62"/>
      <c r="M15" s="62"/>
      <c r="N15" s="62"/>
      <c r="O15" s="62"/>
    </row>
    <row r="16" spans="1:15" ht="15">
      <c r="A16" s="60"/>
      <c r="B16" s="60"/>
      <c r="C16" s="60"/>
      <c r="D16" s="60"/>
      <c r="E16" s="60"/>
      <c r="F16" s="60"/>
      <c r="G16" s="60"/>
      <c r="H16" s="60"/>
      <c r="I16" s="60"/>
      <c r="J16" s="61"/>
      <c r="K16" s="60"/>
      <c r="L16" s="60"/>
      <c r="M16" s="60"/>
      <c r="N16" s="60"/>
      <c r="O16" s="60"/>
    </row>
    <row r="17" spans="1:15" ht="15">
      <c r="A17" s="60"/>
      <c r="B17" s="170"/>
      <c r="C17" s="170"/>
      <c r="D17" s="170"/>
      <c r="E17" s="170"/>
      <c r="F17" s="170"/>
      <c r="G17" s="170"/>
      <c r="H17" s="170"/>
      <c r="I17" s="170"/>
      <c r="J17" s="171"/>
      <c r="K17" s="170"/>
      <c r="L17" s="170"/>
      <c r="M17" s="60"/>
      <c r="N17" s="60"/>
      <c r="O17" s="60"/>
    </row>
  </sheetData>
  <sheetProtection/>
  <mergeCells count="10">
    <mergeCell ref="A1:O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3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15.7109375" style="318" customWidth="1"/>
    <col min="2" max="19" width="10.8515625" style="318" customWidth="1"/>
    <col min="20" max="16384" width="9.140625" style="318" customWidth="1"/>
  </cols>
  <sheetData>
    <row r="1" spans="1:19" ht="24.75" customHeight="1" thickBot="1" thickTop="1">
      <c r="A1" s="469" t="s">
        <v>290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514"/>
      <c r="O1" s="514"/>
      <c r="P1" s="514"/>
      <c r="Q1" s="514"/>
      <c r="R1" s="514"/>
      <c r="S1" s="515"/>
    </row>
    <row r="2" spans="1:19" ht="24.75" customHeight="1" thickBot="1" thickTop="1">
      <c r="A2" s="443" t="s">
        <v>84</v>
      </c>
      <c r="B2" s="474" t="s">
        <v>86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484"/>
    </row>
    <row r="3" spans="1:19" ht="24.75" customHeight="1">
      <c r="A3" s="472"/>
      <c r="B3" s="509" t="s">
        <v>46</v>
      </c>
      <c r="C3" s="510"/>
      <c r="D3" s="511" t="s">
        <v>47</v>
      </c>
      <c r="E3" s="460"/>
      <c r="F3" s="509" t="s">
        <v>48</v>
      </c>
      <c r="G3" s="510"/>
      <c r="H3" s="511" t="s">
        <v>49</v>
      </c>
      <c r="I3" s="460"/>
      <c r="J3" s="509" t="s">
        <v>50</v>
      </c>
      <c r="K3" s="510"/>
      <c r="L3" s="511" t="s">
        <v>51</v>
      </c>
      <c r="M3" s="460"/>
      <c r="N3" s="509" t="s">
        <v>52</v>
      </c>
      <c r="O3" s="510"/>
      <c r="P3" s="511" t="s">
        <v>53</v>
      </c>
      <c r="Q3" s="460"/>
      <c r="R3" s="465" t="s">
        <v>54</v>
      </c>
      <c r="S3" s="466"/>
    </row>
    <row r="4" spans="1:19" ht="24.75" customHeight="1" thickBot="1">
      <c r="A4" s="473"/>
      <c r="B4" s="36" t="s">
        <v>5</v>
      </c>
      <c r="C4" s="37" t="s">
        <v>6</v>
      </c>
      <c r="D4" s="36" t="s">
        <v>5</v>
      </c>
      <c r="E4" s="38" t="s">
        <v>6</v>
      </c>
      <c r="F4" s="39" t="s">
        <v>5</v>
      </c>
      <c r="G4" s="338" t="s">
        <v>6</v>
      </c>
      <c r="H4" s="36" t="s">
        <v>5</v>
      </c>
      <c r="I4" s="38" t="s">
        <v>6</v>
      </c>
      <c r="J4" s="39" t="s">
        <v>5</v>
      </c>
      <c r="K4" s="37" t="s">
        <v>6</v>
      </c>
      <c r="L4" s="36" t="s">
        <v>5</v>
      </c>
      <c r="M4" s="38" t="s">
        <v>6</v>
      </c>
      <c r="N4" s="39" t="s">
        <v>5</v>
      </c>
      <c r="O4" s="37" t="s">
        <v>6</v>
      </c>
      <c r="P4" s="36" t="s">
        <v>5</v>
      </c>
      <c r="Q4" s="38" t="s">
        <v>6</v>
      </c>
      <c r="R4" s="36" t="s">
        <v>5</v>
      </c>
      <c r="S4" s="38" t="s">
        <v>6</v>
      </c>
    </row>
    <row r="5" spans="1:20" ht="15">
      <c r="A5" s="11" t="s">
        <v>77</v>
      </c>
      <c r="B5" s="343">
        <v>593</v>
      </c>
      <c r="C5" s="342">
        <v>0.18921506062539886</v>
      </c>
      <c r="D5" s="91">
        <v>347</v>
      </c>
      <c r="E5" s="142">
        <v>0.17997925311203317</v>
      </c>
      <c r="F5" s="91">
        <v>386</v>
      </c>
      <c r="G5" s="13">
        <v>0.28031953522149605</v>
      </c>
      <c r="H5" s="91">
        <v>243</v>
      </c>
      <c r="I5" s="142">
        <v>0.17246273953158264</v>
      </c>
      <c r="J5" s="91">
        <v>162</v>
      </c>
      <c r="K5" s="13">
        <v>0.19081272084805653</v>
      </c>
      <c r="L5" s="91">
        <v>242</v>
      </c>
      <c r="M5" s="142">
        <v>0.20988725065047695</v>
      </c>
      <c r="N5" s="91">
        <v>91</v>
      </c>
      <c r="O5" s="13">
        <v>0.20871559633027523</v>
      </c>
      <c r="P5" s="91">
        <v>62</v>
      </c>
      <c r="Q5" s="142">
        <v>0.18075801749271136</v>
      </c>
      <c r="R5" s="91">
        <v>2126</v>
      </c>
      <c r="S5" s="142">
        <v>0.20001881644557343</v>
      </c>
      <c r="T5" s="331" t="s">
        <v>166</v>
      </c>
    </row>
    <row r="6" spans="1:20" ht="15">
      <c r="A6" s="15" t="s">
        <v>78</v>
      </c>
      <c r="B6" s="126">
        <v>739</v>
      </c>
      <c r="C6" s="17">
        <v>0.23580089342693047</v>
      </c>
      <c r="D6" s="97">
        <v>479</v>
      </c>
      <c r="E6" s="130">
        <v>0.2484439834024896</v>
      </c>
      <c r="F6" s="97">
        <v>326</v>
      </c>
      <c r="G6" s="17">
        <v>0.23674655047204066</v>
      </c>
      <c r="H6" s="97">
        <v>328</v>
      </c>
      <c r="I6" s="130">
        <v>0.23278921220723917</v>
      </c>
      <c r="J6" s="97">
        <v>168</v>
      </c>
      <c r="K6" s="17">
        <v>0.1978798586572438</v>
      </c>
      <c r="L6" s="97">
        <v>250</v>
      </c>
      <c r="M6" s="130">
        <v>0.2168256721595837</v>
      </c>
      <c r="N6" s="97">
        <v>96</v>
      </c>
      <c r="O6" s="17">
        <v>0.22018348623853215</v>
      </c>
      <c r="P6" s="97">
        <v>74</v>
      </c>
      <c r="Q6" s="130">
        <v>0.21574344023323616</v>
      </c>
      <c r="R6" s="97">
        <v>2460</v>
      </c>
      <c r="S6" s="130">
        <v>0.2314422805532035</v>
      </c>
      <c r="T6" s="331" t="s">
        <v>167</v>
      </c>
    </row>
    <row r="7" spans="1:20" ht="15">
      <c r="A7" s="15" t="s">
        <v>79</v>
      </c>
      <c r="B7" s="126">
        <v>520</v>
      </c>
      <c r="C7" s="17">
        <v>0.16592214422463308</v>
      </c>
      <c r="D7" s="97">
        <v>380</v>
      </c>
      <c r="E7" s="130">
        <v>0.19709543568464732</v>
      </c>
      <c r="F7" s="97">
        <v>176</v>
      </c>
      <c r="G7" s="17">
        <v>0.12781408859840235</v>
      </c>
      <c r="H7" s="97">
        <v>263</v>
      </c>
      <c r="I7" s="130">
        <v>0.18665720369056069</v>
      </c>
      <c r="J7" s="97">
        <v>150</v>
      </c>
      <c r="K7" s="17">
        <v>0.17667844522968199</v>
      </c>
      <c r="L7" s="97">
        <v>186</v>
      </c>
      <c r="M7" s="130">
        <v>0.1613183000867303</v>
      </c>
      <c r="N7" s="97">
        <v>64</v>
      </c>
      <c r="O7" s="17">
        <v>0.14678899082568808</v>
      </c>
      <c r="P7" s="97">
        <v>74</v>
      </c>
      <c r="Q7" s="130">
        <v>0.21574344023323616</v>
      </c>
      <c r="R7" s="97">
        <v>1813</v>
      </c>
      <c r="S7" s="130">
        <v>0.17057107912315364</v>
      </c>
      <c r="T7" s="331" t="s">
        <v>168</v>
      </c>
    </row>
    <row r="8" spans="1:20" ht="15">
      <c r="A8" s="15" t="s">
        <v>80</v>
      </c>
      <c r="B8" s="126">
        <v>673</v>
      </c>
      <c r="C8" s="17">
        <v>0.21474154435226545</v>
      </c>
      <c r="D8" s="97">
        <v>424</v>
      </c>
      <c r="E8" s="130">
        <v>0.2199170124481328</v>
      </c>
      <c r="F8" s="97">
        <v>257</v>
      </c>
      <c r="G8" s="17">
        <v>0.18663761801016704</v>
      </c>
      <c r="H8" s="97">
        <v>323</v>
      </c>
      <c r="I8" s="130">
        <v>0.22924059616749468</v>
      </c>
      <c r="J8" s="97">
        <v>192</v>
      </c>
      <c r="K8" s="17">
        <v>0.22614840989399293</v>
      </c>
      <c r="L8" s="97">
        <v>218</v>
      </c>
      <c r="M8" s="130">
        <v>0.189071986123157</v>
      </c>
      <c r="N8" s="97">
        <v>83</v>
      </c>
      <c r="O8" s="17">
        <v>0.19036697247706422</v>
      </c>
      <c r="P8" s="97">
        <v>68</v>
      </c>
      <c r="Q8" s="130">
        <v>0.19825072886297376</v>
      </c>
      <c r="R8" s="97">
        <v>2238</v>
      </c>
      <c r="S8" s="130">
        <v>0.2105560259666949</v>
      </c>
      <c r="T8" s="331" t="s">
        <v>169</v>
      </c>
    </row>
    <row r="9" spans="1:20" ht="15">
      <c r="A9" s="15" t="s">
        <v>81</v>
      </c>
      <c r="B9" s="126">
        <v>514</v>
      </c>
      <c r="C9" s="17">
        <v>0.16400765794511807</v>
      </c>
      <c r="D9" s="97">
        <v>237</v>
      </c>
      <c r="E9" s="130">
        <v>0.1229253112033195</v>
      </c>
      <c r="F9" s="97">
        <v>162</v>
      </c>
      <c r="G9" s="17">
        <v>0.11764705882352938</v>
      </c>
      <c r="H9" s="97">
        <v>193</v>
      </c>
      <c r="I9" s="130">
        <v>0.1369765791341377</v>
      </c>
      <c r="J9" s="97">
        <v>120</v>
      </c>
      <c r="K9" s="17">
        <v>0.1413427561837456</v>
      </c>
      <c r="L9" s="97">
        <v>189</v>
      </c>
      <c r="M9" s="130">
        <v>0.16392020815264527</v>
      </c>
      <c r="N9" s="97">
        <v>77</v>
      </c>
      <c r="O9" s="17">
        <v>0.176605504587156</v>
      </c>
      <c r="P9" s="97">
        <v>46</v>
      </c>
      <c r="Q9" s="130">
        <v>0.13411078717201166</v>
      </c>
      <c r="R9" s="97">
        <v>1538</v>
      </c>
      <c r="S9" s="130">
        <v>0.1446984664596858</v>
      </c>
      <c r="T9" s="331" t="s">
        <v>170</v>
      </c>
    </row>
    <row r="10" spans="1:20" ht="15">
      <c r="A10" s="15" t="s">
        <v>82</v>
      </c>
      <c r="B10" s="126">
        <v>46</v>
      </c>
      <c r="C10" s="17">
        <v>0.014677728142948312</v>
      </c>
      <c r="D10" s="97">
        <v>29</v>
      </c>
      <c r="E10" s="130">
        <v>0.015041493775933612</v>
      </c>
      <c r="F10" s="97">
        <v>37</v>
      </c>
      <c r="G10" s="17">
        <v>0.026870007262164125</v>
      </c>
      <c r="H10" s="97">
        <v>31</v>
      </c>
      <c r="I10" s="130">
        <v>0.0220014194464159</v>
      </c>
      <c r="J10" s="97">
        <v>30</v>
      </c>
      <c r="K10" s="17">
        <v>0.0353356890459364</v>
      </c>
      <c r="L10" s="97">
        <v>29</v>
      </c>
      <c r="M10" s="130">
        <v>0.02515177797051171</v>
      </c>
      <c r="N10" s="97">
        <v>13</v>
      </c>
      <c r="O10" s="17">
        <v>0.029816513761467888</v>
      </c>
      <c r="P10" s="97">
        <v>11</v>
      </c>
      <c r="Q10" s="130">
        <v>0.03206997084548105</v>
      </c>
      <c r="R10" s="97">
        <v>226</v>
      </c>
      <c r="S10" s="130">
        <v>0.02126258349797723</v>
      </c>
      <c r="T10" s="331" t="s">
        <v>171</v>
      </c>
    </row>
    <row r="11" spans="1:20" ht="15.75" thickBot="1">
      <c r="A11" s="19" t="s">
        <v>83</v>
      </c>
      <c r="B11" s="127">
        <v>49</v>
      </c>
      <c r="C11" s="21">
        <v>0.015634971282705808</v>
      </c>
      <c r="D11" s="124">
        <v>32</v>
      </c>
      <c r="E11" s="131">
        <v>0.016597510373443983</v>
      </c>
      <c r="F11" s="124">
        <v>33</v>
      </c>
      <c r="G11" s="21">
        <v>0.023965141612200435</v>
      </c>
      <c r="H11" s="124">
        <v>28</v>
      </c>
      <c r="I11" s="131">
        <v>0.0198722498225692</v>
      </c>
      <c r="J11" s="124">
        <v>27</v>
      </c>
      <c r="K11" s="21">
        <v>0.03180212014134275</v>
      </c>
      <c r="L11" s="124">
        <v>39</v>
      </c>
      <c r="M11" s="131">
        <v>0.03382480485689506</v>
      </c>
      <c r="N11" s="124">
        <v>12</v>
      </c>
      <c r="O11" s="21">
        <v>0.02752293577981652</v>
      </c>
      <c r="P11" s="124">
        <v>8</v>
      </c>
      <c r="Q11" s="131">
        <v>0.023323615160349854</v>
      </c>
      <c r="R11" s="124">
        <v>228</v>
      </c>
      <c r="S11" s="131">
        <v>0.021450747953711543</v>
      </c>
      <c r="T11" s="331" t="s">
        <v>172</v>
      </c>
    </row>
    <row r="12" spans="1:20" ht="15.75" thickBot="1">
      <c r="A12" s="25" t="s">
        <v>32</v>
      </c>
      <c r="B12" s="128">
        <v>3134</v>
      </c>
      <c r="C12" s="340">
        <v>1</v>
      </c>
      <c r="D12" s="109">
        <v>1928</v>
      </c>
      <c r="E12" s="340">
        <v>1</v>
      </c>
      <c r="F12" s="109">
        <v>1377</v>
      </c>
      <c r="G12" s="340">
        <v>1</v>
      </c>
      <c r="H12" s="109">
        <v>1409</v>
      </c>
      <c r="I12" s="340">
        <v>1</v>
      </c>
      <c r="J12" s="109">
        <v>849</v>
      </c>
      <c r="K12" s="341">
        <v>1</v>
      </c>
      <c r="L12" s="109">
        <v>1153</v>
      </c>
      <c r="M12" s="340">
        <v>1</v>
      </c>
      <c r="N12" s="109">
        <v>436</v>
      </c>
      <c r="O12" s="341">
        <v>1</v>
      </c>
      <c r="P12" s="109">
        <v>343</v>
      </c>
      <c r="Q12" s="340">
        <v>1</v>
      </c>
      <c r="R12" s="109">
        <v>10629</v>
      </c>
      <c r="S12" s="340">
        <v>1</v>
      </c>
      <c r="T12" s="332" t="s">
        <v>54</v>
      </c>
    </row>
    <row r="13" ht="15">
      <c r="S13" s="339"/>
    </row>
  </sheetData>
  <sheetProtection/>
  <mergeCells count="12">
    <mergeCell ref="H3:I3"/>
    <mergeCell ref="J3:K3"/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2"/>
  <sheetViews>
    <sheetView zoomScalePageLayoutView="0" workbookViewId="0" topLeftCell="F1">
      <selection activeCell="K28" sqref="K28"/>
    </sheetView>
  </sheetViews>
  <sheetFormatPr defaultColWidth="9.140625" defaultRowHeight="15"/>
  <cols>
    <col min="1" max="1" width="15.7109375" style="318" customWidth="1"/>
    <col min="2" max="21" width="10.140625" style="318" customWidth="1"/>
    <col min="22" max="16384" width="9.140625" style="318" customWidth="1"/>
  </cols>
  <sheetData>
    <row r="1" spans="1:21" ht="24.75" customHeight="1" thickBot="1" thickTop="1">
      <c r="A1" s="469" t="s">
        <v>127</v>
      </c>
      <c r="B1" s="470"/>
      <c r="C1" s="470"/>
      <c r="D1" s="470"/>
      <c r="E1" s="470"/>
      <c r="F1" s="470"/>
      <c r="G1" s="470"/>
      <c r="H1" s="470"/>
      <c r="I1" s="470"/>
      <c r="J1" s="470"/>
      <c r="K1" s="513"/>
      <c r="L1" s="514"/>
      <c r="M1" s="514"/>
      <c r="N1" s="514"/>
      <c r="O1" s="514"/>
      <c r="P1" s="514"/>
      <c r="Q1" s="514"/>
      <c r="R1" s="514"/>
      <c r="S1" s="514"/>
      <c r="T1" s="514"/>
      <c r="U1" s="515"/>
    </row>
    <row r="2" spans="1:21" ht="24.75" customHeight="1" thickBot="1" thickTop="1">
      <c r="A2" s="443" t="s">
        <v>87</v>
      </c>
      <c r="B2" s="476" t="s">
        <v>56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9"/>
    </row>
    <row r="3" spans="1:21" ht="24.75" customHeight="1">
      <c r="A3" s="472"/>
      <c r="B3" s="521">
        <v>0</v>
      </c>
      <c r="C3" s="466"/>
      <c r="D3" s="465" t="s">
        <v>57</v>
      </c>
      <c r="E3" s="466"/>
      <c r="F3" s="520" t="s">
        <v>58</v>
      </c>
      <c r="G3" s="512"/>
      <c r="H3" s="465" t="s">
        <v>59</v>
      </c>
      <c r="I3" s="466"/>
      <c r="J3" s="520" t="s">
        <v>60</v>
      </c>
      <c r="K3" s="512"/>
      <c r="L3" s="465" t="s">
        <v>61</v>
      </c>
      <c r="M3" s="466"/>
      <c r="N3" s="520" t="s">
        <v>62</v>
      </c>
      <c r="O3" s="512"/>
      <c r="P3" s="465" t="s">
        <v>63</v>
      </c>
      <c r="Q3" s="466"/>
      <c r="R3" s="520" t="s">
        <v>35</v>
      </c>
      <c r="S3" s="512"/>
      <c r="T3" s="465" t="s">
        <v>54</v>
      </c>
      <c r="U3" s="466"/>
    </row>
    <row r="4" spans="1:21" ht="24.75" customHeight="1" thickBot="1">
      <c r="A4" s="473"/>
      <c r="B4" s="36" t="s">
        <v>5</v>
      </c>
      <c r="C4" s="38" t="s">
        <v>6</v>
      </c>
      <c r="D4" s="36" t="s">
        <v>5</v>
      </c>
      <c r="E4" s="38" t="s">
        <v>6</v>
      </c>
      <c r="F4" s="39" t="s">
        <v>5</v>
      </c>
      <c r="G4" s="37" t="s">
        <v>6</v>
      </c>
      <c r="H4" s="36" t="s">
        <v>5</v>
      </c>
      <c r="I4" s="38" t="s">
        <v>6</v>
      </c>
      <c r="J4" s="39" t="s">
        <v>5</v>
      </c>
      <c r="K4" s="37" t="s">
        <v>6</v>
      </c>
      <c r="L4" s="36" t="s">
        <v>5</v>
      </c>
      <c r="M4" s="38" t="s">
        <v>6</v>
      </c>
      <c r="N4" s="39" t="s">
        <v>5</v>
      </c>
      <c r="O4" s="37" t="s">
        <v>6</v>
      </c>
      <c r="P4" s="36" t="s">
        <v>5</v>
      </c>
      <c r="Q4" s="38" t="s">
        <v>6</v>
      </c>
      <c r="R4" s="39" t="s">
        <v>5</v>
      </c>
      <c r="S4" s="37" t="s">
        <v>6</v>
      </c>
      <c r="T4" s="36" t="s">
        <v>5</v>
      </c>
      <c r="U4" s="38" t="s">
        <v>6</v>
      </c>
    </row>
    <row r="5" spans="1:22" ht="15">
      <c r="A5" s="11" t="s">
        <v>88</v>
      </c>
      <c r="B5" s="123">
        <f>VLOOKUP(V5,'[1]Sheet1'!$A$475:$U$482,2,FALSE)</f>
        <v>2126</v>
      </c>
      <c r="C5" s="43">
        <f>VLOOKUP(V5,'[1]Sheet1'!$A$475:$U$482,3,FALSE)/100</f>
        <v>0.20001881644557343</v>
      </c>
      <c r="D5" s="123">
        <f>VLOOKUP(V5,'[1]Sheet1'!$A$475:$U$482,4,FALSE)</f>
        <v>2126</v>
      </c>
      <c r="E5" s="43">
        <f>VLOOKUP(V5,'[1]Sheet1'!$A$475:$U$482,5,FALSE)/100</f>
        <v>0.20001881644557343</v>
      </c>
      <c r="F5" s="125">
        <f>VLOOKUP(V5,'[1]Sheet1'!$A$475:$U$482,6,FALSE)</f>
        <v>0</v>
      </c>
      <c r="G5" s="42">
        <f>VLOOKUP(V5,'[1]Sheet1'!$A$475:$U$482,7,FALSE)/100</f>
        <v>0</v>
      </c>
      <c r="H5" s="123">
        <f>VLOOKUP(V5,'[1]Sheet1'!$A$475:$U$482,8,FALSE)</f>
        <v>0</v>
      </c>
      <c r="I5" s="43">
        <f>VLOOKUP(V5,'[1]Sheet1'!$A$475:$U$482,9,FALSE)/100</f>
        <v>0</v>
      </c>
      <c r="J5" s="125">
        <f>VLOOKUP(V5,'[1]Sheet1'!$A$475:$U$482,10,FALSE)</f>
        <v>0</v>
      </c>
      <c r="K5" s="42">
        <f>VLOOKUP(V5,'[1]Sheet1'!$A$475:$U$482,11,FALSE)/100</f>
        <v>0</v>
      </c>
      <c r="L5" s="123">
        <f>VLOOKUP(V5,'[1]Sheet1'!$A$475:$U$482,12,FALSE)</f>
        <v>0</v>
      </c>
      <c r="M5" s="43">
        <f>VLOOKUP(V5,'[1]Sheet1'!$A$475:$U$482,13,FALSE)/100</f>
        <v>0</v>
      </c>
      <c r="N5" s="125">
        <f>VLOOKUP(V5,'[1]Sheet1'!$A$475:$U$482,14,FALSE)</f>
        <v>0</v>
      </c>
      <c r="O5" s="42">
        <f>VLOOKUP(V5,'[1]Sheet1'!$A$475:$U$482,15,FALSE)/100</f>
        <v>0</v>
      </c>
      <c r="P5" s="123">
        <f>VLOOKUP(V5,'[1]Sheet1'!$A$475:$U$482,16,FALSE)</f>
        <v>0</v>
      </c>
      <c r="Q5" s="43">
        <f>VLOOKUP(V5,'[1]Sheet1'!$A$475:$U$482,17,FALSE)/100</f>
        <v>0</v>
      </c>
      <c r="R5" s="125">
        <f>VLOOKUP(V5,'[1]Sheet1'!$A$475:$U$482,18,FALSE)</f>
        <v>0</v>
      </c>
      <c r="S5" s="42">
        <f>VLOOKUP(V5,'[1]Sheet1'!$A$475:$U$482,19,FALSE)/100</f>
        <v>0</v>
      </c>
      <c r="T5" s="123">
        <f>VLOOKUP(V5,'[1]Sheet1'!$A$475:$U$482,20,FALSE)</f>
        <v>0</v>
      </c>
      <c r="U5" s="43">
        <f>VLOOKUP(V5,'[1]Sheet1'!$A$475:$U$482,21,FALSE)/100</f>
        <v>0</v>
      </c>
      <c r="V5" s="331" t="s">
        <v>166</v>
      </c>
    </row>
    <row r="6" spans="1:22" ht="15">
      <c r="A6" s="15" t="s">
        <v>78</v>
      </c>
      <c r="B6" s="97">
        <f>VLOOKUP(V6,'[1]Sheet1'!$A$475:$U$482,2,FALSE)</f>
        <v>2460</v>
      </c>
      <c r="C6" s="43">
        <f>VLOOKUP(V6,'[1]Sheet1'!$A$475:$U$482,3,FALSE)/100</f>
        <v>0.2314422805532035</v>
      </c>
      <c r="D6" s="97">
        <f>VLOOKUP(V6,'[1]Sheet1'!$A$475:$U$482,4,FALSE)</f>
        <v>2460</v>
      </c>
      <c r="E6" s="43">
        <f>VLOOKUP(V6,'[1]Sheet1'!$A$475:$U$482,5,FALSE)/100</f>
        <v>0.2314422805532035</v>
      </c>
      <c r="F6" s="126">
        <f>VLOOKUP(V6,'[1]Sheet1'!$A$475:$U$482,6,FALSE)</f>
        <v>0</v>
      </c>
      <c r="G6" s="42">
        <f>VLOOKUP(V6,'[1]Sheet1'!$A$475:$U$482,7,FALSE)/100</f>
        <v>0</v>
      </c>
      <c r="H6" s="97">
        <f>VLOOKUP(V6,'[1]Sheet1'!$A$475:$U$482,8,FALSE)</f>
        <v>0</v>
      </c>
      <c r="I6" s="43">
        <f>VLOOKUP(V6,'[1]Sheet1'!$A$475:$U$482,9,FALSE)/100</f>
        <v>0</v>
      </c>
      <c r="J6" s="126">
        <f>VLOOKUP(V6,'[1]Sheet1'!$A$475:$U$482,10,FALSE)</f>
        <v>0</v>
      </c>
      <c r="K6" s="42">
        <f>VLOOKUP(V6,'[1]Sheet1'!$A$475:$U$482,11,FALSE)/100</f>
        <v>0</v>
      </c>
      <c r="L6" s="97">
        <f>VLOOKUP(V6,'[1]Sheet1'!$A$475:$U$482,12,FALSE)</f>
        <v>0</v>
      </c>
      <c r="M6" s="43">
        <f>VLOOKUP(V6,'[1]Sheet1'!$A$475:$U$482,13,FALSE)/100</f>
        <v>0</v>
      </c>
      <c r="N6" s="126">
        <f>VLOOKUP(V6,'[1]Sheet1'!$A$475:$U$482,14,FALSE)</f>
        <v>0</v>
      </c>
      <c r="O6" s="42">
        <f>VLOOKUP(V6,'[1]Sheet1'!$A$475:$U$482,15,FALSE)/100</f>
        <v>0</v>
      </c>
      <c r="P6" s="97">
        <f>VLOOKUP(V6,'[1]Sheet1'!$A$475:$U$482,16,FALSE)</f>
        <v>0</v>
      </c>
      <c r="Q6" s="43">
        <f>VLOOKUP(V6,'[1]Sheet1'!$A$475:$U$482,17,FALSE)/100</f>
        <v>0</v>
      </c>
      <c r="R6" s="126">
        <f>VLOOKUP(V6,'[1]Sheet1'!$A$475:$U$482,18,FALSE)</f>
        <v>0</v>
      </c>
      <c r="S6" s="42">
        <f>VLOOKUP(V6,'[1]Sheet1'!$A$475:$U$482,19,FALSE)/100</f>
        <v>0</v>
      </c>
      <c r="T6" s="97">
        <f>VLOOKUP(V6,'[1]Sheet1'!$A$475:$U$482,20,FALSE)</f>
        <v>0</v>
      </c>
      <c r="U6" s="43">
        <f>VLOOKUP(V6,'[1]Sheet1'!$A$475:$U$482,21,FALSE)/100</f>
        <v>0</v>
      </c>
      <c r="V6" s="331" t="s">
        <v>167</v>
      </c>
    </row>
    <row r="7" spans="1:22" ht="15">
      <c r="A7" s="15" t="s">
        <v>79</v>
      </c>
      <c r="B7" s="97">
        <f>VLOOKUP(V7,'[1]Sheet1'!$A$475:$U$482,2,FALSE)</f>
        <v>1813</v>
      </c>
      <c r="C7" s="43">
        <f>VLOOKUP(V7,'[1]Sheet1'!$A$475:$U$482,3,FALSE)/100</f>
        <v>0.17057107912315364</v>
      </c>
      <c r="D7" s="97">
        <f>VLOOKUP(V7,'[1]Sheet1'!$A$475:$U$482,4,FALSE)</f>
        <v>1813</v>
      </c>
      <c r="E7" s="43">
        <f>VLOOKUP(V7,'[1]Sheet1'!$A$475:$U$482,5,FALSE)/100</f>
        <v>0.17057107912315364</v>
      </c>
      <c r="F7" s="126">
        <f>VLOOKUP(V7,'[1]Sheet1'!$A$475:$U$482,6,FALSE)</f>
        <v>0</v>
      </c>
      <c r="G7" s="42">
        <f>VLOOKUP(V7,'[1]Sheet1'!$A$475:$U$482,7,FALSE)/100</f>
        <v>0</v>
      </c>
      <c r="H7" s="97">
        <f>VLOOKUP(V7,'[1]Sheet1'!$A$475:$U$482,8,FALSE)</f>
        <v>0</v>
      </c>
      <c r="I7" s="43">
        <f>VLOOKUP(V7,'[1]Sheet1'!$A$475:$U$482,9,FALSE)/100</f>
        <v>0</v>
      </c>
      <c r="J7" s="126">
        <f>VLOOKUP(V7,'[1]Sheet1'!$A$475:$U$482,10,FALSE)</f>
        <v>0</v>
      </c>
      <c r="K7" s="42">
        <f>VLOOKUP(V7,'[1]Sheet1'!$A$475:$U$482,11,FALSE)/100</f>
        <v>0</v>
      </c>
      <c r="L7" s="97">
        <f>VLOOKUP(V7,'[1]Sheet1'!$A$475:$U$482,12,FALSE)</f>
        <v>0</v>
      </c>
      <c r="M7" s="43">
        <f>VLOOKUP(V7,'[1]Sheet1'!$A$475:$U$482,13,FALSE)/100</f>
        <v>0</v>
      </c>
      <c r="N7" s="126">
        <f>VLOOKUP(V7,'[1]Sheet1'!$A$475:$U$482,14,FALSE)</f>
        <v>0</v>
      </c>
      <c r="O7" s="42">
        <f>VLOOKUP(V7,'[1]Sheet1'!$A$475:$U$482,15,FALSE)/100</f>
        <v>0</v>
      </c>
      <c r="P7" s="97">
        <f>VLOOKUP(V7,'[1]Sheet1'!$A$475:$U$482,16,FALSE)</f>
        <v>0</v>
      </c>
      <c r="Q7" s="43">
        <f>VLOOKUP(V7,'[1]Sheet1'!$A$475:$U$482,17,FALSE)/100</f>
        <v>0</v>
      </c>
      <c r="R7" s="126">
        <f>VLOOKUP(V7,'[1]Sheet1'!$A$475:$U$482,18,FALSE)</f>
        <v>0</v>
      </c>
      <c r="S7" s="42">
        <f>VLOOKUP(V7,'[1]Sheet1'!$A$475:$U$482,19,FALSE)/100</f>
        <v>0</v>
      </c>
      <c r="T7" s="97">
        <f>VLOOKUP(V7,'[1]Sheet1'!$A$475:$U$482,20,FALSE)</f>
        <v>0</v>
      </c>
      <c r="U7" s="43">
        <f>VLOOKUP(V7,'[1]Sheet1'!$A$475:$U$482,21,FALSE)/100</f>
        <v>0</v>
      </c>
      <c r="V7" s="331" t="s">
        <v>168</v>
      </c>
    </row>
    <row r="8" spans="1:22" ht="15">
      <c r="A8" s="15" t="s">
        <v>80</v>
      </c>
      <c r="B8" s="97">
        <f>VLOOKUP(V8,'[1]Sheet1'!$A$475:$U$482,2,FALSE)</f>
        <v>2238</v>
      </c>
      <c r="C8" s="43">
        <f>VLOOKUP(V8,'[1]Sheet1'!$A$475:$U$482,3,FALSE)/100</f>
        <v>0.2105560259666949</v>
      </c>
      <c r="D8" s="97">
        <f>VLOOKUP(V8,'[1]Sheet1'!$A$475:$U$482,4,FALSE)</f>
        <v>2238</v>
      </c>
      <c r="E8" s="43">
        <f>VLOOKUP(V8,'[1]Sheet1'!$A$475:$U$482,5,FALSE)/100</f>
        <v>0.2105560259666949</v>
      </c>
      <c r="F8" s="126">
        <f>VLOOKUP(V8,'[1]Sheet1'!$A$475:$U$482,6,FALSE)</f>
        <v>0</v>
      </c>
      <c r="G8" s="42">
        <f>VLOOKUP(V8,'[1]Sheet1'!$A$475:$U$482,7,FALSE)/100</f>
        <v>0</v>
      </c>
      <c r="H8" s="97">
        <f>VLOOKUP(V8,'[1]Sheet1'!$A$475:$U$482,8,FALSE)</f>
        <v>0</v>
      </c>
      <c r="I8" s="43">
        <f>VLOOKUP(V8,'[1]Sheet1'!$A$475:$U$482,9,FALSE)/100</f>
        <v>0</v>
      </c>
      <c r="J8" s="126">
        <f>VLOOKUP(V8,'[1]Sheet1'!$A$475:$U$482,10,FALSE)</f>
        <v>0</v>
      </c>
      <c r="K8" s="42">
        <f>VLOOKUP(V8,'[1]Sheet1'!$A$475:$U$482,11,FALSE)/100</f>
        <v>0</v>
      </c>
      <c r="L8" s="97">
        <f>VLOOKUP(V8,'[1]Sheet1'!$A$475:$U$482,12,FALSE)</f>
        <v>0</v>
      </c>
      <c r="M8" s="43">
        <f>VLOOKUP(V8,'[1]Sheet1'!$A$475:$U$482,13,FALSE)/100</f>
        <v>0</v>
      </c>
      <c r="N8" s="126">
        <f>VLOOKUP(V8,'[1]Sheet1'!$A$475:$U$482,14,FALSE)</f>
        <v>0</v>
      </c>
      <c r="O8" s="42">
        <f>VLOOKUP(V8,'[1]Sheet1'!$A$475:$U$482,15,FALSE)/100</f>
        <v>0</v>
      </c>
      <c r="P8" s="97">
        <f>VLOOKUP(V8,'[1]Sheet1'!$A$475:$U$482,16,FALSE)</f>
        <v>0</v>
      </c>
      <c r="Q8" s="43">
        <f>VLOOKUP(V8,'[1]Sheet1'!$A$475:$U$482,17,FALSE)/100</f>
        <v>0</v>
      </c>
      <c r="R8" s="126">
        <f>VLOOKUP(V8,'[1]Sheet1'!$A$475:$U$482,18,FALSE)</f>
        <v>0</v>
      </c>
      <c r="S8" s="42">
        <f>VLOOKUP(V8,'[1]Sheet1'!$A$475:$U$482,19,FALSE)/100</f>
        <v>0</v>
      </c>
      <c r="T8" s="97">
        <f>VLOOKUP(V8,'[1]Sheet1'!$A$475:$U$482,20,FALSE)</f>
        <v>0</v>
      </c>
      <c r="U8" s="43">
        <f>VLOOKUP(V8,'[1]Sheet1'!$A$475:$U$482,21,FALSE)/100</f>
        <v>0</v>
      </c>
      <c r="V8" s="331" t="s">
        <v>169</v>
      </c>
    </row>
    <row r="9" spans="1:22" ht="15">
      <c r="A9" s="15" t="s">
        <v>81</v>
      </c>
      <c r="B9" s="97">
        <f>VLOOKUP(V9,'[1]Sheet1'!$A$475:$U$482,2,FALSE)</f>
        <v>1538</v>
      </c>
      <c r="C9" s="43">
        <f>VLOOKUP(V9,'[1]Sheet1'!$A$475:$U$482,3,FALSE)/100</f>
        <v>0.1446984664596858</v>
      </c>
      <c r="D9" s="97">
        <f>VLOOKUP(V9,'[1]Sheet1'!$A$475:$U$482,4,FALSE)</f>
        <v>1538</v>
      </c>
      <c r="E9" s="43">
        <f>VLOOKUP(V9,'[1]Sheet1'!$A$475:$U$482,5,FALSE)/100</f>
        <v>0.1446984664596858</v>
      </c>
      <c r="F9" s="126">
        <f>VLOOKUP(V9,'[1]Sheet1'!$A$475:$U$482,6,FALSE)</f>
        <v>0</v>
      </c>
      <c r="G9" s="42">
        <f>VLOOKUP(V9,'[1]Sheet1'!$A$475:$U$482,7,FALSE)/100</f>
        <v>0</v>
      </c>
      <c r="H9" s="97">
        <f>VLOOKUP(V9,'[1]Sheet1'!$A$475:$U$482,8,FALSE)</f>
        <v>0</v>
      </c>
      <c r="I9" s="43">
        <f>VLOOKUP(V9,'[1]Sheet1'!$A$475:$U$482,9,FALSE)/100</f>
        <v>0</v>
      </c>
      <c r="J9" s="126">
        <f>VLOOKUP(V9,'[1]Sheet1'!$A$475:$U$482,10,FALSE)</f>
        <v>0</v>
      </c>
      <c r="K9" s="42">
        <f>VLOOKUP(V9,'[1]Sheet1'!$A$475:$U$482,11,FALSE)/100</f>
        <v>0</v>
      </c>
      <c r="L9" s="97">
        <f>VLOOKUP(V9,'[1]Sheet1'!$A$475:$U$482,12,FALSE)</f>
        <v>0</v>
      </c>
      <c r="M9" s="43">
        <f>VLOOKUP(V9,'[1]Sheet1'!$A$475:$U$482,13,FALSE)/100</f>
        <v>0</v>
      </c>
      <c r="N9" s="126">
        <f>VLOOKUP(V9,'[1]Sheet1'!$A$475:$U$482,14,FALSE)</f>
        <v>0</v>
      </c>
      <c r="O9" s="42">
        <f>VLOOKUP(V9,'[1]Sheet1'!$A$475:$U$482,15,FALSE)/100</f>
        <v>0</v>
      </c>
      <c r="P9" s="97">
        <f>VLOOKUP(V9,'[1]Sheet1'!$A$475:$U$482,16,FALSE)</f>
        <v>0</v>
      </c>
      <c r="Q9" s="43">
        <f>VLOOKUP(V9,'[1]Sheet1'!$A$475:$U$482,17,FALSE)/100</f>
        <v>0</v>
      </c>
      <c r="R9" s="126">
        <f>VLOOKUP(V9,'[1]Sheet1'!$A$475:$U$482,18,FALSE)</f>
        <v>0</v>
      </c>
      <c r="S9" s="42">
        <f>VLOOKUP(V9,'[1]Sheet1'!$A$475:$U$482,19,FALSE)/100</f>
        <v>0</v>
      </c>
      <c r="T9" s="97">
        <f>VLOOKUP(V9,'[1]Sheet1'!$A$475:$U$482,20,FALSE)</f>
        <v>0</v>
      </c>
      <c r="U9" s="43">
        <f>VLOOKUP(V9,'[1]Sheet1'!$A$475:$U$482,21,FALSE)/100</f>
        <v>0</v>
      </c>
      <c r="V9" s="331" t="s">
        <v>170</v>
      </c>
    </row>
    <row r="10" spans="1:22" ht="15">
      <c r="A10" s="15" t="s">
        <v>82</v>
      </c>
      <c r="B10" s="97">
        <f>VLOOKUP(V10,'[1]Sheet1'!$A$475:$U$482,2,FALSE)</f>
        <v>226</v>
      </c>
      <c r="C10" s="43">
        <f>VLOOKUP(V10,'[1]Sheet1'!$A$475:$U$482,3,FALSE)/100</f>
        <v>0.02126258349797723</v>
      </c>
      <c r="D10" s="97">
        <f>VLOOKUP(V10,'[1]Sheet1'!$A$475:$U$482,4,FALSE)</f>
        <v>226</v>
      </c>
      <c r="E10" s="43">
        <f>VLOOKUP(V10,'[1]Sheet1'!$A$475:$U$482,5,FALSE)/100</f>
        <v>0.02126258349797723</v>
      </c>
      <c r="F10" s="126">
        <f>VLOOKUP(V10,'[1]Sheet1'!$A$475:$U$482,6,FALSE)</f>
        <v>0</v>
      </c>
      <c r="G10" s="42">
        <f>VLOOKUP(V10,'[1]Sheet1'!$A$475:$U$482,7,FALSE)/100</f>
        <v>0</v>
      </c>
      <c r="H10" s="97">
        <f>VLOOKUP(V10,'[1]Sheet1'!$A$475:$U$482,8,FALSE)</f>
        <v>0</v>
      </c>
      <c r="I10" s="43">
        <f>VLOOKUP(V10,'[1]Sheet1'!$A$475:$U$482,9,FALSE)/100</f>
        <v>0</v>
      </c>
      <c r="J10" s="126">
        <f>VLOOKUP(V10,'[1]Sheet1'!$A$475:$U$482,10,FALSE)</f>
        <v>0</v>
      </c>
      <c r="K10" s="42">
        <f>VLOOKUP(V10,'[1]Sheet1'!$A$475:$U$482,11,FALSE)/100</f>
        <v>0</v>
      </c>
      <c r="L10" s="97">
        <f>VLOOKUP(V10,'[1]Sheet1'!$A$475:$U$482,12,FALSE)</f>
        <v>0</v>
      </c>
      <c r="M10" s="43">
        <f>VLOOKUP(V10,'[1]Sheet1'!$A$475:$U$482,13,FALSE)/100</f>
        <v>0</v>
      </c>
      <c r="N10" s="126">
        <f>VLOOKUP(V10,'[1]Sheet1'!$A$475:$U$482,14,FALSE)</f>
        <v>0</v>
      </c>
      <c r="O10" s="42">
        <f>VLOOKUP(V10,'[1]Sheet1'!$A$475:$U$482,15,FALSE)/100</f>
        <v>0</v>
      </c>
      <c r="P10" s="97">
        <f>VLOOKUP(V10,'[1]Sheet1'!$A$475:$U$482,16,FALSE)</f>
        <v>0</v>
      </c>
      <c r="Q10" s="43">
        <f>VLOOKUP(V10,'[1]Sheet1'!$A$475:$U$482,17,FALSE)/100</f>
        <v>0</v>
      </c>
      <c r="R10" s="126">
        <f>VLOOKUP(V10,'[1]Sheet1'!$A$475:$U$482,18,FALSE)</f>
        <v>0</v>
      </c>
      <c r="S10" s="42">
        <f>VLOOKUP(V10,'[1]Sheet1'!$A$475:$U$482,19,FALSE)/100</f>
        <v>0</v>
      </c>
      <c r="T10" s="97">
        <f>VLOOKUP(V10,'[1]Sheet1'!$A$475:$U$482,20,FALSE)</f>
        <v>0</v>
      </c>
      <c r="U10" s="43">
        <f>VLOOKUP(V10,'[1]Sheet1'!$A$475:$U$482,21,FALSE)/100</f>
        <v>0</v>
      </c>
      <c r="V10" s="331" t="s">
        <v>171</v>
      </c>
    </row>
    <row r="11" spans="1:22" ht="15.75" thickBot="1">
      <c r="A11" s="19" t="s">
        <v>83</v>
      </c>
      <c r="B11" s="124">
        <f>VLOOKUP(V11,'[1]Sheet1'!$A$475:$U$482,2,FALSE)</f>
        <v>228</v>
      </c>
      <c r="C11" s="51">
        <f>VLOOKUP(V11,'[1]Sheet1'!$A$475:$U$482,3,FALSE)/100</f>
        <v>0.021450747953711543</v>
      </c>
      <c r="D11" s="124">
        <f>VLOOKUP(V11,'[1]Sheet1'!$A$475:$U$482,4,FALSE)</f>
        <v>228</v>
      </c>
      <c r="E11" s="51">
        <f>VLOOKUP(V11,'[1]Sheet1'!$A$475:$U$482,5,FALSE)/100</f>
        <v>0.021450747953711543</v>
      </c>
      <c r="F11" s="127">
        <f>VLOOKUP(V11,'[1]Sheet1'!$A$475:$U$482,6,FALSE)</f>
        <v>0</v>
      </c>
      <c r="G11" s="50">
        <f>VLOOKUP(V11,'[1]Sheet1'!$A$475:$U$482,7,FALSE)/100</f>
        <v>0</v>
      </c>
      <c r="H11" s="124">
        <f>VLOOKUP(V11,'[1]Sheet1'!$A$475:$U$482,8,FALSE)</f>
        <v>0</v>
      </c>
      <c r="I11" s="51">
        <f>VLOOKUP(V11,'[1]Sheet1'!$A$475:$U$482,9,FALSE)/100</f>
        <v>0</v>
      </c>
      <c r="J11" s="127">
        <f>VLOOKUP(V11,'[1]Sheet1'!$A$475:$U$482,10,FALSE)</f>
        <v>0</v>
      </c>
      <c r="K11" s="50">
        <f>VLOOKUP(V11,'[1]Sheet1'!$A$475:$U$482,11,FALSE)/100</f>
        <v>0</v>
      </c>
      <c r="L11" s="124">
        <f>VLOOKUP(V11,'[1]Sheet1'!$A$475:$U$482,12,FALSE)</f>
        <v>0</v>
      </c>
      <c r="M11" s="51">
        <f>VLOOKUP(V11,'[1]Sheet1'!$A$475:$U$482,13,FALSE)/100</f>
        <v>0</v>
      </c>
      <c r="N11" s="127">
        <f>VLOOKUP(V11,'[1]Sheet1'!$A$475:$U$482,14,FALSE)</f>
        <v>0</v>
      </c>
      <c r="O11" s="50">
        <f>VLOOKUP(V11,'[1]Sheet1'!$A$475:$U$482,15,FALSE)/100</f>
        <v>0</v>
      </c>
      <c r="P11" s="124">
        <f>VLOOKUP(V11,'[1]Sheet1'!$A$475:$U$482,16,FALSE)</f>
        <v>0</v>
      </c>
      <c r="Q11" s="51">
        <f>VLOOKUP(V11,'[1]Sheet1'!$A$475:$U$482,17,FALSE)/100</f>
        <v>0</v>
      </c>
      <c r="R11" s="127">
        <f>VLOOKUP(V11,'[1]Sheet1'!$A$475:$U$482,18,FALSE)</f>
        <v>0</v>
      </c>
      <c r="S11" s="50">
        <f>VLOOKUP(V11,'[1]Sheet1'!$A$475:$U$482,19,FALSE)/100</f>
        <v>0</v>
      </c>
      <c r="T11" s="124">
        <f>VLOOKUP(V11,'[1]Sheet1'!$A$475:$U$482,20,FALSE)</f>
        <v>0</v>
      </c>
      <c r="U11" s="51">
        <f>VLOOKUP(V11,'[1]Sheet1'!$A$475:$U$482,21,FALSE)/100</f>
        <v>0</v>
      </c>
      <c r="V11" s="331" t="s">
        <v>172</v>
      </c>
    </row>
    <row r="12" spans="1:22" ht="15.75" thickBot="1">
      <c r="A12" s="25" t="s">
        <v>54</v>
      </c>
      <c r="B12" s="109">
        <f>VLOOKUP(V12,'[1]Sheet1'!$A$475:$U$482,2,FALSE)</f>
        <v>10629</v>
      </c>
      <c r="C12" s="28">
        <f>VLOOKUP(V12,'[1]Sheet1'!$A$475:$U$482,3,FALSE)/100</f>
        <v>1</v>
      </c>
      <c r="D12" s="109">
        <f>VLOOKUP(V12,'[1]Sheet1'!$A$475:$U$482,4,FALSE)</f>
        <v>10629</v>
      </c>
      <c r="E12" s="28">
        <f>VLOOKUP(V12,'[1]Sheet1'!$A$475:$U$482,5,FALSE)/100</f>
        <v>1</v>
      </c>
      <c r="F12" s="128">
        <f>VLOOKUP(V12,'[1]Sheet1'!$A$475:$U$482,6,FALSE)</f>
        <v>0</v>
      </c>
      <c r="G12" s="27">
        <f>VLOOKUP(V12,'[1]Sheet1'!$A$475:$U$482,7,FALSE)/100</f>
        <v>0</v>
      </c>
      <c r="H12" s="109">
        <f>VLOOKUP(V12,'[1]Sheet1'!$A$475:$U$482,8,FALSE)</f>
        <v>0</v>
      </c>
      <c r="I12" s="28">
        <f>VLOOKUP(V12,'[1]Sheet1'!$A$475:$U$482,9,FALSE)/100</f>
        <v>0</v>
      </c>
      <c r="J12" s="128">
        <f>VLOOKUP(V12,'[1]Sheet1'!$A$475:$U$482,10,FALSE)</f>
        <v>0</v>
      </c>
      <c r="K12" s="27">
        <f>VLOOKUP(V12,'[1]Sheet1'!$A$475:$U$482,11,FALSE)/100</f>
        <v>0</v>
      </c>
      <c r="L12" s="109">
        <f>VLOOKUP(V12,'[1]Sheet1'!$A$475:$U$482,12,FALSE)</f>
        <v>0</v>
      </c>
      <c r="M12" s="28">
        <f>VLOOKUP(V12,'[1]Sheet1'!$A$475:$U$482,13,FALSE)/100</f>
        <v>0</v>
      </c>
      <c r="N12" s="128">
        <f>VLOOKUP(V12,'[1]Sheet1'!$A$475:$U$482,14,FALSE)</f>
        <v>0</v>
      </c>
      <c r="O12" s="27">
        <f>VLOOKUP(V12,'[1]Sheet1'!$A$475:$U$482,15,FALSE)/100</f>
        <v>0</v>
      </c>
      <c r="P12" s="109">
        <f>VLOOKUP(V12,'[1]Sheet1'!$A$475:$U$482,16,FALSE)</f>
        <v>0</v>
      </c>
      <c r="Q12" s="28">
        <f>VLOOKUP(V12,'[1]Sheet1'!$A$475:$U$482,17,FALSE)/100</f>
        <v>0</v>
      </c>
      <c r="R12" s="128">
        <f>VLOOKUP(V12,'[1]Sheet1'!$A$475:$U$482,18,FALSE)</f>
        <v>0</v>
      </c>
      <c r="S12" s="27">
        <f>VLOOKUP(V12,'[1]Sheet1'!$A$475:$U$482,19,FALSE)/100</f>
        <v>0</v>
      </c>
      <c r="T12" s="109">
        <f>VLOOKUP(V12,'[1]Sheet1'!$A$475:$U$482,20,FALSE)</f>
        <v>0</v>
      </c>
      <c r="U12" s="28">
        <f>VLOOKUP(V12,'[1]Sheet1'!$A$475:$U$482,21,FALSE)/100</f>
        <v>0</v>
      </c>
      <c r="V12" s="332" t="s">
        <v>54</v>
      </c>
    </row>
  </sheetData>
  <sheetProtection/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9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5.7109375" style="318" customWidth="1"/>
    <col min="2" max="10" width="12.140625" style="318" customWidth="1"/>
    <col min="11" max="16384" width="9.140625" style="318" customWidth="1"/>
  </cols>
  <sheetData>
    <row r="1" spans="1:10" ht="24.75" customHeight="1" thickBot="1" thickTop="1">
      <c r="A1" s="445" t="s">
        <v>276</v>
      </c>
      <c r="B1" s="446"/>
      <c r="C1" s="446"/>
      <c r="D1" s="446"/>
      <c r="E1" s="446"/>
      <c r="F1" s="446"/>
      <c r="G1" s="446"/>
      <c r="H1" s="446"/>
      <c r="I1" s="446"/>
      <c r="J1" s="447"/>
    </row>
    <row r="2" spans="1:10" ht="24.75" customHeight="1" thickBot="1" thickTop="1">
      <c r="A2" s="445" t="s">
        <v>291</v>
      </c>
      <c r="B2" s="446"/>
      <c r="C2" s="446"/>
      <c r="D2" s="446"/>
      <c r="E2" s="446"/>
      <c r="F2" s="446"/>
      <c r="G2" s="446"/>
      <c r="H2" s="446"/>
      <c r="I2" s="446"/>
      <c r="J2" s="447"/>
    </row>
    <row r="3" spans="1:10" ht="24.75" customHeight="1" thickBot="1" thickTop="1">
      <c r="A3" s="543" t="s">
        <v>89</v>
      </c>
      <c r="B3" s="451"/>
      <c r="C3" s="451"/>
      <c r="D3" s="451"/>
      <c r="E3" s="451"/>
      <c r="F3" s="451"/>
      <c r="G3" s="451"/>
      <c r="H3" s="451"/>
      <c r="I3" s="452"/>
      <c r="J3" s="442" t="s">
        <v>199</v>
      </c>
    </row>
    <row r="4" spans="1:10" ht="24.75" customHeight="1">
      <c r="A4" s="449"/>
      <c r="B4" s="520">
        <v>2014</v>
      </c>
      <c r="C4" s="466"/>
      <c r="D4" s="465">
        <v>2015</v>
      </c>
      <c r="E4" s="466"/>
      <c r="F4" s="465">
        <v>2016</v>
      </c>
      <c r="G4" s="466"/>
      <c r="H4" s="465">
        <v>2017</v>
      </c>
      <c r="I4" s="466"/>
      <c r="J4" s="443"/>
    </row>
    <row r="5" spans="1:10" ht="24.75" customHeight="1" thickBot="1">
      <c r="A5" s="450"/>
      <c r="B5" s="115" t="s">
        <v>5</v>
      </c>
      <c r="C5" s="117" t="s">
        <v>6</v>
      </c>
      <c r="D5" s="7" t="s">
        <v>5</v>
      </c>
      <c r="E5" s="117" t="s">
        <v>6</v>
      </c>
      <c r="F5" s="7" t="s">
        <v>5</v>
      </c>
      <c r="G5" s="117" t="s">
        <v>6</v>
      </c>
      <c r="H5" s="7" t="s">
        <v>5</v>
      </c>
      <c r="I5" s="117" t="s">
        <v>6</v>
      </c>
      <c r="J5" s="444"/>
    </row>
    <row r="6" spans="1:11" ht="15">
      <c r="A6" s="90" t="s">
        <v>90</v>
      </c>
      <c r="B6" s="123">
        <v>1064</v>
      </c>
      <c r="C6" s="173">
        <v>0.11696163570407826</v>
      </c>
      <c r="D6" s="123">
        <v>1116</v>
      </c>
      <c r="E6" s="173">
        <v>0.11759747102212856</v>
      </c>
      <c r="F6" s="123">
        <v>1145</v>
      </c>
      <c r="G6" s="173">
        <v>0.1170278004905969</v>
      </c>
      <c r="H6" s="123">
        <v>1557</v>
      </c>
      <c r="I6" s="173">
        <v>0.14648602878916173</v>
      </c>
      <c r="J6" s="129">
        <v>0.359825327510917</v>
      </c>
      <c r="K6" s="331" t="s">
        <v>173</v>
      </c>
    </row>
    <row r="7" spans="1:11" ht="15">
      <c r="A7" s="15" t="s">
        <v>91</v>
      </c>
      <c r="B7" s="97">
        <v>796</v>
      </c>
      <c r="C7" s="173">
        <v>0.08750137407936683</v>
      </c>
      <c r="D7" s="97">
        <v>978</v>
      </c>
      <c r="E7" s="173">
        <v>0.10305584826132771</v>
      </c>
      <c r="F7" s="97">
        <v>996</v>
      </c>
      <c r="G7" s="174">
        <v>0.1017988552739166</v>
      </c>
      <c r="H7" s="97">
        <v>830</v>
      </c>
      <c r="I7" s="173">
        <v>0.0780882491297394</v>
      </c>
      <c r="J7" s="129">
        <v>-0.16666666666666666</v>
      </c>
      <c r="K7" s="331" t="s">
        <v>174</v>
      </c>
    </row>
    <row r="8" spans="1:11" ht="15">
      <c r="A8" s="15" t="s">
        <v>92</v>
      </c>
      <c r="B8" s="97">
        <v>738</v>
      </c>
      <c r="C8" s="173">
        <v>0.0811256458173024</v>
      </c>
      <c r="D8" s="97">
        <v>878</v>
      </c>
      <c r="E8" s="173">
        <v>0.09251844046364595</v>
      </c>
      <c r="F8" s="97">
        <v>742</v>
      </c>
      <c r="G8" s="174">
        <v>0.0758381030253475</v>
      </c>
      <c r="H8" s="97">
        <v>849</v>
      </c>
      <c r="I8" s="173">
        <v>0.07987581145921535</v>
      </c>
      <c r="J8" s="129">
        <v>0.14420485175202155</v>
      </c>
      <c r="K8" s="331" t="s">
        <v>175</v>
      </c>
    </row>
    <row r="9" spans="1:11" ht="15">
      <c r="A9" s="15" t="s">
        <v>93</v>
      </c>
      <c r="B9" s="97">
        <v>624</v>
      </c>
      <c r="C9" s="173">
        <v>0.06859404199186545</v>
      </c>
      <c r="D9" s="97">
        <v>599</v>
      </c>
      <c r="E9" s="173">
        <v>0.0631190727081138</v>
      </c>
      <c r="F9" s="97">
        <v>760</v>
      </c>
      <c r="G9" s="174">
        <v>0.0776778413736713</v>
      </c>
      <c r="H9" s="97">
        <v>601</v>
      </c>
      <c r="I9" s="173">
        <v>0.0565434189481607</v>
      </c>
      <c r="J9" s="129">
        <v>-0.20921052631578949</v>
      </c>
      <c r="K9" s="331" t="s">
        <v>176</v>
      </c>
    </row>
    <row r="10" spans="1:11" ht="15">
      <c r="A10" s="15" t="s">
        <v>94</v>
      </c>
      <c r="B10" s="97">
        <v>744</v>
      </c>
      <c r="C10" s="173">
        <v>0.08178520391337804</v>
      </c>
      <c r="D10" s="97">
        <v>701</v>
      </c>
      <c r="E10" s="173">
        <v>0.0738672286617492</v>
      </c>
      <c r="F10" s="97">
        <v>797</v>
      </c>
      <c r="G10" s="174">
        <v>0.08145952575633687</v>
      </c>
      <c r="H10" s="97">
        <v>887</v>
      </c>
      <c r="I10" s="173">
        <v>0.08345093611816728</v>
      </c>
      <c r="J10" s="129">
        <v>0.11292346298619825</v>
      </c>
      <c r="K10" s="331" t="s">
        <v>177</v>
      </c>
    </row>
    <row r="11" spans="1:11" ht="15">
      <c r="A11" s="15" t="s">
        <v>95</v>
      </c>
      <c r="B11" s="97">
        <v>735</v>
      </c>
      <c r="C11" s="173">
        <v>0.08079586676926459</v>
      </c>
      <c r="D11" s="97">
        <v>835</v>
      </c>
      <c r="E11" s="173">
        <v>0.08798735511064278</v>
      </c>
      <c r="F11" s="97">
        <v>846</v>
      </c>
      <c r="G11" s="174">
        <v>0.08646770237121831</v>
      </c>
      <c r="H11" s="97">
        <v>855</v>
      </c>
      <c r="I11" s="173">
        <v>0.08044030482641829</v>
      </c>
      <c r="J11" s="129">
        <v>0.010638297872340425</v>
      </c>
      <c r="K11" s="331" t="s">
        <v>178</v>
      </c>
    </row>
    <row r="12" spans="1:11" ht="15">
      <c r="A12" s="15" t="s">
        <v>96</v>
      </c>
      <c r="B12" s="97">
        <v>476</v>
      </c>
      <c r="C12" s="173">
        <v>0.05232494228866659</v>
      </c>
      <c r="D12" s="97">
        <v>453</v>
      </c>
      <c r="E12" s="173">
        <v>0.047734457323498417</v>
      </c>
      <c r="F12" s="97">
        <v>369</v>
      </c>
      <c r="G12" s="174">
        <v>0.037714636140637775</v>
      </c>
      <c r="H12" s="97">
        <v>431</v>
      </c>
      <c r="I12" s="173">
        <v>0.04054944021074419</v>
      </c>
      <c r="J12" s="129">
        <v>0.16802168021680217</v>
      </c>
      <c r="K12" s="331" t="s">
        <v>179</v>
      </c>
    </row>
    <row r="13" spans="1:11" ht="15">
      <c r="A13" s="15" t="s">
        <v>97</v>
      </c>
      <c r="B13" s="97">
        <v>428</v>
      </c>
      <c r="C13" s="173">
        <v>0.04704847752006156</v>
      </c>
      <c r="D13" s="97">
        <v>497</v>
      </c>
      <c r="E13" s="173">
        <v>0.0523709167544784</v>
      </c>
      <c r="F13" s="97">
        <v>522</v>
      </c>
      <c r="G13" s="174">
        <v>0.05335241210139002</v>
      </c>
      <c r="H13" s="97">
        <v>530</v>
      </c>
      <c r="I13" s="173">
        <v>0.04986358076959262</v>
      </c>
      <c r="J13" s="129">
        <v>0.01532567049808429</v>
      </c>
      <c r="K13" s="331" t="s">
        <v>180</v>
      </c>
    </row>
    <row r="14" spans="1:11" ht="15">
      <c r="A14" s="15" t="s">
        <v>98</v>
      </c>
      <c r="B14" s="97">
        <v>831</v>
      </c>
      <c r="C14" s="173">
        <v>0.09134879630647466</v>
      </c>
      <c r="D14" s="97">
        <v>962</v>
      </c>
      <c r="E14" s="173">
        <v>0.10136986301369863</v>
      </c>
      <c r="F14" s="97">
        <v>894</v>
      </c>
      <c r="G14" s="174">
        <v>0.09137367130008177</v>
      </c>
      <c r="H14" s="97">
        <v>862</v>
      </c>
      <c r="I14" s="173">
        <v>0.08109888042148838</v>
      </c>
      <c r="J14" s="129">
        <v>-0.035794183445190156</v>
      </c>
      <c r="K14" s="331" t="s">
        <v>181</v>
      </c>
    </row>
    <row r="15" spans="1:11" ht="15">
      <c r="A15" s="15" t="s">
        <v>99</v>
      </c>
      <c r="B15" s="97">
        <v>866</v>
      </c>
      <c r="C15" s="173">
        <v>0.0951962185335825</v>
      </c>
      <c r="D15" s="97">
        <v>943</v>
      </c>
      <c r="E15" s="173">
        <v>0.0993677555321391</v>
      </c>
      <c r="F15" s="97">
        <v>913</v>
      </c>
      <c r="G15" s="174">
        <v>0.09331561733442355</v>
      </c>
      <c r="H15" s="97">
        <v>1074</v>
      </c>
      <c r="I15" s="173">
        <v>0.10104431272932542</v>
      </c>
      <c r="J15" s="129">
        <v>0.17634173055859803</v>
      </c>
      <c r="K15" s="331" t="s">
        <v>182</v>
      </c>
    </row>
    <row r="16" spans="1:11" ht="15">
      <c r="A16" s="15" t="s">
        <v>100</v>
      </c>
      <c r="B16" s="97">
        <v>788</v>
      </c>
      <c r="C16" s="173">
        <v>0.08662196328459931</v>
      </c>
      <c r="D16" s="97">
        <v>875</v>
      </c>
      <c r="E16" s="173">
        <v>0.09220231822971549</v>
      </c>
      <c r="F16" s="97">
        <v>869</v>
      </c>
      <c r="G16" s="174">
        <v>0.08881847914963205</v>
      </c>
      <c r="H16" s="97">
        <v>1120</v>
      </c>
      <c r="I16" s="173">
        <v>0.10537209521121461</v>
      </c>
      <c r="J16" s="129">
        <v>0.28883774453394706</v>
      </c>
      <c r="K16" s="331" t="s">
        <v>183</v>
      </c>
    </row>
    <row r="17" spans="1:11" ht="15.75" thickBot="1">
      <c r="A17" s="15" t="s">
        <v>101</v>
      </c>
      <c r="B17" s="124">
        <v>1007</v>
      </c>
      <c r="C17" s="175">
        <v>0.11069583379135979</v>
      </c>
      <c r="D17" s="124">
        <v>653</v>
      </c>
      <c r="E17" s="175">
        <v>0.06880927291886196</v>
      </c>
      <c r="F17" s="97">
        <v>931</v>
      </c>
      <c r="G17" s="174">
        <v>0.09515535568274734</v>
      </c>
      <c r="H17" s="124">
        <v>1033</v>
      </c>
      <c r="I17" s="173">
        <v>0.09718694138677204</v>
      </c>
      <c r="J17" s="143">
        <v>0.10955961331901182</v>
      </c>
      <c r="K17" s="331" t="s">
        <v>184</v>
      </c>
    </row>
    <row r="18" spans="1:11" ht="15.75" thickBot="1">
      <c r="A18" s="25" t="s">
        <v>32</v>
      </c>
      <c r="B18" s="109">
        <v>9097</v>
      </c>
      <c r="C18" s="176">
        <v>1</v>
      </c>
      <c r="D18" s="109">
        <v>9490</v>
      </c>
      <c r="E18" s="176">
        <v>1</v>
      </c>
      <c r="F18" s="109">
        <v>9784</v>
      </c>
      <c r="G18" s="176">
        <v>1</v>
      </c>
      <c r="H18" s="109">
        <v>10629</v>
      </c>
      <c r="I18" s="176">
        <v>1</v>
      </c>
      <c r="J18" s="29">
        <v>0.08636549468520033</v>
      </c>
      <c r="K18" s="332" t="s">
        <v>54</v>
      </c>
    </row>
    <row r="19" spans="1:10" ht="15">
      <c r="A19" s="60"/>
      <c r="B19" s="60"/>
      <c r="C19" s="60"/>
      <c r="D19" s="60"/>
      <c r="E19" s="60"/>
      <c r="F19" s="60"/>
      <c r="G19" s="60"/>
      <c r="H19" s="60"/>
      <c r="I19" s="60"/>
      <c r="J19" s="144"/>
    </row>
  </sheetData>
  <sheetProtection/>
  <mergeCells count="9">
    <mergeCell ref="J3:J5"/>
    <mergeCell ref="A1:J1"/>
    <mergeCell ref="A2:J2"/>
    <mergeCell ref="A3:A5"/>
    <mergeCell ref="B3:I3"/>
    <mergeCell ref="F4:G4"/>
    <mergeCell ref="H4:I4"/>
    <mergeCell ref="B4:C4"/>
    <mergeCell ref="D4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3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8" width="20.00390625" style="318" customWidth="1"/>
    <col min="9" max="12" width="9.140625" style="318" customWidth="1"/>
    <col min="13" max="13" width="10.57421875" style="318" customWidth="1"/>
    <col min="14" max="16384" width="9.140625" style="318" customWidth="1"/>
  </cols>
  <sheetData>
    <row r="1" spans="1:8" ht="24.75" customHeight="1" thickBot="1" thickTop="1">
      <c r="A1" s="445" t="s">
        <v>274</v>
      </c>
      <c r="B1" s="446"/>
      <c r="C1" s="446"/>
      <c r="D1" s="446"/>
      <c r="E1" s="446"/>
      <c r="F1" s="446"/>
      <c r="G1" s="446"/>
      <c r="H1" s="447"/>
    </row>
    <row r="2" spans="1:8" ht="24.75" customHeight="1" thickBot="1" thickTop="1">
      <c r="A2" s="445" t="s">
        <v>278</v>
      </c>
      <c r="B2" s="446"/>
      <c r="C2" s="446"/>
      <c r="D2" s="446"/>
      <c r="E2" s="446"/>
      <c r="F2" s="446"/>
      <c r="G2" s="446"/>
      <c r="H2" s="447"/>
    </row>
    <row r="3" spans="1:8" ht="24.75" customHeight="1" thickBot="1" thickTop="1">
      <c r="A3" s="448" t="s">
        <v>4</v>
      </c>
      <c r="B3" s="451"/>
      <c r="C3" s="451"/>
      <c r="D3" s="451"/>
      <c r="E3" s="451"/>
      <c r="F3" s="451"/>
      <c r="G3" s="452"/>
      <c r="H3" s="442" t="s">
        <v>199</v>
      </c>
    </row>
    <row r="4" spans="1:14" ht="24.75" customHeight="1">
      <c r="A4" s="449"/>
      <c r="B4" s="440">
        <v>2015</v>
      </c>
      <c r="C4" s="441"/>
      <c r="D4" s="440">
        <v>2016</v>
      </c>
      <c r="E4" s="441"/>
      <c r="F4" s="440">
        <v>2017</v>
      </c>
      <c r="G4" s="441"/>
      <c r="H4" s="443"/>
      <c r="M4" s="378"/>
      <c r="N4" s="339"/>
    </row>
    <row r="5" spans="1:14" ht="24.75" customHeight="1" thickBot="1">
      <c r="A5" s="450"/>
      <c r="B5" s="7" t="s">
        <v>5</v>
      </c>
      <c r="C5" s="8" t="s">
        <v>6</v>
      </c>
      <c r="D5" s="9" t="s">
        <v>5</v>
      </c>
      <c r="E5" s="10" t="s">
        <v>6</v>
      </c>
      <c r="F5" s="9" t="s">
        <v>5</v>
      </c>
      <c r="G5" s="10" t="s">
        <v>6</v>
      </c>
      <c r="H5" s="444"/>
      <c r="M5" s="339"/>
      <c r="N5" s="339"/>
    </row>
    <row r="6" spans="1:14" ht="15">
      <c r="A6" s="11" t="s">
        <v>7</v>
      </c>
      <c r="B6" s="12">
        <v>18</v>
      </c>
      <c r="C6" s="13">
        <v>0.0019</v>
      </c>
      <c r="D6" s="12">
        <v>19</v>
      </c>
      <c r="E6" s="13">
        <v>0.0019</v>
      </c>
      <c r="F6" s="12">
        <v>20</v>
      </c>
      <c r="G6" s="13">
        <v>0.1881644557343118</v>
      </c>
      <c r="H6" s="14">
        <v>0.05263157894736842</v>
      </c>
      <c r="I6" s="331" t="s">
        <v>130</v>
      </c>
      <c r="K6" s="377"/>
      <c r="L6" s="431"/>
      <c r="M6" s="432"/>
      <c r="N6" s="339"/>
    </row>
    <row r="7" spans="1:14" ht="15">
      <c r="A7" s="15" t="s">
        <v>8</v>
      </c>
      <c r="B7" s="16">
        <v>3</v>
      </c>
      <c r="C7" s="17">
        <v>0.0003</v>
      </c>
      <c r="D7" s="16">
        <v>2</v>
      </c>
      <c r="E7" s="17">
        <v>0.0002</v>
      </c>
      <c r="F7" s="16">
        <v>7</v>
      </c>
      <c r="G7" s="17">
        <v>0.06585755950700913</v>
      </c>
      <c r="H7" s="18">
        <v>2.5</v>
      </c>
      <c r="I7" s="331" t="s">
        <v>131</v>
      </c>
      <c r="K7" s="433"/>
      <c r="L7" s="431"/>
      <c r="M7" s="432"/>
      <c r="N7" s="339"/>
    </row>
    <row r="8" spans="1:14" ht="15">
      <c r="A8" s="15" t="s">
        <v>9</v>
      </c>
      <c r="B8" s="16">
        <v>4</v>
      </c>
      <c r="C8" s="17">
        <v>0.0004</v>
      </c>
      <c r="D8" s="16">
        <v>6</v>
      </c>
      <c r="E8" s="17">
        <v>0.0006</v>
      </c>
      <c r="F8" s="16">
        <v>5</v>
      </c>
      <c r="G8" s="17">
        <v>0.04704111393357795</v>
      </c>
      <c r="H8" s="18">
        <v>-0.16666666666666666</v>
      </c>
      <c r="I8" s="331" t="s">
        <v>132</v>
      </c>
      <c r="K8" s="433"/>
      <c r="L8" s="431"/>
      <c r="M8" s="432"/>
      <c r="N8" s="339"/>
    </row>
    <row r="9" spans="1:14" ht="15">
      <c r="A9" s="15" t="s">
        <v>10</v>
      </c>
      <c r="B9" s="16">
        <v>3</v>
      </c>
      <c r="C9" s="17">
        <v>0.0003</v>
      </c>
      <c r="D9" s="16">
        <v>8</v>
      </c>
      <c r="E9" s="17">
        <v>0.0008</v>
      </c>
      <c r="F9" s="16">
        <v>9</v>
      </c>
      <c r="G9" s="17">
        <v>0.08467400508044029</v>
      </c>
      <c r="H9" s="18">
        <v>0.125</v>
      </c>
      <c r="I9" s="331" t="s">
        <v>133</v>
      </c>
      <c r="K9" s="433"/>
      <c r="L9" s="431"/>
      <c r="M9" s="432"/>
      <c r="N9" s="339"/>
    </row>
    <row r="10" spans="1:14" ht="15">
      <c r="A10" s="15" t="s">
        <v>11</v>
      </c>
      <c r="B10" s="16">
        <v>35</v>
      </c>
      <c r="C10" s="17">
        <v>0.0037</v>
      </c>
      <c r="D10" s="16">
        <v>51</v>
      </c>
      <c r="E10" s="17">
        <v>0.0052</v>
      </c>
      <c r="F10" s="16">
        <v>55</v>
      </c>
      <c r="G10" s="17">
        <v>0.5174522532693574</v>
      </c>
      <c r="H10" s="18">
        <v>0.0784313725490196</v>
      </c>
      <c r="I10" s="331" t="s">
        <v>134</v>
      </c>
      <c r="K10" s="433"/>
      <c r="L10" s="431"/>
      <c r="M10" s="432"/>
      <c r="N10" s="339"/>
    </row>
    <row r="11" spans="1:14" ht="15">
      <c r="A11" s="15" t="s">
        <v>12</v>
      </c>
      <c r="B11" s="16">
        <v>214</v>
      </c>
      <c r="C11" s="17">
        <v>0.0226</v>
      </c>
      <c r="D11" s="16">
        <v>215</v>
      </c>
      <c r="E11" s="17">
        <v>0.022</v>
      </c>
      <c r="F11" s="16">
        <v>262</v>
      </c>
      <c r="G11" s="17">
        <v>2.4649543701194845</v>
      </c>
      <c r="H11" s="18">
        <v>0.2186046511627907</v>
      </c>
      <c r="I11" s="331" t="s">
        <v>135</v>
      </c>
      <c r="K11" s="433"/>
      <c r="L11" s="431"/>
      <c r="M11" s="432"/>
      <c r="N11" s="339"/>
    </row>
    <row r="12" spans="1:14" ht="15">
      <c r="A12" s="15" t="s">
        <v>13</v>
      </c>
      <c r="B12" s="16">
        <v>818</v>
      </c>
      <c r="C12" s="17">
        <v>0.0862</v>
      </c>
      <c r="D12" s="16">
        <v>775</v>
      </c>
      <c r="E12" s="17">
        <v>0.0792</v>
      </c>
      <c r="F12" s="16">
        <v>863</v>
      </c>
      <c r="G12" s="17">
        <v>8.119296264935553</v>
      </c>
      <c r="H12" s="18">
        <v>0.1135483870967742</v>
      </c>
      <c r="I12" s="331" t="s">
        <v>136</v>
      </c>
      <c r="K12" s="433"/>
      <c r="L12" s="431"/>
      <c r="M12" s="432"/>
      <c r="N12" s="339"/>
    </row>
    <row r="13" spans="1:17" ht="15">
      <c r="A13" s="15" t="s">
        <v>14</v>
      </c>
      <c r="B13" s="16">
        <v>2057</v>
      </c>
      <c r="C13" s="17">
        <v>0.2168</v>
      </c>
      <c r="D13" s="16">
        <v>2039</v>
      </c>
      <c r="E13" s="17">
        <v>0.2084</v>
      </c>
      <c r="F13" s="16">
        <v>2374</v>
      </c>
      <c r="G13" s="17">
        <v>22.33512089566281</v>
      </c>
      <c r="H13" s="18">
        <v>0.16429622363903876</v>
      </c>
      <c r="I13" s="331" t="s">
        <v>137</v>
      </c>
      <c r="K13" s="433"/>
      <c r="L13" s="431"/>
      <c r="M13" s="432"/>
      <c r="N13" s="339"/>
      <c r="Q13" s="378"/>
    </row>
    <row r="14" spans="1:17" ht="15">
      <c r="A14" s="15" t="s">
        <v>15</v>
      </c>
      <c r="B14" s="16">
        <v>1653</v>
      </c>
      <c r="C14" s="17">
        <v>0.1742</v>
      </c>
      <c r="D14" s="16">
        <v>1693</v>
      </c>
      <c r="E14" s="17">
        <v>0.173</v>
      </c>
      <c r="F14" s="16">
        <v>1838</v>
      </c>
      <c r="G14" s="17">
        <v>17.292313481983253</v>
      </c>
      <c r="H14" s="18">
        <v>0.08564678086237448</v>
      </c>
      <c r="I14" s="331" t="s">
        <v>138</v>
      </c>
      <c r="K14" s="433"/>
      <c r="L14" s="431"/>
      <c r="M14" s="432"/>
      <c r="N14" s="339"/>
      <c r="Q14" s="378"/>
    </row>
    <row r="15" spans="1:17" ht="15">
      <c r="A15" s="15" t="s">
        <v>16</v>
      </c>
      <c r="B15" s="16">
        <v>323</v>
      </c>
      <c r="C15" s="17">
        <v>0.034</v>
      </c>
      <c r="D15" s="16">
        <v>390</v>
      </c>
      <c r="E15" s="17">
        <v>0.0399</v>
      </c>
      <c r="F15" s="16">
        <v>460</v>
      </c>
      <c r="G15" s="17">
        <v>4.327782481889171</v>
      </c>
      <c r="H15" s="18">
        <v>0.1794871794871795</v>
      </c>
      <c r="I15" s="331" t="s">
        <v>139</v>
      </c>
      <c r="K15" s="433"/>
      <c r="L15" s="431"/>
      <c r="M15" s="432"/>
      <c r="N15" s="339"/>
      <c r="Q15" s="378"/>
    </row>
    <row r="16" spans="1:17" ht="15">
      <c r="A16" s="15" t="s">
        <v>17</v>
      </c>
      <c r="B16" s="16">
        <v>152</v>
      </c>
      <c r="C16" s="17">
        <v>0.016</v>
      </c>
      <c r="D16" s="16">
        <v>155</v>
      </c>
      <c r="E16" s="17">
        <v>0.0158</v>
      </c>
      <c r="F16" s="16">
        <v>203</v>
      </c>
      <c r="G16" s="17">
        <v>1.9098692257032643</v>
      </c>
      <c r="H16" s="18">
        <v>0.3096774193548387</v>
      </c>
      <c r="I16" s="331" t="s">
        <v>140</v>
      </c>
      <c r="K16" s="433"/>
      <c r="L16" s="431"/>
      <c r="M16" s="432"/>
      <c r="Q16" s="378"/>
    </row>
    <row r="17" spans="1:17" ht="15">
      <c r="A17" s="15" t="s">
        <v>18</v>
      </c>
      <c r="B17" s="16">
        <v>198</v>
      </c>
      <c r="C17" s="17">
        <v>0.0209</v>
      </c>
      <c r="D17" s="16">
        <v>235</v>
      </c>
      <c r="E17" s="17">
        <v>0.024</v>
      </c>
      <c r="F17" s="16">
        <v>224</v>
      </c>
      <c r="G17" s="17">
        <v>2.107441904224292</v>
      </c>
      <c r="H17" s="18">
        <v>-0.04680851063829787</v>
      </c>
      <c r="I17" s="331" t="s">
        <v>141</v>
      </c>
      <c r="K17" s="433"/>
      <c r="L17" s="431"/>
      <c r="M17" s="432"/>
      <c r="N17" s="339"/>
      <c r="Q17" s="378"/>
    </row>
    <row r="18" spans="1:17" ht="15">
      <c r="A18" s="15" t="s">
        <v>19</v>
      </c>
      <c r="B18" s="16">
        <v>529</v>
      </c>
      <c r="C18" s="17">
        <v>0.0557</v>
      </c>
      <c r="D18" s="16">
        <v>512</v>
      </c>
      <c r="E18" s="17">
        <v>0.0523</v>
      </c>
      <c r="F18" s="16">
        <v>566</v>
      </c>
      <c r="G18" s="17">
        <v>5.325054097281023</v>
      </c>
      <c r="H18" s="18">
        <v>0.10546875</v>
      </c>
      <c r="I18" s="331" t="s">
        <v>142</v>
      </c>
      <c r="K18" s="433"/>
      <c r="L18" s="431"/>
      <c r="M18" s="432"/>
      <c r="N18" s="339"/>
      <c r="Q18" s="378"/>
    </row>
    <row r="19" spans="1:17" ht="15">
      <c r="A19" s="15" t="s">
        <v>20</v>
      </c>
      <c r="B19" s="16">
        <v>356</v>
      </c>
      <c r="C19" s="17">
        <v>0.0375</v>
      </c>
      <c r="D19" s="16">
        <v>353</v>
      </c>
      <c r="E19" s="17">
        <v>0.0361</v>
      </c>
      <c r="F19" s="16">
        <v>378</v>
      </c>
      <c r="G19" s="17">
        <v>3.5563082133784927</v>
      </c>
      <c r="H19" s="18">
        <v>0.0708215297450425</v>
      </c>
      <c r="I19" s="331" t="s">
        <v>143</v>
      </c>
      <c r="K19" s="433"/>
      <c r="L19" s="431"/>
      <c r="M19" s="432"/>
      <c r="N19" s="339"/>
      <c r="Q19" s="378"/>
    </row>
    <row r="20" spans="1:17" ht="15">
      <c r="A20" s="15" t="s">
        <v>21</v>
      </c>
      <c r="B20" s="16">
        <v>215</v>
      </c>
      <c r="C20" s="17">
        <v>0.0227</v>
      </c>
      <c r="D20" s="16">
        <v>223</v>
      </c>
      <c r="E20" s="17">
        <v>0.0228</v>
      </c>
      <c r="F20" s="16">
        <v>249</v>
      </c>
      <c r="G20" s="17">
        <v>2.342647473892182</v>
      </c>
      <c r="H20" s="18">
        <v>0.11659192825112108</v>
      </c>
      <c r="I20" s="331" t="s">
        <v>144</v>
      </c>
      <c r="K20" s="433"/>
      <c r="L20" s="431"/>
      <c r="M20" s="432"/>
      <c r="N20" s="339"/>
      <c r="Q20" s="378"/>
    </row>
    <row r="21" spans="1:17" ht="15">
      <c r="A21" s="15" t="s">
        <v>22</v>
      </c>
      <c r="B21" s="16">
        <v>395</v>
      </c>
      <c r="C21" s="17">
        <v>0.0416</v>
      </c>
      <c r="D21" s="16">
        <v>409</v>
      </c>
      <c r="E21" s="17">
        <v>0.0418</v>
      </c>
      <c r="F21" s="16">
        <v>435</v>
      </c>
      <c r="G21" s="17">
        <v>4.092576912221282</v>
      </c>
      <c r="H21" s="18">
        <v>0.06356968215158924</v>
      </c>
      <c r="I21" s="331" t="s">
        <v>145</v>
      </c>
      <c r="K21" s="433"/>
      <c r="L21" s="431"/>
      <c r="M21" s="432"/>
      <c r="N21" s="339"/>
      <c r="Q21" s="378"/>
    </row>
    <row r="22" spans="1:17" ht="15">
      <c r="A22" s="15" t="s">
        <v>23</v>
      </c>
      <c r="B22" s="16">
        <v>943</v>
      </c>
      <c r="C22" s="17">
        <v>0.0994</v>
      </c>
      <c r="D22" s="16">
        <v>979</v>
      </c>
      <c r="E22" s="17">
        <v>0.1001</v>
      </c>
      <c r="F22" s="16">
        <v>1013</v>
      </c>
      <c r="G22" s="17">
        <v>9.530529682942893</v>
      </c>
      <c r="H22" s="18">
        <v>0.03472931562819203</v>
      </c>
      <c r="I22" s="331" t="s">
        <v>146</v>
      </c>
      <c r="K22" s="433"/>
      <c r="L22" s="431"/>
      <c r="M22" s="432"/>
      <c r="N22" s="339"/>
      <c r="Q22" s="378"/>
    </row>
    <row r="23" spans="1:14" ht="15">
      <c r="A23" s="15" t="s">
        <v>24</v>
      </c>
      <c r="B23" s="16">
        <v>750</v>
      </c>
      <c r="C23" s="17">
        <v>0.079</v>
      </c>
      <c r="D23" s="16">
        <v>703</v>
      </c>
      <c r="E23" s="17">
        <v>0.0719</v>
      </c>
      <c r="F23" s="16">
        <v>800</v>
      </c>
      <c r="G23" s="17">
        <v>7.526578229372472</v>
      </c>
      <c r="H23" s="18">
        <v>0.1379800853485064</v>
      </c>
      <c r="I23" s="331" t="s">
        <v>147</v>
      </c>
      <c r="K23" s="433"/>
      <c r="L23" s="431"/>
      <c r="M23" s="432"/>
      <c r="N23" s="339"/>
    </row>
    <row r="24" spans="1:14" ht="15">
      <c r="A24" s="15" t="s">
        <v>25</v>
      </c>
      <c r="B24" s="16">
        <v>318</v>
      </c>
      <c r="C24" s="17">
        <v>0.0335</v>
      </c>
      <c r="D24" s="16">
        <v>332</v>
      </c>
      <c r="E24" s="17">
        <v>0.0339</v>
      </c>
      <c r="F24" s="16">
        <v>365</v>
      </c>
      <c r="G24" s="17">
        <v>3.434001317151191</v>
      </c>
      <c r="H24" s="18">
        <v>0.09939759036144578</v>
      </c>
      <c r="I24" s="331" t="s">
        <v>148</v>
      </c>
      <c r="K24" s="433"/>
      <c r="L24" s="431"/>
      <c r="M24" s="432"/>
      <c r="N24" s="339"/>
    </row>
    <row r="25" spans="1:14" ht="15">
      <c r="A25" s="15" t="s">
        <v>26</v>
      </c>
      <c r="B25" s="16">
        <v>134</v>
      </c>
      <c r="C25" s="17">
        <v>0.0141</v>
      </c>
      <c r="D25" s="16">
        <v>128</v>
      </c>
      <c r="E25" s="17">
        <v>0.0131</v>
      </c>
      <c r="F25" s="16">
        <v>152</v>
      </c>
      <c r="G25" s="17">
        <v>1.4300498635807697</v>
      </c>
      <c r="H25" s="18">
        <v>0.1875</v>
      </c>
      <c r="I25" s="331" t="s">
        <v>149</v>
      </c>
      <c r="K25" s="433"/>
      <c r="L25" s="431"/>
      <c r="M25" s="432"/>
      <c r="N25" s="339"/>
    </row>
    <row r="26" spans="1:14" ht="15">
      <c r="A26" s="15" t="s">
        <v>27</v>
      </c>
      <c r="B26" s="16">
        <v>99</v>
      </c>
      <c r="C26" s="17">
        <v>0.0104</v>
      </c>
      <c r="D26" s="16">
        <v>78</v>
      </c>
      <c r="E26" s="17">
        <v>0.008</v>
      </c>
      <c r="F26" s="16">
        <v>79</v>
      </c>
      <c r="G26" s="17">
        <v>0.7432496001505317</v>
      </c>
      <c r="H26" s="18">
        <v>0.01282051282051282</v>
      </c>
      <c r="I26" s="331" t="s">
        <v>150</v>
      </c>
      <c r="K26" s="433"/>
      <c r="L26" s="431"/>
      <c r="M26" s="432"/>
      <c r="N26" s="339"/>
    </row>
    <row r="27" spans="1:21" ht="15">
      <c r="A27" s="15" t="s">
        <v>28</v>
      </c>
      <c r="B27" s="16">
        <v>91</v>
      </c>
      <c r="C27" s="17">
        <v>0.0096</v>
      </c>
      <c r="D27" s="16">
        <v>72</v>
      </c>
      <c r="E27" s="17">
        <v>0.0074</v>
      </c>
      <c r="F27" s="16">
        <v>90</v>
      </c>
      <c r="G27" s="17">
        <v>0.8467400508044031</v>
      </c>
      <c r="H27" s="18">
        <v>0.25</v>
      </c>
      <c r="I27" s="331" t="s">
        <v>151</v>
      </c>
      <c r="K27" s="433"/>
      <c r="L27" s="431"/>
      <c r="M27" s="432"/>
      <c r="N27" s="339"/>
      <c r="U27" s="378"/>
    </row>
    <row r="28" spans="1:14" ht="15">
      <c r="A28" s="15" t="s">
        <v>29</v>
      </c>
      <c r="B28" s="16">
        <v>68</v>
      </c>
      <c r="C28" s="17">
        <v>0.0072</v>
      </c>
      <c r="D28" s="16">
        <v>61</v>
      </c>
      <c r="E28" s="17">
        <v>0.0062</v>
      </c>
      <c r="F28" s="16">
        <v>80</v>
      </c>
      <c r="G28" s="17">
        <v>0.7526578229372471</v>
      </c>
      <c r="H28" s="18">
        <v>0.3114754098360656</v>
      </c>
      <c r="I28" s="331" t="s">
        <v>152</v>
      </c>
      <c r="K28" s="433"/>
      <c r="L28" s="431"/>
      <c r="M28" s="432"/>
      <c r="N28" s="339"/>
    </row>
    <row r="29" spans="1:14" ht="15">
      <c r="A29" s="15" t="s">
        <v>30</v>
      </c>
      <c r="B29" s="16">
        <v>20</v>
      </c>
      <c r="C29" s="17">
        <v>0.0021</v>
      </c>
      <c r="D29" s="16">
        <v>30</v>
      </c>
      <c r="E29" s="17">
        <v>0.0031</v>
      </c>
      <c r="F29" s="16">
        <v>32</v>
      </c>
      <c r="G29" s="17">
        <v>0.30106312917489886</v>
      </c>
      <c r="H29" s="18">
        <v>0.06666666666666667</v>
      </c>
      <c r="I29" s="331" t="s">
        <v>153</v>
      </c>
      <c r="K29" s="433"/>
      <c r="L29" s="431"/>
      <c r="M29" s="432"/>
      <c r="N29" s="339"/>
    </row>
    <row r="30" spans="1:14" ht="15.75" thickBot="1">
      <c r="A30" s="19" t="s">
        <v>31</v>
      </c>
      <c r="B30" s="20">
        <v>94</v>
      </c>
      <c r="C30" s="21">
        <v>0.0099</v>
      </c>
      <c r="D30" s="22">
        <v>316</v>
      </c>
      <c r="E30" s="23">
        <v>0.0323</v>
      </c>
      <c r="F30" s="22">
        <v>70</v>
      </c>
      <c r="G30" s="23">
        <v>0.6585755950700913</v>
      </c>
      <c r="H30" s="24">
        <v>-0.7784810126582279</v>
      </c>
      <c r="I30" s="331" t="s">
        <v>31</v>
      </c>
      <c r="K30" s="433"/>
      <c r="L30" s="431"/>
      <c r="M30" s="432"/>
      <c r="N30" s="339"/>
    </row>
    <row r="31" spans="1:18" ht="15.75" thickBot="1">
      <c r="A31" s="25" t="s">
        <v>32</v>
      </c>
      <c r="B31" s="26">
        <v>9490</v>
      </c>
      <c r="C31" s="27">
        <v>1</v>
      </c>
      <c r="D31" s="26">
        <v>9784</v>
      </c>
      <c r="E31" s="28">
        <v>1</v>
      </c>
      <c r="F31" s="26">
        <v>10629</v>
      </c>
      <c r="G31" s="28">
        <v>100</v>
      </c>
      <c r="H31" s="29">
        <v>0.08636549468520033</v>
      </c>
      <c r="I31" s="332" t="s">
        <v>54</v>
      </c>
      <c r="K31" s="377"/>
      <c r="L31" s="431"/>
      <c r="M31" s="434"/>
      <c r="Q31" s="378"/>
      <c r="R31" s="339"/>
    </row>
    <row r="32" spans="2:13" ht="15">
      <c r="B32" s="378"/>
      <c r="L32" s="378"/>
      <c r="M32" s="339"/>
    </row>
    <row r="33" spans="2:4" ht="15">
      <c r="B33" s="378"/>
      <c r="D33" s="378"/>
    </row>
    <row r="34" ht="15">
      <c r="L34" s="430"/>
    </row>
  </sheetData>
  <sheetProtection/>
  <mergeCells count="8">
    <mergeCell ref="D4:E4"/>
    <mergeCell ref="H3:H5"/>
    <mergeCell ref="A1:H1"/>
    <mergeCell ref="A2:H2"/>
    <mergeCell ref="A3:A5"/>
    <mergeCell ref="B3:G3"/>
    <mergeCell ref="B4:C4"/>
    <mergeCell ref="F4:G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5.7109375" style="318" customWidth="1"/>
    <col min="2" max="11" width="12.57421875" style="318" customWidth="1"/>
    <col min="12" max="16384" width="9.140625" style="318" customWidth="1"/>
  </cols>
  <sheetData>
    <row r="1" spans="1:11" ht="24.75" customHeight="1" thickBot="1" thickTop="1">
      <c r="A1" s="445" t="s">
        <v>292</v>
      </c>
      <c r="B1" s="453"/>
      <c r="C1" s="453"/>
      <c r="D1" s="453"/>
      <c r="E1" s="453"/>
      <c r="F1" s="453"/>
      <c r="G1" s="453"/>
      <c r="H1" s="453"/>
      <c r="I1" s="453"/>
      <c r="J1" s="453"/>
      <c r="K1" s="447"/>
    </row>
    <row r="2" spans="1:11" ht="24.75" customHeight="1" thickBot="1" thickTop="1">
      <c r="A2" s="448" t="s">
        <v>89</v>
      </c>
      <c r="B2" s="545" t="s">
        <v>33</v>
      </c>
      <c r="C2" s="457"/>
      <c r="D2" s="457"/>
      <c r="E2" s="457"/>
      <c r="F2" s="457"/>
      <c r="G2" s="457"/>
      <c r="H2" s="457"/>
      <c r="I2" s="458"/>
      <c r="J2" s="511" t="s">
        <v>32</v>
      </c>
      <c r="K2" s="460"/>
    </row>
    <row r="3" spans="1:11" ht="24.75" customHeight="1">
      <c r="A3" s="449"/>
      <c r="B3" s="511" t="s">
        <v>34</v>
      </c>
      <c r="C3" s="510"/>
      <c r="D3" s="465" t="s">
        <v>200</v>
      </c>
      <c r="E3" s="466"/>
      <c r="F3" s="509" t="s">
        <v>53</v>
      </c>
      <c r="G3" s="510"/>
      <c r="H3" s="465" t="s">
        <v>35</v>
      </c>
      <c r="I3" s="466"/>
      <c r="J3" s="524"/>
      <c r="K3" s="525"/>
    </row>
    <row r="4" spans="1:11" ht="24.75" customHeight="1" thickBot="1">
      <c r="A4" s="450"/>
      <c r="B4" s="7" t="s">
        <v>5</v>
      </c>
      <c r="C4" s="116" t="s">
        <v>6</v>
      </c>
      <c r="D4" s="7" t="s">
        <v>5</v>
      </c>
      <c r="E4" s="117" t="s">
        <v>6</v>
      </c>
      <c r="F4" s="115" t="s">
        <v>5</v>
      </c>
      <c r="G4" s="116" t="s">
        <v>6</v>
      </c>
      <c r="H4" s="7" t="s">
        <v>5</v>
      </c>
      <c r="I4" s="117" t="s">
        <v>6</v>
      </c>
      <c r="J4" s="115" t="s">
        <v>5</v>
      </c>
      <c r="K4" s="117" t="s">
        <v>6</v>
      </c>
    </row>
    <row r="5" spans="1:12" ht="15">
      <c r="A5" s="90" t="s">
        <v>90</v>
      </c>
      <c r="B5" s="41">
        <v>449</v>
      </c>
      <c r="C5" s="42">
        <v>0.1441875401412974</v>
      </c>
      <c r="D5" s="41">
        <v>1057</v>
      </c>
      <c r="E5" s="43">
        <v>0.14752267969295185</v>
      </c>
      <c r="F5" s="44">
        <v>51</v>
      </c>
      <c r="G5" s="42">
        <v>0.14868804664723032</v>
      </c>
      <c r="H5" s="41">
        <v>0</v>
      </c>
      <c r="I5" s="43">
        <v>0</v>
      </c>
      <c r="J5" s="45">
        <v>1557</v>
      </c>
      <c r="K5" s="43">
        <v>0.14648602878916173</v>
      </c>
      <c r="L5" s="335" t="s">
        <v>173</v>
      </c>
    </row>
    <row r="6" spans="1:12" ht="15">
      <c r="A6" s="15" t="s">
        <v>91</v>
      </c>
      <c r="B6" s="16">
        <v>244</v>
      </c>
      <c r="C6" s="42">
        <v>0.0783558124598587</v>
      </c>
      <c r="D6" s="16">
        <v>568</v>
      </c>
      <c r="E6" s="43">
        <v>0.07927424982554082</v>
      </c>
      <c r="F6" s="47">
        <v>18</v>
      </c>
      <c r="G6" s="42">
        <v>0.052478134110787174</v>
      </c>
      <c r="H6" s="16">
        <v>0</v>
      </c>
      <c r="I6" s="43">
        <v>0</v>
      </c>
      <c r="J6" s="48">
        <v>830</v>
      </c>
      <c r="K6" s="43">
        <v>0.0780882491297394</v>
      </c>
      <c r="L6" s="335" t="s">
        <v>174</v>
      </c>
    </row>
    <row r="7" spans="1:12" ht="15">
      <c r="A7" s="15" t="s">
        <v>92</v>
      </c>
      <c r="B7" s="16">
        <v>246</v>
      </c>
      <c r="C7" s="42">
        <v>0.0789980732177264</v>
      </c>
      <c r="D7" s="16">
        <v>572</v>
      </c>
      <c r="E7" s="43">
        <v>0.07983251919050942</v>
      </c>
      <c r="F7" s="47">
        <v>30</v>
      </c>
      <c r="G7" s="42">
        <v>0.08746355685131196</v>
      </c>
      <c r="H7" s="16">
        <v>1</v>
      </c>
      <c r="I7" s="43">
        <v>0.14285714285714285</v>
      </c>
      <c r="J7" s="48">
        <v>849</v>
      </c>
      <c r="K7" s="43">
        <v>0.07987581145921535</v>
      </c>
      <c r="L7" s="335" t="s">
        <v>175</v>
      </c>
    </row>
    <row r="8" spans="1:12" ht="15">
      <c r="A8" s="15" t="s">
        <v>93</v>
      </c>
      <c r="B8" s="16">
        <v>193</v>
      </c>
      <c r="C8" s="42">
        <v>0.061978163134232496</v>
      </c>
      <c r="D8" s="16">
        <v>385</v>
      </c>
      <c r="E8" s="43">
        <v>0.053733426378227485</v>
      </c>
      <c r="F8" s="47">
        <v>23</v>
      </c>
      <c r="G8" s="42">
        <v>0.06705539358600583</v>
      </c>
      <c r="H8" s="16">
        <v>0</v>
      </c>
      <c r="I8" s="43">
        <v>0</v>
      </c>
      <c r="J8" s="48">
        <v>601</v>
      </c>
      <c r="K8" s="43">
        <v>0.0565434189481607</v>
      </c>
      <c r="L8" s="335" t="s">
        <v>176</v>
      </c>
    </row>
    <row r="9" spans="1:12" ht="15">
      <c r="A9" s="15" t="s">
        <v>94</v>
      </c>
      <c r="B9" s="16">
        <v>240</v>
      </c>
      <c r="C9" s="42">
        <v>0.07707129094412331</v>
      </c>
      <c r="D9" s="16">
        <v>614</v>
      </c>
      <c r="E9" s="43">
        <v>0.0856943475226797</v>
      </c>
      <c r="F9" s="47">
        <v>32</v>
      </c>
      <c r="G9" s="42">
        <v>0.09329446064139942</v>
      </c>
      <c r="H9" s="16">
        <v>1</v>
      </c>
      <c r="I9" s="43">
        <v>0.14285714285714285</v>
      </c>
      <c r="J9" s="48">
        <v>887</v>
      </c>
      <c r="K9" s="43">
        <v>0.08345093611816728</v>
      </c>
      <c r="L9" s="335" t="s">
        <v>177</v>
      </c>
    </row>
    <row r="10" spans="1:12" ht="15">
      <c r="A10" s="15" t="s">
        <v>95</v>
      </c>
      <c r="B10" s="16">
        <v>273</v>
      </c>
      <c r="C10" s="42">
        <v>0.08766859344894026</v>
      </c>
      <c r="D10" s="16">
        <v>550</v>
      </c>
      <c r="E10" s="43">
        <v>0.07676203768318214</v>
      </c>
      <c r="F10" s="47">
        <v>32</v>
      </c>
      <c r="G10" s="42">
        <v>0.09329446064139942</v>
      </c>
      <c r="H10" s="16">
        <v>0</v>
      </c>
      <c r="I10" s="43">
        <v>0</v>
      </c>
      <c r="J10" s="48">
        <v>855</v>
      </c>
      <c r="K10" s="43">
        <v>0.08044030482641829</v>
      </c>
      <c r="L10" s="335" t="s">
        <v>178</v>
      </c>
    </row>
    <row r="11" spans="1:12" ht="15">
      <c r="A11" s="15" t="s">
        <v>96</v>
      </c>
      <c r="B11" s="16">
        <v>109</v>
      </c>
      <c r="C11" s="42">
        <v>0.03500321130378934</v>
      </c>
      <c r="D11" s="16">
        <v>302</v>
      </c>
      <c r="E11" s="43">
        <v>0.0421493370551291</v>
      </c>
      <c r="F11" s="47">
        <v>19</v>
      </c>
      <c r="G11" s="42">
        <v>0.05539358600583091</v>
      </c>
      <c r="H11" s="16">
        <v>1</v>
      </c>
      <c r="I11" s="43">
        <v>0.14285714285714285</v>
      </c>
      <c r="J11" s="48">
        <v>431</v>
      </c>
      <c r="K11" s="43">
        <v>0.04054944021074419</v>
      </c>
      <c r="L11" s="335" t="s">
        <v>179</v>
      </c>
    </row>
    <row r="12" spans="1:12" ht="15">
      <c r="A12" s="15" t="s">
        <v>97</v>
      </c>
      <c r="B12" s="16">
        <v>143</v>
      </c>
      <c r="C12" s="42">
        <v>0.04592164418754014</v>
      </c>
      <c r="D12" s="16">
        <v>373</v>
      </c>
      <c r="E12" s="43">
        <v>0.05205861828332169</v>
      </c>
      <c r="F12" s="47">
        <v>14</v>
      </c>
      <c r="G12" s="42">
        <v>0.04081632653061225</v>
      </c>
      <c r="H12" s="16">
        <v>0</v>
      </c>
      <c r="I12" s="43">
        <v>0</v>
      </c>
      <c r="J12" s="48">
        <v>530</v>
      </c>
      <c r="K12" s="43">
        <v>0.04986358076959262</v>
      </c>
      <c r="L12" s="335" t="s">
        <v>180</v>
      </c>
    </row>
    <row r="13" spans="1:12" ht="15">
      <c r="A13" s="15" t="s">
        <v>98</v>
      </c>
      <c r="B13" s="16">
        <v>231</v>
      </c>
      <c r="C13" s="42">
        <v>0.0741811175337187</v>
      </c>
      <c r="D13" s="16">
        <v>599</v>
      </c>
      <c r="E13" s="43">
        <v>0.08360083740404747</v>
      </c>
      <c r="F13" s="47">
        <v>31</v>
      </c>
      <c r="G13" s="42">
        <v>0.09037900874635568</v>
      </c>
      <c r="H13" s="16">
        <v>1</v>
      </c>
      <c r="I13" s="43">
        <v>0.14285714285714285</v>
      </c>
      <c r="J13" s="48">
        <v>862</v>
      </c>
      <c r="K13" s="43">
        <v>0.08109888042148838</v>
      </c>
      <c r="L13" s="335" t="s">
        <v>181</v>
      </c>
    </row>
    <row r="14" spans="1:12" ht="15">
      <c r="A14" s="15" t="s">
        <v>99</v>
      </c>
      <c r="B14" s="16">
        <v>322</v>
      </c>
      <c r="C14" s="42">
        <v>0.1034039820166988</v>
      </c>
      <c r="D14" s="16">
        <v>725</v>
      </c>
      <c r="E14" s="43">
        <v>0.10118632240055828</v>
      </c>
      <c r="F14" s="47">
        <v>26</v>
      </c>
      <c r="G14" s="42">
        <v>0.07580174927113703</v>
      </c>
      <c r="H14" s="16">
        <v>1</v>
      </c>
      <c r="I14" s="43">
        <v>0.14285714285714285</v>
      </c>
      <c r="J14" s="48">
        <v>1074</v>
      </c>
      <c r="K14" s="43">
        <v>0.10104431272932542</v>
      </c>
      <c r="L14" s="335" t="s">
        <v>182</v>
      </c>
    </row>
    <row r="15" spans="1:12" ht="15">
      <c r="A15" s="15" t="s">
        <v>100</v>
      </c>
      <c r="B15" s="16">
        <v>341</v>
      </c>
      <c r="C15" s="42">
        <v>0.10950545921644189</v>
      </c>
      <c r="D15" s="16">
        <v>743</v>
      </c>
      <c r="E15" s="43">
        <v>0.10369853454291694</v>
      </c>
      <c r="F15" s="47">
        <v>35</v>
      </c>
      <c r="G15" s="42">
        <v>0.10204081632653061</v>
      </c>
      <c r="H15" s="16">
        <v>1</v>
      </c>
      <c r="I15" s="43">
        <v>0.14285714285714285</v>
      </c>
      <c r="J15" s="48">
        <v>1120</v>
      </c>
      <c r="K15" s="43">
        <v>0.10537209521121461</v>
      </c>
      <c r="L15" s="335" t="s">
        <v>183</v>
      </c>
    </row>
    <row r="16" spans="1:12" ht="15.75" thickBot="1">
      <c r="A16" s="19" t="s">
        <v>101</v>
      </c>
      <c r="B16" s="20">
        <v>323</v>
      </c>
      <c r="C16" s="50">
        <v>0.1037251123956326</v>
      </c>
      <c r="D16" s="20">
        <v>677</v>
      </c>
      <c r="E16" s="51">
        <v>0.0944870900209351</v>
      </c>
      <c r="F16" s="52">
        <v>32</v>
      </c>
      <c r="G16" s="50">
        <v>0.09329446064139942</v>
      </c>
      <c r="H16" s="20">
        <v>1</v>
      </c>
      <c r="I16" s="51">
        <v>0.14285714285714285</v>
      </c>
      <c r="J16" s="53">
        <v>1033</v>
      </c>
      <c r="K16" s="51">
        <v>0.09718694138677204</v>
      </c>
      <c r="L16" s="335" t="s">
        <v>184</v>
      </c>
    </row>
    <row r="17" spans="1:12" ht="15.75" thickBot="1">
      <c r="A17" s="25" t="s">
        <v>32</v>
      </c>
      <c r="B17" s="26">
        <v>3114</v>
      </c>
      <c r="C17" s="27">
        <v>1</v>
      </c>
      <c r="D17" s="26">
        <v>7165</v>
      </c>
      <c r="E17" s="28">
        <v>1</v>
      </c>
      <c r="F17" s="55">
        <v>343</v>
      </c>
      <c r="G17" s="27">
        <v>1</v>
      </c>
      <c r="H17" s="26">
        <v>7</v>
      </c>
      <c r="I17" s="28">
        <v>1</v>
      </c>
      <c r="J17" s="55">
        <v>10629</v>
      </c>
      <c r="K17" s="28">
        <v>1</v>
      </c>
      <c r="L17" s="335" t="s">
        <v>54</v>
      </c>
    </row>
    <row r="18" spans="1:11" ht="15">
      <c r="A18" s="56"/>
      <c r="B18" s="57"/>
      <c r="C18" s="58"/>
      <c r="D18" s="57"/>
      <c r="E18" s="58"/>
      <c r="F18" s="57"/>
      <c r="G18" s="58"/>
      <c r="H18" s="57"/>
      <c r="I18" s="58"/>
      <c r="J18" s="57"/>
      <c r="K18" s="58"/>
    </row>
    <row r="19" spans="1:11" ht="15">
      <c r="A19" s="59" t="s">
        <v>36</v>
      </c>
      <c r="B19" s="62"/>
      <c r="C19" s="62"/>
      <c r="D19" s="120"/>
      <c r="E19" s="62"/>
      <c r="F19" s="62"/>
      <c r="G19" s="62"/>
      <c r="H19" s="62"/>
      <c r="I19" s="62"/>
      <c r="J19" s="177"/>
      <c r="K19" s="62"/>
    </row>
    <row r="20" spans="1:11" ht="15">
      <c r="A20" s="62" t="s">
        <v>202</v>
      </c>
      <c r="B20" s="62"/>
      <c r="C20" s="62"/>
      <c r="D20" s="62"/>
      <c r="E20" s="62"/>
      <c r="F20" s="62"/>
      <c r="G20" s="62"/>
      <c r="H20" s="62"/>
      <c r="I20" s="62"/>
      <c r="J20" s="122"/>
      <c r="K20" s="62"/>
    </row>
    <row r="21" spans="1:11" ht="45.75" customHeight="1">
      <c r="A21" s="544"/>
      <c r="B21" s="544"/>
      <c r="C21" s="544"/>
      <c r="D21" s="544"/>
      <c r="E21" s="544"/>
      <c r="F21" s="544"/>
      <c r="G21" s="544"/>
      <c r="H21" s="544"/>
      <c r="I21" s="544"/>
      <c r="J21" s="544"/>
      <c r="K21" s="544"/>
    </row>
  </sheetData>
  <sheetProtection/>
  <mergeCells count="9">
    <mergeCell ref="A21:K21"/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2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5.7109375" style="318" customWidth="1"/>
    <col min="2" max="22" width="10.7109375" style="318" customWidth="1"/>
    <col min="23" max="16384" width="9.140625" style="318" customWidth="1"/>
  </cols>
  <sheetData>
    <row r="1" spans="1:22" ht="24.75" customHeight="1" thickBot="1" thickTop="1">
      <c r="A1" s="546" t="s">
        <v>293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47"/>
    </row>
    <row r="2" spans="1:22" ht="24.75" customHeight="1" thickBot="1" thickTop="1">
      <c r="A2" s="443" t="s">
        <v>89</v>
      </c>
      <c r="B2" s="474" t="s">
        <v>38</v>
      </c>
      <c r="C2" s="475"/>
      <c r="D2" s="475"/>
      <c r="E2" s="475"/>
      <c r="F2" s="475"/>
      <c r="G2" s="475"/>
      <c r="H2" s="475"/>
      <c r="I2" s="475"/>
      <c r="J2" s="548"/>
      <c r="K2" s="474" t="s">
        <v>39</v>
      </c>
      <c r="L2" s="475"/>
      <c r="M2" s="475"/>
      <c r="N2" s="475"/>
      <c r="O2" s="475"/>
      <c r="P2" s="475"/>
      <c r="Q2" s="475"/>
      <c r="R2" s="475"/>
      <c r="S2" s="475"/>
      <c r="T2" s="548"/>
      <c r="U2" s="476" t="s">
        <v>32</v>
      </c>
      <c r="V2" s="477"/>
    </row>
    <row r="3" spans="1:22" ht="24.75" customHeight="1" thickBot="1">
      <c r="A3" s="443"/>
      <c r="B3" s="530" t="s">
        <v>33</v>
      </c>
      <c r="C3" s="533"/>
      <c r="D3" s="533"/>
      <c r="E3" s="533"/>
      <c r="F3" s="533"/>
      <c r="G3" s="533"/>
      <c r="H3" s="534"/>
      <c r="I3" s="538" t="s">
        <v>32</v>
      </c>
      <c r="J3" s="540"/>
      <c r="K3" s="530" t="s">
        <v>33</v>
      </c>
      <c r="L3" s="533"/>
      <c r="M3" s="533"/>
      <c r="N3" s="533"/>
      <c r="O3" s="533"/>
      <c r="P3" s="533"/>
      <c r="Q3" s="533"/>
      <c r="R3" s="534"/>
      <c r="S3" s="538" t="s">
        <v>32</v>
      </c>
      <c r="T3" s="540"/>
      <c r="U3" s="476"/>
      <c r="V3" s="477"/>
    </row>
    <row r="4" spans="1:22" ht="24.75" customHeight="1">
      <c r="A4" s="443"/>
      <c r="B4" s="440" t="s">
        <v>34</v>
      </c>
      <c r="C4" s="441"/>
      <c r="D4" s="440" t="s">
        <v>200</v>
      </c>
      <c r="E4" s="441"/>
      <c r="F4" s="440" t="s">
        <v>53</v>
      </c>
      <c r="G4" s="441"/>
      <c r="H4" s="30" t="s">
        <v>35</v>
      </c>
      <c r="I4" s="478"/>
      <c r="J4" s="479"/>
      <c r="K4" s="440" t="s">
        <v>34</v>
      </c>
      <c r="L4" s="441"/>
      <c r="M4" s="440" t="s">
        <v>200</v>
      </c>
      <c r="N4" s="441"/>
      <c r="O4" s="440" t="s">
        <v>53</v>
      </c>
      <c r="P4" s="441"/>
      <c r="Q4" s="440" t="s">
        <v>35</v>
      </c>
      <c r="R4" s="441"/>
      <c r="S4" s="478"/>
      <c r="T4" s="479"/>
      <c r="U4" s="476"/>
      <c r="V4" s="477"/>
    </row>
    <row r="5" spans="1:22" ht="24.75" customHeight="1" thickBot="1">
      <c r="A5" s="444"/>
      <c r="B5" s="7" t="s">
        <v>5</v>
      </c>
      <c r="C5" s="116" t="s">
        <v>6</v>
      </c>
      <c r="D5" s="7" t="s">
        <v>5</v>
      </c>
      <c r="E5" s="117" t="s">
        <v>6</v>
      </c>
      <c r="F5" s="115" t="s">
        <v>5</v>
      </c>
      <c r="G5" s="116" t="s">
        <v>6</v>
      </c>
      <c r="H5" s="7" t="s">
        <v>5</v>
      </c>
      <c r="I5" s="7" t="s">
        <v>5</v>
      </c>
      <c r="J5" s="117" t="s">
        <v>6</v>
      </c>
      <c r="K5" s="115" t="s">
        <v>5</v>
      </c>
      <c r="L5" s="116" t="s">
        <v>6</v>
      </c>
      <c r="M5" s="7" t="s">
        <v>5</v>
      </c>
      <c r="N5" s="117" t="s">
        <v>6</v>
      </c>
      <c r="O5" s="115" t="s">
        <v>5</v>
      </c>
      <c r="P5" s="116" t="s">
        <v>6</v>
      </c>
      <c r="Q5" s="7" t="s">
        <v>5</v>
      </c>
      <c r="R5" s="117" t="s">
        <v>6</v>
      </c>
      <c r="S5" s="7" t="s">
        <v>5</v>
      </c>
      <c r="T5" s="117" t="s">
        <v>6</v>
      </c>
      <c r="U5" s="7" t="s">
        <v>5</v>
      </c>
      <c r="V5" s="117" t="s">
        <v>6</v>
      </c>
    </row>
    <row r="6" spans="1:23" ht="15">
      <c r="A6" s="40" t="s">
        <v>90</v>
      </c>
      <c r="B6" s="41">
        <v>289</v>
      </c>
      <c r="C6" s="137">
        <v>0.1382775119617225</v>
      </c>
      <c r="D6" s="41">
        <v>650</v>
      </c>
      <c r="E6" s="138">
        <v>0.14689265536723164</v>
      </c>
      <c r="F6" s="44">
        <v>37</v>
      </c>
      <c r="G6" s="137">
        <v>0.16299559471365638</v>
      </c>
      <c r="H6" s="153">
        <v>0</v>
      </c>
      <c r="I6" s="45">
        <v>976</v>
      </c>
      <c r="J6" s="137">
        <v>0.1446997776130467</v>
      </c>
      <c r="K6" s="41">
        <v>160</v>
      </c>
      <c r="L6" s="138">
        <v>0.15625</v>
      </c>
      <c r="M6" s="44">
        <v>407</v>
      </c>
      <c r="N6" s="137">
        <v>0.1485401459854015</v>
      </c>
      <c r="O6" s="41">
        <v>14</v>
      </c>
      <c r="P6" s="138">
        <v>0.12068965517241378</v>
      </c>
      <c r="Q6" s="44">
        <v>0</v>
      </c>
      <c r="R6" s="154">
        <v>0</v>
      </c>
      <c r="S6" s="118">
        <v>581</v>
      </c>
      <c r="T6" s="138">
        <v>0.14958805355303811</v>
      </c>
      <c r="U6" s="118">
        <v>1557</v>
      </c>
      <c r="V6" s="138">
        <v>0.14648602878916173</v>
      </c>
      <c r="W6" s="331" t="s">
        <v>173</v>
      </c>
    </row>
    <row r="7" spans="1:23" ht="15">
      <c r="A7" s="46" t="s">
        <v>91</v>
      </c>
      <c r="B7" s="16">
        <v>171</v>
      </c>
      <c r="C7" s="137">
        <v>0.08181818181818182</v>
      </c>
      <c r="D7" s="16">
        <v>371</v>
      </c>
      <c r="E7" s="138">
        <v>0.08384180790960452</v>
      </c>
      <c r="F7" s="47">
        <v>11</v>
      </c>
      <c r="G7" s="137">
        <v>0.048458149779735685</v>
      </c>
      <c r="H7" s="73">
        <v>0</v>
      </c>
      <c r="I7" s="48">
        <v>553</v>
      </c>
      <c r="J7" s="137">
        <v>0.08198665678280208</v>
      </c>
      <c r="K7" s="16">
        <v>73</v>
      </c>
      <c r="L7" s="138">
        <v>0.0712890625</v>
      </c>
      <c r="M7" s="47">
        <v>197</v>
      </c>
      <c r="N7" s="137">
        <v>0.07189781021897812</v>
      </c>
      <c r="O7" s="16">
        <v>7</v>
      </c>
      <c r="P7" s="138">
        <v>0.06034482758620689</v>
      </c>
      <c r="Q7" s="47">
        <v>0</v>
      </c>
      <c r="R7" s="154">
        <v>0</v>
      </c>
      <c r="S7" s="74">
        <v>277</v>
      </c>
      <c r="T7" s="138">
        <v>0.07131822863027806</v>
      </c>
      <c r="U7" s="74">
        <v>830</v>
      </c>
      <c r="V7" s="138">
        <v>0.0780882491297394</v>
      </c>
      <c r="W7" s="331" t="s">
        <v>174</v>
      </c>
    </row>
    <row r="8" spans="1:23" ht="15">
      <c r="A8" s="46" t="s">
        <v>92</v>
      </c>
      <c r="B8" s="16">
        <v>165</v>
      </c>
      <c r="C8" s="137">
        <v>0.07894736842105263</v>
      </c>
      <c r="D8" s="16">
        <v>361</v>
      </c>
      <c r="E8" s="138">
        <v>0.08158192090395482</v>
      </c>
      <c r="F8" s="47">
        <v>22</v>
      </c>
      <c r="G8" s="137">
        <v>0.09691629955947137</v>
      </c>
      <c r="H8" s="73">
        <v>0</v>
      </c>
      <c r="I8" s="48">
        <v>548</v>
      </c>
      <c r="J8" s="137">
        <v>0.08124536693847294</v>
      </c>
      <c r="K8" s="16">
        <v>81</v>
      </c>
      <c r="L8" s="138">
        <v>0.0791015625</v>
      </c>
      <c r="M8" s="47">
        <v>211</v>
      </c>
      <c r="N8" s="137">
        <v>0.07700729927007299</v>
      </c>
      <c r="O8" s="16">
        <v>8</v>
      </c>
      <c r="P8" s="138">
        <v>0.06896551724137931</v>
      </c>
      <c r="Q8" s="47">
        <v>1</v>
      </c>
      <c r="R8" s="154">
        <v>0.25</v>
      </c>
      <c r="S8" s="74">
        <v>301</v>
      </c>
      <c r="T8" s="138">
        <v>0.0774974253347065</v>
      </c>
      <c r="U8" s="74">
        <v>849</v>
      </c>
      <c r="V8" s="138">
        <v>0.07987581145921535</v>
      </c>
      <c r="W8" s="331" t="s">
        <v>175</v>
      </c>
    </row>
    <row r="9" spans="1:23" ht="15">
      <c r="A9" s="46" t="s">
        <v>93</v>
      </c>
      <c r="B9" s="16">
        <v>117</v>
      </c>
      <c r="C9" s="137">
        <v>0.05598086124401914</v>
      </c>
      <c r="D9" s="16">
        <v>246</v>
      </c>
      <c r="E9" s="138">
        <v>0.05559322033898304</v>
      </c>
      <c r="F9" s="47">
        <v>14</v>
      </c>
      <c r="G9" s="137">
        <v>0.06167400881057269</v>
      </c>
      <c r="H9" s="73">
        <v>0</v>
      </c>
      <c r="I9" s="48">
        <v>377</v>
      </c>
      <c r="J9" s="137">
        <v>0.055893254262416606</v>
      </c>
      <c r="K9" s="16">
        <v>76</v>
      </c>
      <c r="L9" s="138">
        <v>0.07421875</v>
      </c>
      <c r="M9" s="47">
        <v>139</v>
      </c>
      <c r="N9" s="137">
        <v>0.05072992700729927</v>
      </c>
      <c r="O9" s="16">
        <v>9</v>
      </c>
      <c r="P9" s="138">
        <v>0.07758620689655171</v>
      </c>
      <c r="Q9" s="47">
        <v>0</v>
      </c>
      <c r="R9" s="154">
        <v>0</v>
      </c>
      <c r="S9" s="74">
        <v>224</v>
      </c>
      <c r="T9" s="138">
        <v>0.057672502574665295</v>
      </c>
      <c r="U9" s="74">
        <v>601</v>
      </c>
      <c r="V9" s="138">
        <v>0.0565434189481607</v>
      </c>
      <c r="W9" s="331" t="s">
        <v>176</v>
      </c>
    </row>
    <row r="10" spans="1:23" ht="15">
      <c r="A10" s="46" t="s">
        <v>94</v>
      </c>
      <c r="B10" s="16">
        <v>157</v>
      </c>
      <c r="C10" s="137">
        <v>0.07511961722488038</v>
      </c>
      <c r="D10" s="16">
        <v>389</v>
      </c>
      <c r="E10" s="138">
        <v>0.08790960451977402</v>
      </c>
      <c r="F10" s="47">
        <v>20</v>
      </c>
      <c r="G10" s="137">
        <v>0.0881057268722467</v>
      </c>
      <c r="H10" s="73">
        <v>1</v>
      </c>
      <c r="I10" s="48">
        <v>567</v>
      </c>
      <c r="J10" s="137">
        <v>0.08406226834692365</v>
      </c>
      <c r="K10" s="16">
        <v>83</v>
      </c>
      <c r="L10" s="138">
        <v>0.0810546875</v>
      </c>
      <c r="M10" s="47">
        <v>225</v>
      </c>
      <c r="N10" s="137">
        <v>0.0821167883211679</v>
      </c>
      <c r="O10" s="16">
        <v>12</v>
      </c>
      <c r="P10" s="138">
        <v>0.10344827586206896</v>
      </c>
      <c r="Q10" s="47">
        <v>0</v>
      </c>
      <c r="R10" s="154">
        <v>0</v>
      </c>
      <c r="S10" s="74">
        <v>320</v>
      </c>
      <c r="T10" s="138">
        <v>0.082389289392379</v>
      </c>
      <c r="U10" s="74">
        <v>887</v>
      </c>
      <c r="V10" s="138">
        <v>0.08345093611816728</v>
      </c>
      <c r="W10" s="331" t="s">
        <v>177</v>
      </c>
    </row>
    <row r="11" spans="1:23" ht="15">
      <c r="A11" s="46" t="s">
        <v>95</v>
      </c>
      <c r="B11" s="16">
        <v>176</v>
      </c>
      <c r="C11" s="137">
        <v>0.08421052631578947</v>
      </c>
      <c r="D11" s="16">
        <v>333</v>
      </c>
      <c r="E11" s="138">
        <v>0.07525423728813559</v>
      </c>
      <c r="F11" s="47">
        <v>15</v>
      </c>
      <c r="G11" s="137">
        <v>0.06607929515418502</v>
      </c>
      <c r="H11" s="73">
        <v>0</v>
      </c>
      <c r="I11" s="48">
        <v>524</v>
      </c>
      <c r="J11" s="137">
        <v>0.07768717568569311</v>
      </c>
      <c r="K11" s="16">
        <v>97</v>
      </c>
      <c r="L11" s="138">
        <v>0.0947265625</v>
      </c>
      <c r="M11" s="47">
        <v>217</v>
      </c>
      <c r="N11" s="137">
        <v>0.0791970802919708</v>
      </c>
      <c r="O11" s="16">
        <v>17</v>
      </c>
      <c r="P11" s="138">
        <v>0.14655172413793102</v>
      </c>
      <c r="Q11" s="47">
        <v>0</v>
      </c>
      <c r="R11" s="154">
        <v>0</v>
      </c>
      <c r="S11" s="74">
        <v>331</v>
      </c>
      <c r="T11" s="138">
        <v>0.08522142121524202</v>
      </c>
      <c r="U11" s="74">
        <v>855</v>
      </c>
      <c r="V11" s="138">
        <v>0.08044030482641829</v>
      </c>
      <c r="W11" s="331" t="s">
        <v>178</v>
      </c>
    </row>
    <row r="12" spans="1:23" ht="15">
      <c r="A12" s="46" t="s">
        <v>96</v>
      </c>
      <c r="B12" s="16">
        <v>77</v>
      </c>
      <c r="C12" s="137">
        <v>0.03684210526315789</v>
      </c>
      <c r="D12" s="16">
        <v>170</v>
      </c>
      <c r="E12" s="138">
        <v>0.0384180790960452</v>
      </c>
      <c r="F12" s="47">
        <v>14</v>
      </c>
      <c r="G12" s="137">
        <v>0.06167400881057269</v>
      </c>
      <c r="H12" s="73">
        <v>1</v>
      </c>
      <c r="I12" s="48">
        <v>262</v>
      </c>
      <c r="J12" s="137">
        <v>0.038843587842846555</v>
      </c>
      <c r="K12" s="16">
        <v>32</v>
      </c>
      <c r="L12" s="138">
        <v>0.03125</v>
      </c>
      <c r="M12" s="47">
        <v>132</v>
      </c>
      <c r="N12" s="137">
        <v>0.04817518248175182</v>
      </c>
      <c r="O12" s="16">
        <v>5</v>
      </c>
      <c r="P12" s="138">
        <v>0.04310344827586207</v>
      </c>
      <c r="Q12" s="47">
        <v>0</v>
      </c>
      <c r="R12" s="154">
        <v>0</v>
      </c>
      <c r="S12" s="74">
        <v>169</v>
      </c>
      <c r="T12" s="138">
        <v>0.043511843460350155</v>
      </c>
      <c r="U12" s="74">
        <v>431</v>
      </c>
      <c r="V12" s="138">
        <v>0.04054944021074419</v>
      </c>
      <c r="W12" s="331" t="s">
        <v>179</v>
      </c>
    </row>
    <row r="13" spans="1:23" ht="15">
      <c r="A13" s="46" t="s">
        <v>97</v>
      </c>
      <c r="B13" s="16">
        <v>96</v>
      </c>
      <c r="C13" s="137">
        <v>0.045933014354066985</v>
      </c>
      <c r="D13" s="16">
        <v>196</v>
      </c>
      <c r="E13" s="138">
        <v>0.04429378531073446</v>
      </c>
      <c r="F13" s="47">
        <v>10</v>
      </c>
      <c r="G13" s="137">
        <v>0.04405286343612335</v>
      </c>
      <c r="H13" s="73">
        <v>0</v>
      </c>
      <c r="I13" s="48">
        <v>302</v>
      </c>
      <c r="J13" s="137">
        <v>0.04477390659747962</v>
      </c>
      <c r="K13" s="16">
        <v>47</v>
      </c>
      <c r="L13" s="138">
        <v>0.0458984375</v>
      </c>
      <c r="M13" s="47">
        <v>177</v>
      </c>
      <c r="N13" s="137">
        <v>0.06459854014598539</v>
      </c>
      <c r="O13" s="16">
        <v>4</v>
      </c>
      <c r="P13" s="138">
        <v>0.034482758620689655</v>
      </c>
      <c r="Q13" s="47">
        <v>0</v>
      </c>
      <c r="R13" s="154">
        <v>0</v>
      </c>
      <c r="S13" s="74">
        <v>228</v>
      </c>
      <c r="T13" s="138">
        <v>0.05870236869207004</v>
      </c>
      <c r="U13" s="74">
        <v>530</v>
      </c>
      <c r="V13" s="138">
        <v>0.04986358076959262</v>
      </c>
      <c r="W13" s="331" t="s">
        <v>180</v>
      </c>
    </row>
    <row r="14" spans="1:23" ht="15">
      <c r="A14" s="46" t="s">
        <v>98</v>
      </c>
      <c r="B14" s="16">
        <v>155</v>
      </c>
      <c r="C14" s="137">
        <v>0.07416267942583732</v>
      </c>
      <c r="D14" s="16">
        <v>371</v>
      </c>
      <c r="E14" s="138">
        <v>0.08384180790960452</v>
      </c>
      <c r="F14" s="47">
        <v>22</v>
      </c>
      <c r="G14" s="137">
        <v>0.09691629955947137</v>
      </c>
      <c r="H14" s="73">
        <v>0</v>
      </c>
      <c r="I14" s="48">
        <v>548</v>
      </c>
      <c r="J14" s="137">
        <v>0.08124536693847294</v>
      </c>
      <c r="K14" s="16">
        <v>76</v>
      </c>
      <c r="L14" s="138">
        <v>0.07421875</v>
      </c>
      <c r="M14" s="47">
        <v>228</v>
      </c>
      <c r="N14" s="137">
        <v>0.08321167883211679</v>
      </c>
      <c r="O14" s="16">
        <v>9</v>
      </c>
      <c r="P14" s="138">
        <v>0.07758620689655171</v>
      </c>
      <c r="Q14" s="47">
        <v>1</v>
      </c>
      <c r="R14" s="154">
        <v>0.25</v>
      </c>
      <c r="S14" s="74">
        <v>314</v>
      </c>
      <c r="T14" s="138">
        <v>0.08084449021627188</v>
      </c>
      <c r="U14" s="74">
        <v>862</v>
      </c>
      <c r="V14" s="138">
        <v>0.08109888042148838</v>
      </c>
      <c r="W14" s="331" t="s">
        <v>181</v>
      </c>
    </row>
    <row r="15" spans="1:23" ht="15">
      <c r="A15" s="46" t="s">
        <v>99</v>
      </c>
      <c r="B15" s="16">
        <v>235</v>
      </c>
      <c r="C15" s="137">
        <v>0.11244019138755981</v>
      </c>
      <c r="D15" s="16">
        <v>446</v>
      </c>
      <c r="E15" s="138">
        <v>0.1007909604519774</v>
      </c>
      <c r="F15" s="47">
        <v>19</v>
      </c>
      <c r="G15" s="137">
        <v>0.08370044052863436</v>
      </c>
      <c r="H15" s="73">
        <v>0</v>
      </c>
      <c r="I15" s="48">
        <v>700</v>
      </c>
      <c r="J15" s="137">
        <v>0.1037805782060786</v>
      </c>
      <c r="K15" s="16">
        <v>87</v>
      </c>
      <c r="L15" s="138">
        <v>0.0849609375</v>
      </c>
      <c r="M15" s="47">
        <v>279</v>
      </c>
      <c r="N15" s="137">
        <v>0.10182481751824818</v>
      </c>
      <c r="O15" s="16">
        <v>7</v>
      </c>
      <c r="P15" s="138">
        <v>0.06034482758620689</v>
      </c>
      <c r="Q15" s="47">
        <v>1</v>
      </c>
      <c r="R15" s="154">
        <v>0.25</v>
      </c>
      <c r="S15" s="74">
        <v>374</v>
      </c>
      <c r="T15" s="138">
        <v>0.09629248197734293</v>
      </c>
      <c r="U15" s="74">
        <v>1074</v>
      </c>
      <c r="V15" s="138">
        <v>0.10104431272932542</v>
      </c>
      <c r="W15" s="331" t="s">
        <v>182</v>
      </c>
    </row>
    <row r="16" spans="1:23" ht="15">
      <c r="A16" s="46" t="s">
        <v>100</v>
      </c>
      <c r="B16" s="16">
        <v>232</v>
      </c>
      <c r="C16" s="137">
        <v>0.1110047846889952</v>
      </c>
      <c r="D16" s="16">
        <v>467</v>
      </c>
      <c r="E16" s="138">
        <v>0.10553672316384181</v>
      </c>
      <c r="F16" s="47">
        <v>23</v>
      </c>
      <c r="G16" s="137">
        <v>0.1013215859030837</v>
      </c>
      <c r="H16" s="73">
        <v>1</v>
      </c>
      <c r="I16" s="48">
        <v>723</v>
      </c>
      <c r="J16" s="137">
        <v>0.10719051148999262</v>
      </c>
      <c r="K16" s="16">
        <v>109</v>
      </c>
      <c r="L16" s="138">
        <v>0.1064453125</v>
      </c>
      <c r="M16" s="47">
        <v>276</v>
      </c>
      <c r="N16" s="137">
        <v>0.10072992700729927</v>
      </c>
      <c r="O16" s="16">
        <v>12</v>
      </c>
      <c r="P16" s="138">
        <v>0.10344827586206896</v>
      </c>
      <c r="Q16" s="47">
        <v>0</v>
      </c>
      <c r="R16" s="154">
        <v>0</v>
      </c>
      <c r="S16" s="74">
        <v>397</v>
      </c>
      <c r="T16" s="138">
        <v>0.10221421215242019</v>
      </c>
      <c r="U16" s="74">
        <v>1120</v>
      </c>
      <c r="V16" s="138">
        <v>0.10537209521121461</v>
      </c>
      <c r="W16" s="331" t="s">
        <v>183</v>
      </c>
    </row>
    <row r="17" spans="1:23" ht="15.75" thickBot="1">
      <c r="A17" s="49" t="s">
        <v>101</v>
      </c>
      <c r="B17" s="20">
        <v>220</v>
      </c>
      <c r="C17" s="140">
        <v>0.10526315789473684</v>
      </c>
      <c r="D17" s="20">
        <v>425</v>
      </c>
      <c r="E17" s="141">
        <v>0.096045197740113</v>
      </c>
      <c r="F17" s="52">
        <v>20</v>
      </c>
      <c r="G17" s="140">
        <v>0.0881057268722467</v>
      </c>
      <c r="H17" s="75">
        <v>0</v>
      </c>
      <c r="I17" s="53">
        <v>665</v>
      </c>
      <c r="J17" s="140">
        <v>0.09859154929577464</v>
      </c>
      <c r="K17" s="20">
        <v>103</v>
      </c>
      <c r="L17" s="141">
        <v>0.1005859375</v>
      </c>
      <c r="M17" s="52">
        <v>252</v>
      </c>
      <c r="N17" s="140">
        <v>0.09197080291970802</v>
      </c>
      <c r="O17" s="20">
        <v>12</v>
      </c>
      <c r="P17" s="141">
        <v>0.10344827586206896</v>
      </c>
      <c r="Q17" s="52">
        <v>1</v>
      </c>
      <c r="R17" s="155">
        <v>0.25</v>
      </c>
      <c r="S17" s="76">
        <v>368</v>
      </c>
      <c r="T17" s="141">
        <v>0.09474768280123584</v>
      </c>
      <c r="U17" s="76">
        <v>1033</v>
      </c>
      <c r="V17" s="141">
        <v>0.09718694138677204</v>
      </c>
      <c r="W17" s="331" t="s">
        <v>184</v>
      </c>
    </row>
    <row r="18" spans="1:23" ht="15.75" thickBot="1">
      <c r="A18" s="54" t="s">
        <v>32</v>
      </c>
      <c r="B18" s="26">
        <v>2090</v>
      </c>
      <c r="C18" s="77">
        <v>1</v>
      </c>
      <c r="D18" s="26">
        <v>4425</v>
      </c>
      <c r="E18" s="78">
        <v>1</v>
      </c>
      <c r="F18" s="55">
        <v>227</v>
      </c>
      <c r="G18" s="77">
        <v>1</v>
      </c>
      <c r="H18" s="79">
        <v>3</v>
      </c>
      <c r="I18" s="55">
        <v>6745</v>
      </c>
      <c r="J18" s="77">
        <v>1</v>
      </c>
      <c r="K18" s="26">
        <v>1024</v>
      </c>
      <c r="L18" s="78">
        <v>1</v>
      </c>
      <c r="M18" s="55">
        <v>2740</v>
      </c>
      <c r="N18" s="77">
        <v>1</v>
      </c>
      <c r="O18" s="26">
        <v>116</v>
      </c>
      <c r="P18" s="78">
        <v>1</v>
      </c>
      <c r="Q18" s="55">
        <v>4</v>
      </c>
      <c r="R18" s="77">
        <v>1</v>
      </c>
      <c r="S18" s="26">
        <v>3884</v>
      </c>
      <c r="T18" s="78">
        <v>1</v>
      </c>
      <c r="U18" s="26">
        <v>10629</v>
      </c>
      <c r="V18" s="78">
        <v>1</v>
      </c>
      <c r="W18" s="332" t="s">
        <v>54</v>
      </c>
    </row>
    <row r="19" spans="1:22" ht="15">
      <c r="A19" s="56"/>
      <c r="B19" s="57"/>
      <c r="C19" s="80"/>
      <c r="D19" s="57"/>
      <c r="E19" s="80"/>
      <c r="F19" s="57"/>
      <c r="G19" s="80"/>
      <c r="H19" s="57"/>
      <c r="I19" s="57"/>
      <c r="J19" s="80"/>
      <c r="K19" s="57"/>
      <c r="L19" s="80"/>
      <c r="M19" s="57"/>
      <c r="N19" s="80"/>
      <c r="O19" s="57"/>
      <c r="P19" s="80"/>
      <c r="Q19" s="57"/>
      <c r="R19" s="80"/>
      <c r="S19" s="57"/>
      <c r="T19" s="80"/>
      <c r="U19" s="57"/>
      <c r="V19" s="80"/>
    </row>
    <row r="20" spans="1:22" ht="15">
      <c r="A20" s="59" t="s">
        <v>36</v>
      </c>
      <c r="B20" s="62"/>
      <c r="C20" s="62"/>
      <c r="D20" s="62"/>
      <c r="E20" s="62"/>
      <c r="F20" s="62"/>
      <c r="G20" s="62"/>
      <c r="H20" s="62"/>
      <c r="I20" s="122"/>
      <c r="J20" s="62"/>
      <c r="K20" s="62"/>
      <c r="L20" s="62"/>
      <c r="M20" s="62"/>
      <c r="N20" s="62"/>
      <c r="O20" s="62"/>
      <c r="P20" s="62"/>
      <c r="Q20" s="62"/>
      <c r="R20" s="62"/>
      <c r="S20" s="122"/>
      <c r="T20" s="62"/>
      <c r="U20" s="121"/>
      <c r="V20" s="60"/>
    </row>
    <row r="21" spans="1:22" ht="15">
      <c r="A21" s="62" t="s">
        <v>201</v>
      </c>
      <c r="B21" s="62"/>
      <c r="C21" s="62"/>
      <c r="D21" s="62"/>
      <c r="E21" s="62"/>
      <c r="F21" s="62"/>
      <c r="G21" s="62"/>
      <c r="H21" s="62"/>
      <c r="I21" s="122"/>
      <c r="J21" s="62"/>
      <c r="K21" s="62"/>
      <c r="L21" s="62"/>
      <c r="M21" s="62"/>
      <c r="N21" s="62"/>
      <c r="O21" s="62"/>
      <c r="P21" s="62"/>
      <c r="Q21" s="62"/>
      <c r="R21" s="62"/>
      <c r="S21" s="122"/>
      <c r="T21" s="62"/>
      <c r="U21" s="60"/>
      <c r="V21" s="60"/>
    </row>
    <row r="22" spans="1:22" ht="15">
      <c r="A22" s="60"/>
      <c r="B22" s="60"/>
      <c r="C22" s="60"/>
      <c r="D22" s="60"/>
      <c r="E22" s="60"/>
      <c r="F22" s="60"/>
      <c r="G22" s="60"/>
      <c r="H22" s="60"/>
      <c r="I22" s="61"/>
      <c r="J22" s="60"/>
      <c r="K22" s="60"/>
      <c r="L22" s="60"/>
      <c r="M22" s="60"/>
      <c r="N22" s="60"/>
      <c r="O22" s="60"/>
      <c r="P22" s="60"/>
      <c r="Q22" s="60"/>
      <c r="R22" s="60"/>
      <c r="S22" s="61"/>
      <c r="T22" s="60"/>
      <c r="U22" s="60"/>
      <c r="V22" s="60"/>
    </row>
  </sheetData>
  <sheetProtection/>
  <mergeCells count="16">
    <mergeCell ref="B4:C4"/>
    <mergeCell ref="D4:E4"/>
    <mergeCell ref="F4:G4"/>
    <mergeCell ref="K4:L4"/>
    <mergeCell ref="M4:N4"/>
    <mergeCell ref="O4:P4"/>
    <mergeCell ref="A1:V1"/>
    <mergeCell ref="A2:A5"/>
    <mergeCell ref="B2:J2"/>
    <mergeCell ref="K2:T2"/>
    <mergeCell ref="U2:V4"/>
    <mergeCell ref="B3:H3"/>
    <mergeCell ref="I3:J4"/>
    <mergeCell ref="K3:R3"/>
    <mergeCell ref="S3:T4"/>
    <mergeCell ref="Q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2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5.7109375" style="318" customWidth="1"/>
    <col min="2" max="2" width="11.8515625" style="318" customWidth="1"/>
    <col min="3" max="14" width="13.140625" style="318" customWidth="1"/>
    <col min="15" max="17" width="11.8515625" style="318" customWidth="1"/>
    <col min="18" max="16384" width="9.140625" style="318" customWidth="1"/>
  </cols>
  <sheetData>
    <row r="1" spans="1:17" ht="24.75" customHeight="1" thickBot="1" thickTop="1">
      <c r="A1" s="546" t="s">
        <v>294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47"/>
    </row>
    <row r="2" spans="1:17" ht="24.75" customHeight="1" thickBot="1" thickTop="1">
      <c r="A2" s="443" t="s">
        <v>89</v>
      </c>
      <c r="B2" s="550" t="s">
        <v>41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2"/>
    </row>
    <row r="3" spans="1:17" ht="24.75" customHeight="1" thickBot="1">
      <c r="A3" s="472"/>
      <c r="B3" s="456" t="s">
        <v>102</v>
      </c>
      <c r="C3" s="457"/>
      <c r="D3" s="457"/>
      <c r="E3" s="457"/>
      <c r="F3" s="553"/>
      <c r="G3" s="545" t="s">
        <v>103</v>
      </c>
      <c r="H3" s="457"/>
      <c r="I3" s="457"/>
      <c r="J3" s="457"/>
      <c r="K3" s="553"/>
      <c r="L3" s="545" t="s">
        <v>44</v>
      </c>
      <c r="M3" s="457"/>
      <c r="N3" s="457"/>
      <c r="O3" s="457"/>
      <c r="P3" s="458"/>
      <c r="Q3" s="537" t="s">
        <v>54</v>
      </c>
    </row>
    <row r="4" spans="1:17" ht="24.75" customHeight="1" thickBot="1">
      <c r="A4" s="472"/>
      <c r="B4" s="530" t="s">
        <v>33</v>
      </c>
      <c r="C4" s="531"/>
      <c r="D4" s="531"/>
      <c r="E4" s="532"/>
      <c r="F4" s="537" t="s">
        <v>32</v>
      </c>
      <c r="G4" s="533" t="s">
        <v>33</v>
      </c>
      <c r="H4" s="531"/>
      <c r="I4" s="531"/>
      <c r="J4" s="532"/>
      <c r="K4" s="537" t="s">
        <v>32</v>
      </c>
      <c r="L4" s="533" t="s">
        <v>33</v>
      </c>
      <c r="M4" s="531"/>
      <c r="N4" s="531"/>
      <c r="O4" s="532"/>
      <c r="P4" s="537" t="s">
        <v>32</v>
      </c>
      <c r="Q4" s="443"/>
    </row>
    <row r="5" spans="1:17" ht="24.75" customHeight="1" thickBot="1">
      <c r="A5" s="473"/>
      <c r="B5" s="30" t="s">
        <v>34</v>
      </c>
      <c r="C5" s="156" t="s">
        <v>203</v>
      </c>
      <c r="D5" s="156" t="s">
        <v>204</v>
      </c>
      <c r="E5" s="31" t="s">
        <v>35</v>
      </c>
      <c r="F5" s="549"/>
      <c r="G5" s="30" t="s">
        <v>34</v>
      </c>
      <c r="H5" s="156" t="s">
        <v>203</v>
      </c>
      <c r="I5" s="156" t="s">
        <v>204</v>
      </c>
      <c r="J5" s="31" t="s">
        <v>35</v>
      </c>
      <c r="K5" s="549"/>
      <c r="L5" s="30" t="s">
        <v>34</v>
      </c>
      <c r="M5" s="156" t="s">
        <v>203</v>
      </c>
      <c r="N5" s="156" t="s">
        <v>204</v>
      </c>
      <c r="O5" s="31" t="s">
        <v>35</v>
      </c>
      <c r="P5" s="549"/>
      <c r="Q5" s="444"/>
    </row>
    <row r="6" spans="1:18" ht="15">
      <c r="A6" s="40" t="s">
        <v>90</v>
      </c>
      <c r="B6" s="12">
        <v>14</v>
      </c>
      <c r="C6" s="157">
        <v>54</v>
      </c>
      <c r="D6" s="157">
        <v>0</v>
      </c>
      <c r="E6" s="158">
        <v>0</v>
      </c>
      <c r="F6" s="70">
        <v>68</v>
      </c>
      <c r="G6" s="12">
        <v>268</v>
      </c>
      <c r="H6" s="157">
        <v>633</v>
      </c>
      <c r="I6" s="157">
        <v>23</v>
      </c>
      <c r="J6" s="158">
        <v>0</v>
      </c>
      <c r="K6" s="70">
        <v>924</v>
      </c>
      <c r="L6" s="12">
        <v>167</v>
      </c>
      <c r="M6" s="157">
        <v>370</v>
      </c>
      <c r="N6" s="157">
        <v>28</v>
      </c>
      <c r="O6" s="158">
        <v>0</v>
      </c>
      <c r="P6" s="179">
        <v>565</v>
      </c>
      <c r="Q6" s="179">
        <v>1557</v>
      </c>
      <c r="R6" s="331" t="s">
        <v>173</v>
      </c>
    </row>
    <row r="7" spans="1:18" ht="15">
      <c r="A7" s="46" t="s">
        <v>91</v>
      </c>
      <c r="B7" s="16">
        <v>12</v>
      </c>
      <c r="C7" s="161">
        <v>39</v>
      </c>
      <c r="D7" s="161">
        <v>0</v>
      </c>
      <c r="E7" s="162">
        <v>0</v>
      </c>
      <c r="F7" s="74">
        <v>51</v>
      </c>
      <c r="G7" s="16">
        <v>159</v>
      </c>
      <c r="H7" s="161">
        <v>339</v>
      </c>
      <c r="I7" s="161">
        <v>11</v>
      </c>
      <c r="J7" s="162">
        <v>0</v>
      </c>
      <c r="K7" s="74">
        <v>509</v>
      </c>
      <c r="L7" s="16">
        <v>73</v>
      </c>
      <c r="M7" s="161">
        <v>190</v>
      </c>
      <c r="N7" s="161">
        <v>7</v>
      </c>
      <c r="O7" s="162">
        <v>0</v>
      </c>
      <c r="P7" s="180">
        <v>270</v>
      </c>
      <c r="Q7" s="180">
        <v>830</v>
      </c>
      <c r="R7" s="331" t="s">
        <v>174</v>
      </c>
    </row>
    <row r="8" spans="1:18" ht="15">
      <c r="A8" s="46" t="s">
        <v>92</v>
      </c>
      <c r="B8" s="16">
        <v>15</v>
      </c>
      <c r="C8" s="161">
        <v>26</v>
      </c>
      <c r="D8" s="161">
        <v>1</v>
      </c>
      <c r="E8" s="162">
        <v>0</v>
      </c>
      <c r="F8" s="74">
        <v>42</v>
      </c>
      <c r="G8" s="16">
        <v>149</v>
      </c>
      <c r="H8" s="161">
        <v>340</v>
      </c>
      <c r="I8" s="161">
        <v>18</v>
      </c>
      <c r="J8" s="162">
        <v>1</v>
      </c>
      <c r="K8" s="74">
        <v>508</v>
      </c>
      <c r="L8" s="16">
        <v>82</v>
      </c>
      <c r="M8" s="161">
        <v>206</v>
      </c>
      <c r="N8" s="161">
        <v>11</v>
      </c>
      <c r="O8" s="162">
        <v>0</v>
      </c>
      <c r="P8" s="180">
        <v>299</v>
      </c>
      <c r="Q8" s="180">
        <v>849</v>
      </c>
      <c r="R8" s="331" t="s">
        <v>175</v>
      </c>
    </row>
    <row r="9" spans="1:18" ht="15">
      <c r="A9" s="46" t="s">
        <v>93</v>
      </c>
      <c r="B9" s="16">
        <v>10</v>
      </c>
      <c r="C9" s="161">
        <v>15</v>
      </c>
      <c r="D9" s="161">
        <v>0</v>
      </c>
      <c r="E9" s="162">
        <v>0</v>
      </c>
      <c r="F9" s="74">
        <v>25</v>
      </c>
      <c r="G9" s="16">
        <v>127</v>
      </c>
      <c r="H9" s="161">
        <v>246</v>
      </c>
      <c r="I9" s="161">
        <v>18</v>
      </c>
      <c r="J9" s="162">
        <v>0</v>
      </c>
      <c r="K9" s="74">
        <v>391</v>
      </c>
      <c r="L9" s="16">
        <v>56</v>
      </c>
      <c r="M9" s="161">
        <v>124</v>
      </c>
      <c r="N9" s="161">
        <v>5</v>
      </c>
      <c r="O9" s="162">
        <v>0</v>
      </c>
      <c r="P9" s="180">
        <v>185</v>
      </c>
      <c r="Q9" s="180">
        <v>601</v>
      </c>
      <c r="R9" s="331" t="s">
        <v>176</v>
      </c>
    </row>
    <row r="10" spans="1:18" ht="15">
      <c r="A10" s="46" t="s">
        <v>94</v>
      </c>
      <c r="B10" s="16">
        <v>13</v>
      </c>
      <c r="C10" s="161">
        <v>25</v>
      </c>
      <c r="D10" s="161">
        <v>0</v>
      </c>
      <c r="E10" s="162">
        <v>0</v>
      </c>
      <c r="F10" s="74">
        <v>38</v>
      </c>
      <c r="G10" s="16">
        <v>158</v>
      </c>
      <c r="H10" s="161">
        <v>384</v>
      </c>
      <c r="I10" s="161">
        <v>19</v>
      </c>
      <c r="J10" s="162">
        <v>1</v>
      </c>
      <c r="K10" s="74">
        <v>562</v>
      </c>
      <c r="L10" s="16">
        <v>69</v>
      </c>
      <c r="M10" s="161">
        <v>205</v>
      </c>
      <c r="N10" s="161">
        <v>13</v>
      </c>
      <c r="O10" s="162">
        <v>0</v>
      </c>
      <c r="P10" s="180">
        <v>287</v>
      </c>
      <c r="Q10" s="180">
        <v>887</v>
      </c>
      <c r="R10" s="331" t="s">
        <v>177</v>
      </c>
    </row>
    <row r="11" spans="1:18" ht="15">
      <c r="A11" s="46" t="s">
        <v>95</v>
      </c>
      <c r="B11" s="16">
        <v>9</v>
      </c>
      <c r="C11" s="161">
        <v>24</v>
      </c>
      <c r="D11" s="161">
        <v>1</v>
      </c>
      <c r="E11" s="162">
        <v>0</v>
      </c>
      <c r="F11" s="74">
        <v>34</v>
      </c>
      <c r="G11" s="16">
        <v>175</v>
      </c>
      <c r="H11" s="161">
        <v>334</v>
      </c>
      <c r="I11" s="161">
        <v>17</v>
      </c>
      <c r="J11" s="162">
        <v>0</v>
      </c>
      <c r="K11" s="74">
        <v>526</v>
      </c>
      <c r="L11" s="16">
        <v>89</v>
      </c>
      <c r="M11" s="161">
        <v>192</v>
      </c>
      <c r="N11" s="161">
        <v>14</v>
      </c>
      <c r="O11" s="162">
        <v>0</v>
      </c>
      <c r="P11" s="180">
        <v>295</v>
      </c>
      <c r="Q11" s="180">
        <v>855</v>
      </c>
      <c r="R11" s="331" t="s">
        <v>178</v>
      </c>
    </row>
    <row r="12" spans="1:18" ht="15">
      <c r="A12" s="46" t="s">
        <v>96</v>
      </c>
      <c r="B12" s="16">
        <v>5</v>
      </c>
      <c r="C12" s="161">
        <v>26</v>
      </c>
      <c r="D12" s="161">
        <v>0</v>
      </c>
      <c r="E12" s="162">
        <v>0</v>
      </c>
      <c r="F12" s="74">
        <v>31</v>
      </c>
      <c r="G12" s="16">
        <v>73</v>
      </c>
      <c r="H12" s="161">
        <v>184</v>
      </c>
      <c r="I12" s="161">
        <v>13</v>
      </c>
      <c r="J12" s="162">
        <v>0</v>
      </c>
      <c r="K12" s="74">
        <v>270</v>
      </c>
      <c r="L12" s="16">
        <v>31</v>
      </c>
      <c r="M12" s="161">
        <v>92</v>
      </c>
      <c r="N12" s="161">
        <v>6</v>
      </c>
      <c r="O12" s="162">
        <v>1</v>
      </c>
      <c r="P12" s="180">
        <v>130</v>
      </c>
      <c r="Q12" s="180">
        <v>431</v>
      </c>
      <c r="R12" s="331" t="s">
        <v>179</v>
      </c>
    </row>
    <row r="13" spans="1:18" ht="15">
      <c r="A13" s="46" t="s">
        <v>97</v>
      </c>
      <c r="B13" s="16">
        <v>8</v>
      </c>
      <c r="C13" s="161">
        <v>29</v>
      </c>
      <c r="D13" s="161">
        <v>0</v>
      </c>
      <c r="E13" s="162">
        <v>0</v>
      </c>
      <c r="F13" s="74">
        <v>37</v>
      </c>
      <c r="G13" s="16">
        <v>83</v>
      </c>
      <c r="H13" s="161">
        <v>211</v>
      </c>
      <c r="I13" s="161">
        <v>5</v>
      </c>
      <c r="J13" s="162">
        <v>0</v>
      </c>
      <c r="K13" s="74">
        <v>299</v>
      </c>
      <c r="L13" s="16">
        <v>52</v>
      </c>
      <c r="M13" s="161">
        <v>133</v>
      </c>
      <c r="N13" s="161">
        <v>9</v>
      </c>
      <c r="O13" s="162">
        <v>0</v>
      </c>
      <c r="P13" s="180">
        <v>194</v>
      </c>
      <c r="Q13" s="180">
        <v>530</v>
      </c>
      <c r="R13" s="331" t="s">
        <v>180</v>
      </c>
    </row>
    <row r="14" spans="1:18" ht="15">
      <c r="A14" s="46" t="s">
        <v>98</v>
      </c>
      <c r="B14" s="16">
        <v>11</v>
      </c>
      <c r="C14" s="161">
        <v>39</v>
      </c>
      <c r="D14" s="161">
        <v>0</v>
      </c>
      <c r="E14" s="162">
        <v>0</v>
      </c>
      <c r="F14" s="74">
        <v>50</v>
      </c>
      <c r="G14" s="16">
        <v>148</v>
      </c>
      <c r="H14" s="161">
        <v>383</v>
      </c>
      <c r="I14" s="161">
        <v>15</v>
      </c>
      <c r="J14" s="162">
        <v>1</v>
      </c>
      <c r="K14" s="74">
        <v>547</v>
      </c>
      <c r="L14" s="16">
        <v>72</v>
      </c>
      <c r="M14" s="161">
        <v>177</v>
      </c>
      <c r="N14" s="161">
        <v>16</v>
      </c>
      <c r="O14" s="162">
        <v>0</v>
      </c>
      <c r="P14" s="180">
        <v>265</v>
      </c>
      <c r="Q14" s="180">
        <v>862</v>
      </c>
      <c r="R14" s="331" t="s">
        <v>181</v>
      </c>
    </row>
    <row r="15" spans="1:18" ht="15">
      <c r="A15" s="46" t="s">
        <v>99</v>
      </c>
      <c r="B15" s="16">
        <v>17</v>
      </c>
      <c r="C15" s="161">
        <v>35</v>
      </c>
      <c r="D15" s="161">
        <v>0</v>
      </c>
      <c r="E15" s="162">
        <v>0</v>
      </c>
      <c r="F15" s="74">
        <v>52</v>
      </c>
      <c r="G15" s="16">
        <v>204</v>
      </c>
      <c r="H15" s="161">
        <v>433</v>
      </c>
      <c r="I15" s="161">
        <v>12</v>
      </c>
      <c r="J15" s="162">
        <v>1</v>
      </c>
      <c r="K15" s="74">
        <v>650</v>
      </c>
      <c r="L15" s="16">
        <v>101</v>
      </c>
      <c r="M15" s="161">
        <v>257</v>
      </c>
      <c r="N15" s="161">
        <v>14</v>
      </c>
      <c r="O15" s="162">
        <v>0</v>
      </c>
      <c r="P15" s="180">
        <v>372</v>
      </c>
      <c r="Q15" s="180">
        <v>1074</v>
      </c>
      <c r="R15" s="331" t="s">
        <v>182</v>
      </c>
    </row>
    <row r="16" spans="1:18" ht="15">
      <c r="A16" s="46" t="s">
        <v>100</v>
      </c>
      <c r="B16" s="16">
        <v>16</v>
      </c>
      <c r="C16" s="161">
        <v>39</v>
      </c>
      <c r="D16" s="161">
        <v>2</v>
      </c>
      <c r="E16" s="162">
        <v>1</v>
      </c>
      <c r="F16" s="74">
        <v>58</v>
      </c>
      <c r="G16" s="16">
        <v>210</v>
      </c>
      <c r="H16" s="161">
        <v>448</v>
      </c>
      <c r="I16" s="161">
        <v>18</v>
      </c>
      <c r="J16" s="162">
        <v>0</v>
      </c>
      <c r="K16" s="74">
        <v>676</v>
      </c>
      <c r="L16" s="16">
        <v>115</v>
      </c>
      <c r="M16" s="161">
        <v>256</v>
      </c>
      <c r="N16" s="161">
        <v>15</v>
      </c>
      <c r="O16" s="162">
        <v>0</v>
      </c>
      <c r="P16" s="180">
        <v>386</v>
      </c>
      <c r="Q16" s="180">
        <v>1120</v>
      </c>
      <c r="R16" s="331" t="s">
        <v>183</v>
      </c>
    </row>
    <row r="17" spans="1:18" ht="15.75" thickBot="1">
      <c r="A17" s="46" t="s">
        <v>101</v>
      </c>
      <c r="B17" s="20">
        <v>14</v>
      </c>
      <c r="C17" s="181">
        <v>44</v>
      </c>
      <c r="D17" s="181">
        <v>0</v>
      </c>
      <c r="E17" s="182">
        <v>0</v>
      </c>
      <c r="F17" s="76">
        <v>58</v>
      </c>
      <c r="G17" s="20">
        <v>199</v>
      </c>
      <c r="H17" s="181">
        <v>395</v>
      </c>
      <c r="I17" s="181">
        <v>15</v>
      </c>
      <c r="J17" s="182">
        <v>0</v>
      </c>
      <c r="K17" s="76">
        <v>609</v>
      </c>
      <c r="L17" s="20">
        <v>110</v>
      </c>
      <c r="M17" s="181">
        <v>238</v>
      </c>
      <c r="N17" s="181">
        <v>17</v>
      </c>
      <c r="O17" s="182">
        <v>1</v>
      </c>
      <c r="P17" s="183">
        <v>366</v>
      </c>
      <c r="Q17" s="183">
        <v>1033</v>
      </c>
      <c r="R17" s="331" t="s">
        <v>184</v>
      </c>
    </row>
    <row r="18" spans="1:18" ht="15.75" thickBot="1">
      <c r="A18" s="54" t="s">
        <v>32</v>
      </c>
      <c r="B18" s="109">
        <v>144</v>
      </c>
      <c r="C18" s="110">
        <v>395</v>
      </c>
      <c r="D18" s="110">
        <v>4</v>
      </c>
      <c r="E18" s="135">
        <v>1</v>
      </c>
      <c r="F18" s="109">
        <v>544</v>
      </c>
      <c r="G18" s="109">
        <v>1953</v>
      </c>
      <c r="H18" s="110">
        <v>4330</v>
      </c>
      <c r="I18" s="110">
        <v>184</v>
      </c>
      <c r="J18" s="135">
        <v>4</v>
      </c>
      <c r="K18" s="109">
        <v>6471</v>
      </c>
      <c r="L18" s="109">
        <v>1017</v>
      </c>
      <c r="M18" s="110">
        <v>2440</v>
      </c>
      <c r="N18" s="110">
        <v>155</v>
      </c>
      <c r="O18" s="135">
        <v>2</v>
      </c>
      <c r="P18" s="112">
        <v>3614</v>
      </c>
      <c r="Q18" s="112">
        <v>10629</v>
      </c>
      <c r="R18" s="332" t="s">
        <v>54</v>
      </c>
    </row>
    <row r="19" spans="1:17" ht="15">
      <c r="A19" s="56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ht="15">
      <c r="A20" s="59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0"/>
    </row>
    <row r="21" spans="1:17" ht="15">
      <c r="A21" s="62" t="s">
        <v>201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0"/>
    </row>
    <row r="22" spans="1:17" ht="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</sheetData>
  <sheetProtection/>
  <mergeCells count="13">
    <mergeCell ref="A1:Q1"/>
    <mergeCell ref="A2:A5"/>
    <mergeCell ref="B2:Q2"/>
    <mergeCell ref="B3:F3"/>
    <mergeCell ref="G3:K3"/>
    <mergeCell ref="L3:P3"/>
    <mergeCell ref="Q3:Q5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2"/>
  <sheetViews>
    <sheetView zoomScalePageLayoutView="0" workbookViewId="0" topLeftCell="A1">
      <selection activeCell="B6" sqref="B6:Q18"/>
    </sheetView>
  </sheetViews>
  <sheetFormatPr defaultColWidth="9.140625" defaultRowHeight="15"/>
  <cols>
    <col min="1" max="1" width="15.7109375" style="318" customWidth="1"/>
    <col min="2" max="2" width="11.8515625" style="318" customWidth="1"/>
    <col min="3" max="14" width="13.421875" style="318" customWidth="1"/>
    <col min="15" max="17" width="11.8515625" style="318" customWidth="1"/>
    <col min="18" max="16384" width="9.140625" style="318" customWidth="1"/>
  </cols>
  <sheetData>
    <row r="1" spans="1:17" ht="24.75" customHeight="1" thickBot="1" thickTop="1">
      <c r="A1" s="469" t="s">
        <v>295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1"/>
    </row>
    <row r="2" spans="1:17" ht="24.75" customHeight="1" thickBot="1" thickTop="1">
      <c r="A2" s="443" t="s">
        <v>89</v>
      </c>
      <c r="B2" s="550" t="s">
        <v>41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2"/>
    </row>
    <row r="3" spans="1:17" ht="24.75" customHeight="1" thickBot="1">
      <c r="A3" s="472"/>
      <c r="B3" s="456" t="s">
        <v>102</v>
      </c>
      <c r="C3" s="457"/>
      <c r="D3" s="457"/>
      <c r="E3" s="457"/>
      <c r="F3" s="553"/>
      <c r="G3" s="545" t="s">
        <v>103</v>
      </c>
      <c r="H3" s="457"/>
      <c r="I3" s="457"/>
      <c r="J3" s="457"/>
      <c r="K3" s="553"/>
      <c r="L3" s="545" t="s">
        <v>44</v>
      </c>
      <c r="M3" s="457"/>
      <c r="N3" s="457"/>
      <c r="O3" s="457"/>
      <c r="P3" s="458"/>
      <c r="Q3" s="537" t="s">
        <v>32</v>
      </c>
    </row>
    <row r="4" spans="1:17" ht="24.75" customHeight="1" thickBot="1">
      <c r="A4" s="472"/>
      <c r="B4" s="530" t="s">
        <v>33</v>
      </c>
      <c r="C4" s="531"/>
      <c r="D4" s="531"/>
      <c r="E4" s="532"/>
      <c r="F4" s="537" t="s">
        <v>32</v>
      </c>
      <c r="G4" s="533" t="s">
        <v>33</v>
      </c>
      <c r="H4" s="531"/>
      <c r="I4" s="531"/>
      <c r="J4" s="532"/>
      <c r="K4" s="537" t="s">
        <v>32</v>
      </c>
      <c r="L4" s="533" t="s">
        <v>33</v>
      </c>
      <c r="M4" s="531"/>
      <c r="N4" s="531"/>
      <c r="O4" s="532"/>
      <c r="P4" s="537" t="s">
        <v>32</v>
      </c>
      <c r="Q4" s="443"/>
    </row>
    <row r="5" spans="1:17" ht="24.75" customHeight="1" thickBot="1">
      <c r="A5" s="473"/>
      <c r="B5" s="30" t="s">
        <v>34</v>
      </c>
      <c r="C5" s="156" t="s">
        <v>203</v>
      </c>
      <c r="D5" s="156" t="s">
        <v>204</v>
      </c>
      <c r="E5" s="31" t="s">
        <v>35</v>
      </c>
      <c r="F5" s="549"/>
      <c r="G5" s="30" t="s">
        <v>34</v>
      </c>
      <c r="H5" s="156" t="s">
        <v>203</v>
      </c>
      <c r="I5" s="156" t="s">
        <v>204</v>
      </c>
      <c r="J5" s="31" t="s">
        <v>35</v>
      </c>
      <c r="K5" s="549"/>
      <c r="L5" s="30" t="s">
        <v>34</v>
      </c>
      <c r="M5" s="156" t="s">
        <v>203</v>
      </c>
      <c r="N5" s="156" t="s">
        <v>204</v>
      </c>
      <c r="O5" s="31" t="s">
        <v>35</v>
      </c>
      <c r="P5" s="549"/>
      <c r="Q5" s="444"/>
    </row>
    <row r="6" spans="1:18" ht="15">
      <c r="A6" s="40" t="s">
        <v>90</v>
      </c>
      <c r="B6" s="344">
        <v>9.722222222222223</v>
      </c>
      <c r="C6" s="345">
        <v>13.670886075949367</v>
      </c>
      <c r="D6" s="345">
        <v>0</v>
      </c>
      <c r="E6" s="346">
        <v>0</v>
      </c>
      <c r="F6" s="347">
        <v>12.5</v>
      </c>
      <c r="G6" s="344">
        <v>13.722478238607271</v>
      </c>
      <c r="H6" s="345">
        <v>14.6189376443418</v>
      </c>
      <c r="I6" s="345">
        <v>12.5</v>
      </c>
      <c r="J6" s="346">
        <v>0</v>
      </c>
      <c r="K6" s="347">
        <v>14.279091330551688</v>
      </c>
      <c r="L6" s="344">
        <v>16.420845624385446</v>
      </c>
      <c r="M6" s="345">
        <v>15.163934426229508</v>
      </c>
      <c r="N6" s="345">
        <v>18.064516129032256</v>
      </c>
      <c r="O6" s="346">
        <v>0</v>
      </c>
      <c r="P6" s="348">
        <v>15.633646928610961</v>
      </c>
      <c r="Q6" s="348">
        <v>14.648602878916172</v>
      </c>
      <c r="R6" s="331" t="s">
        <v>173</v>
      </c>
    </row>
    <row r="7" spans="1:18" ht="15">
      <c r="A7" s="46" t="s">
        <v>91</v>
      </c>
      <c r="B7" s="349">
        <v>8.333333333333332</v>
      </c>
      <c r="C7" s="350">
        <v>9.873417721518987</v>
      </c>
      <c r="D7" s="350">
        <v>0</v>
      </c>
      <c r="E7" s="351">
        <v>0</v>
      </c>
      <c r="F7" s="352">
        <v>9.375</v>
      </c>
      <c r="G7" s="349">
        <v>8.141321044546851</v>
      </c>
      <c r="H7" s="350">
        <v>7.829099307159354</v>
      </c>
      <c r="I7" s="350">
        <v>5.978260869565218</v>
      </c>
      <c r="J7" s="351">
        <v>0</v>
      </c>
      <c r="K7" s="352">
        <v>7.865863081440272</v>
      </c>
      <c r="L7" s="349">
        <v>7.1779744346116034</v>
      </c>
      <c r="M7" s="350">
        <v>7.78688524590164</v>
      </c>
      <c r="N7" s="350">
        <v>4.516129032258064</v>
      </c>
      <c r="O7" s="351">
        <v>0</v>
      </c>
      <c r="P7" s="353">
        <v>7.470946319867184</v>
      </c>
      <c r="Q7" s="353">
        <v>7.8088249129739395</v>
      </c>
      <c r="R7" s="331" t="s">
        <v>174</v>
      </c>
    </row>
    <row r="8" spans="1:18" ht="15">
      <c r="A8" s="46" t="s">
        <v>92</v>
      </c>
      <c r="B8" s="349">
        <v>10.416666666666668</v>
      </c>
      <c r="C8" s="350">
        <v>6.582278481012659</v>
      </c>
      <c r="D8" s="350">
        <v>25</v>
      </c>
      <c r="E8" s="351">
        <v>0</v>
      </c>
      <c r="F8" s="352">
        <v>7.720588235294119</v>
      </c>
      <c r="G8" s="349">
        <v>7.629288274449565</v>
      </c>
      <c r="H8" s="350">
        <v>7.852193995381063</v>
      </c>
      <c r="I8" s="350">
        <v>9.782608695652174</v>
      </c>
      <c r="J8" s="351">
        <v>25</v>
      </c>
      <c r="K8" s="352">
        <v>7.850409519394222</v>
      </c>
      <c r="L8" s="349">
        <v>8.062930186823992</v>
      </c>
      <c r="M8" s="350">
        <v>8.442622950819672</v>
      </c>
      <c r="N8" s="350">
        <v>7.096774193548387</v>
      </c>
      <c r="O8" s="351">
        <v>0</v>
      </c>
      <c r="P8" s="353">
        <v>8.273381294964029</v>
      </c>
      <c r="Q8" s="353">
        <v>7.987581145921535</v>
      </c>
      <c r="R8" s="331" t="s">
        <v>175</v>
      </c>
    </row>
    <row r="9" spans="1:18" ht="15">
      <c r="A9" s="46" t="s">
        <v>93</v>
      </c>
      <c r="B9" s="349">
        <v>6.944444444444445</v>
      </c>
      <c r="C9" s="350">
        <v>3.79746835443038</v>
      </c>
      <c r="D9" s="350">
        <v>0</v>
      </c>
      <c r="E9" s="351">
        <v>0</v>
      </c>
      <c r="F9" s="352">
        <v>4.595588235294118</v>
      </c>
      <c r="G9" s="349">
        <v>6.502816180235535</v>
      </c>
      <c r="H9" s="350">
        <v>5.681293302540415</v>
      </c>
      <c r="I9" s="350">
        <v>9.782608695652174</v>
      </c>
      <c r="J9" s="351">
        <v>0</v>
      </c>
      <c r="K9" s="352">
        <v>6.042342760006181</v>
      </c>
      <c r="L9" s="349">
        <v>5.506391347099313</v>
      </c>
      <c r="M9" s="350">
        <v>5.081967213114754</v>
      </c>
      <c r="N9" s="350">
        <v>3.225806451612903</v>
      </c>
      <c r="O9" s="351">
        <v>0</v>
      </c>
      <c r="P9" s="353">
        <v>5.118981737686774</v>
      </c>
      <c r="Q9" s="353">
        <v>5.65434189481607</v>
      </c>
      <c r="R9" s="331" t="s">
        <v>176</v>
      </c>
    </row>
    <row r="10" spans="1:18" ht="15">
      <c r="A10" s="46" t="s">
        <v>94</v>
      </c>
      <c r="B10" s="349">
        <v>9.027777777777777</v>
      </c>
      <c r="C10" s="350">
        <v>6.329113924050634</v>
      </c>
      <c r="D10" s="350">
        <v>0</v>
      </c>
      <c r="E10" s="351">
        <v>0</v>
      </c>
      <c r="F10" s="352">
        <v>6.985294117647059</v>
      </c>
      <c r="G10" s="349">
        <v>8.090117767537123</v>
      </c>
      <c r="H10" s="350">
        <v>8.868360277136258</v>
      </c>
      <c r="I10" s="350">
        <v>10.326086956521738</v>
      </c>
      <c r="J10" s="351">
        <v>25</v>
      </c>
      <c r="K10" s="352">
        <v>8.684901869881008</v>
      </c>
      <c r="L10" s="349">
        <v>6.784660766961653</v>
      </c>
      <c r="M10" s="350">
        <v>8.401639344262295</v>
      </c>
      <c r="N10" s="350">
        <v>8.38709677419355</v>
      </c>
      <c r="O10" s="351">
        <v>0</v>
      </c>
      <c r="P10" s="353">
        <v>7.941339236303264</v>
      </c>
      <c r="Q10" s="353">
        <v>8.34509361181673</v>
      </c>
      <c r="R10" s="331" t="s">
        <v>177</v>
      </c>
    </row>
    <row r="11" spans="1:18" ht="15">
      <c r="A11" s="46" t="s">
        <v>95</v>
      </c>
      <c r="B11" s="349">
        <v>6.25</v>
      </c>
      <c r="C11" s="350">
        <v>6.075949367088607</v>
      </c>
      <c r="D11" s="350">
        <v>25</v>
      </c>
      <c r="E11" s="351">
        <v>0</v>
      </c>
      <c r="F11" s="352">
        <v>6.25</v>
      </c>
      <c r="G11" s="349">
        <v>8.960573476702509</v>
      </c>
      <c r="H11" s="350">
        <v>7.7136258660508075</v>
      </c>
      <c r="I11" s="350">
        <v>9.239130434782608</v>
      </c>
      <c r="J11" s="351">
        <v>0</v>
      </c>
      <c r="K11" s="352">
        <v>8.12857363622315</v>
      </c>
      <c r="L11" s="349">
        <v>8.751229105211406</v>
      </c>
      <c r="M11" s="350">
        <v>7.868852459016394</v>
      </c>
      <c r="N11" s="350">
        <v>9.032258064516128</v>
      </c>
      <c r="O11" s="351">
        <v>0</v>
      </c>
      <c r="P11" s="353">
        <v>8.162700608743775</v>
      </c>
      <c r="Q11" s="353">
        <v>8.044030482641828</v>
      </c>
      <c r="R11" s="331" t="s">
        <v>178</v>
      </c>
    </row>
    <row r="12" spans="1:18" ht="15">
      <c r="A12" s="46" t="s">
        <v>96</v>
      </c>
      <c r="B12" s="349">
        <v>3.4722222222222223</v>
      </c>
      <c r="C12" s="350">
        <v>6.582278481012659</v>
      </c>
      <c r="D12" s="350">
        <v>0</v>
      </c>
      <c r="E12" s="351">
        <v>0</v>
      </c>
      <c r="F12" s="352">
        <v>5.6985294117647065</v>
      </c>
      <c r="G12" s="349">
        <v>3.7378392217101895</v>
      </c>
      <c r="H12" s="350">
        <v>4.249422632794457</v>
      </c>
      <c r="I12" s="350">
        <v>7.065217391304348</v>
      </c>
      <c r="J12" s="351">
        <v>0</v>
      </c>
      <c r="K12" s="352">
        <v>4.172461752433936</v>
      </c>
      <c r="L12" s="349">
        <v>3.048180924287119</v>
      </c>
      <c r="M12" s="350">
        <v>3.770491803278689</v>
      </c>
      <c r="N12" s="350">
        <v>3.870967741935484</v>
      </c>
      <c r="O12" s="351">
        <v>50</v>
      </c>
      <c r="P12" s="353">
        <v>3.597122302158273</v>
      </c>
      <c r="Q12" s="353">
        <v>4.054944021074419</v>
      </c>
      <c r="R12" s="331" t="s">
        <v>179</v>
      </c>
    </row>
    <row r="13" spans="1:18" ht="15">
      <c r="A13" s="46" t="s">
        <v>97</v>
      </c>
      <c r="B13" s="349">
        <v>5.555555555555555</v>
      </c>
      <c r="C13" s="350">
        <v>7.341772151898734</v>
      </c>
      <c r="D13" s="350">
        <v>0</v>
      </c>
      <c r="E13" s="351">
        <v>0</v>
      </c>
      <c r="F13" s="352">
        <v>6.8014705882352935</v>
      </c>
      <c r="G13" s="349">
        <v>4.249871991807476</v>
      </c>
      <c r="H13" s="350">
        <v>4.8729792147806</v>
      </c>
      <c r="I13" s="350">
        <v>2.717391304347826</v>
      </c>
      <c r="J13" s="351">
        <v>0</v>
      </c>
      <c r="K13" s="352">
        <v>4.620615051769432</v>
      </c>
      <c r="L13" s="349">
        <v>5.11307767944936</v>
      </c>
      <c r="M13" s="350">
        <v>5.450819672131148</v>
      </c>
      <c r="N13" s="350">
        <v>5.806451612903226</v>
      </c>
      <c r="O13" s="351">
        <v>0</v>
      </c>
      <c r="P13" s="353">
        <v>5.368013281682346</v>
      </c>
      <c r="Q13" s="353">
        <v>4.986358076959262</v>
      </c>
      <c r="R13" s="331" t="s">
        <v>180</v>
      </c>
    </row>
    <row r="14" spans="1:18" ht="15">
      <c r="A14" s="46" t="s">
        <v>98</v>
      </c>
      <c r="B14" s="349">
        <v>7.638888888888889</v>
      </c>
      <c r="C14" s="350">
        <v>9.873417721518987</v>
      </c>
      <c r="D14" s="350">
        <v>0</v>
      </c>
      <c r="E14" s="351">
        <v>0</v>
      </c>
      <c r="F14" s="352">
        <v>9.191176470588236</v>
      </c>
      <c r="G14" s="349">
        <v>7.578084997439836</v>
      </c>
      <c r="H14" s="350">
        <v>8.84526558891455</v>
      </c>
      <c r="I14" s="350">
        <v>8.152173913043478</v>
      </c>
      <c r="J14" s="351">
        <v>25</v>
      </c>
      <c r="K14" s="352">
        <v>8.453098439190233</v>
      </c>
      <c r="L14" s="349">
        <v>7.079646017699115</v>
      </c>
      <c r="M14" s="350">
        <v>7.254098360655738</v>
      </c>
      <c r="N14" s="350">
        <v>10.32258064516129</v>
      </c>
      <c r="O14" s="351">
        <v>0</v>
      </c>
      <c r="P14" s="353">
        <v>7.332595462091865</v>
      </c>
      <c r="Q14" s="353">
        <v>8.109888042148839</v>
      </c>
      <c r="R14" s="331" t="s">
        <v>181</v>
      </c>
    </row>
    <row r="15" spans="1:18" ht="15">
      <c r="A15" s="46" t="s">
        <v>99</v>
      </c>
      <c r="B15" s="349">
        <v>11.805555555555554</v>
      </c>
      <c r="C15" s="350">
        <v>8.860759493670885</v>
      </c>
      <c r="D15" s="350">
        <v>0</v>
      </c>
      <c r="E15" s="351">
        <v>0</v>
      </c>
      <c r="F15" s="352">
        <v>9.558823529411764</v>
      </c>
      <c r="G15" s="349">
        <v>10.44546850998464</v>
      </c>
      <c r="H15" s="350">
        <v>10</v>
      </c>
      <c r="I15" s="350">
        <v>6.521739130434782</v>
      </c>
      <c r="J15" s="351">
        <v>25</v>
      </c>
      <c r="K15" s="352">
        <v>10.04481532993355</v>
      </c>
      <c r="L15" s="349">
        <v>9.931170108161258</v>
      </c>
      <c r="M15" s="350">
        <v>10.532786885245901</v>
      </c>
      <c r="N15" s="350">
        <v>9.032258064516128</v>
      </c>
      <c r="O15" s="351">
        <v>0</v>
      </c>
      <c r="P15" s="353">
        <v>10.293303818483675</v>
      </c>
      <c r="Q15" s="353">
        <v>10.104431272932542</v>
      </c>
      <c r="R15" s="331" t="s">
        <v>182</v>
      </c>
    </row>
    <row r="16" spans="1:18" ht="15">
      <c r="A16" s="46" t="s">
        <v>100</v>
      </c>
      <c r="B16" s="349">
        <v>11.11111111111111</v>
      </c>
      <c r="C16" s="350">
        <v>9.873417721518987</v>
      </c>
      <c r="D16" s="350">
        <v>50</v>
      </c>
      <c r="E16" s="351">
        <v>100</v>
      </c>
      <c r="F16" s="352">
        <v>10.661764705882353</v>
      </c>
      <c r="G16" s="349">
        <v>10.75268817204301</v>
      </c>
      <c r="H16" s="350">
        <v>10.346420323325635</v>
      </c>
      <c r="I16" s="350">
        <v>9.782608695652174</v>
      </c>
      <c r="J16" s="351">
        <v>0</v>
      </c>
      <c r="K16" s="352">
        <v>10.446607943130893</v>
      </c>
      <c r="L16" s="349">
        <v>11.307767944936085</v>
      </c>
      <c r="M16" s="350">
        <v>10.491803278688524</v>
      </c>
      <c r="N16" s="350">
        <v>9.67741935483871</v>
      </c>
      <c r="O16" s="351">
        <v>0</v>
      </c>
      <c r="P16" s="353">
        <v>10.680686220254564</v>
      </c>
      <c r="Q16" s="353">
        <v>10.537209521121461</v>
      </c>
      <c r="R16" s="331" t="s">
        <v>183</v>
      </c>
    </row>
    <row r="17" spans="1:18" ht="15.75" thickBot="1">
      <c r="A17" s="46" t="s">
        <v>101</v>
      </c>
      <c r="B17" s="354">
        <v>9.722222222222223</v>
      </c>
      <c r="C17" s="355">
        <v>11.139240506329113</v>
      </c>
      <c r="D17" s="355">
        <v>0</v>
      </c>
      <c r="E17" s="356">
        <v>0</v>
      </c>
      <c r="F17" s="357">
        <v>10.661764705882353</v>
      </c>
      <c r="G17" s="354">
        <v>10.189452124935997</v>
      </c>
      <c r="H17" s="355">
        <v>9.122401847575059</v>
      </c>
      <c r="I17" s="355">
        <v>8.152173913043478</v>
      </c>
      <c r="J17" s="356">
        <v>0</v>
      </c>
      <c r="K17" s="357">
        <v>9.411219286045434</v>
      </c>
      <c r="L17" s="354">
        <v>10.816125860373647</v>
      </c>
      <c r="M17" s="355">
        <v>9.754098360655737</v>
      </c>
      <c r="N17" s="355">
        <v>10.967741935483874</v>
      </c>
      <c r="O17" s="356">
        <v>50</v>
      </c>
      <c r="P17" s="358">
        <v>10.127282789153293</v>
      </c>
      <c r="Q17" s="358">
        <v>9.718694138677204</v>
      </c>
      <c r="R17" s="331" t="s">
        <v>184</v>
      </c>
    </row>
    <row r="18" spans="1:18" ht="15.75" thickBot="1">
      <c r="A18" s="54" t="s">
        <v>32</v>
      </c>
      <c r="B18" s="435">
        <v>100</v>
      </c>
      <c r="C18" s="436">
        <v>100</v>
      </c>
      <c r="D18" s="436">
        <v>100</v>
      </c>
      <c r="E18" s="437">
        <v>100</v>
      </c>
      <c r="F18" s="435">
        <v>100</v>
      </c>
      <c r="G18" s="435">
        <v>100</v>
      </c>
      <c r="H18" s="436">
        <v>100</v>
      </c>
      <c r="I18" s="436">
        <v>100</v>
      </c>
      <c r="J18" s="437">
        <v>100</v>
      </c>
      <c r="K18" s="435">
        <v>100</v>
      </c>
      <c r="L18" s="435">
        <v>100</v>
      </c>
      <c r="M18" s="436">
        <v>100</v>
      </c>
      <c r="N18" s="436">
        <v>100</v>
      </c>
      <c r="O18" s="437">
        <v>100</v>
      </c>
      <c r="P18" s="438">
        <v>100</v>
      </c>
      <c r="Q18" s="438">
        <v>100</v>
      </c>
      <c r="R18" s="332" t="s">
        <v>54</v>
      </c>
    </row>
    <row r="19" spans="1:17" ht="15">
      <c r="A19" s="56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</row>
    <row r="20" spans="1:17" ht="15">
      <c r="A20" s="59" t="s">
        <v>36</v>
      </c>
      <c r="B20" s="62"/>
      <c r="C20" s="185"/>
      <c r="D20" s="62"/>
      <c r="E20" s="62"/>
      <c r="F20" s="185"/>
      <c r="G20" s="62"/>
      <c r="H20" s="62"/>
      <c r="I20" s="62"/>
      <c r="J20" s="62"/>
      <c r="K20" s="122"/>
      <c r="L20" s="62"/>
      <c r="M20" s="62"/>
      <c r="N20" s="62"/>
      <c r="O20" s="62"/>
      <c r="P20" s="122"/>
      <c r="Q20" s="439"/>
    </row>
    <row r="21" spans="1:17" ht="15">
      <c r="A21" s="62" t="s">
        <v>202</v>
      </c>
      <c r="B21" s="62"/>
      <c r="C21" s="185"/>
      <c r="D21" s="62"/>
      <c r="E21" s="62"/>
      <c r="F21" s="122"/>
      <c r="G21" s="62"/>
      <c r="H21" s="62"/>
      <c r="I21" s="62"/>
      <c r="J21" s="62"/>
      <c r="K21" s="122"/>
      <c r="L21" s="62"/>
      <c r="M21" s="62"/>
      <c r="N21" s="62"/>
      <c r="O21" s="62"/>
      <c r="P21" s="122"/>
      <c r="Q21" s="62"/>
    </row>
    <row r="22" spans="1:17" ht="15">
      <c r="A22" s="60"/>
      <c r="B22" s="170"/>
      <c r="C22" s="170"/>
      <c r="D22" s="170"/>
      <c r="E22" s="170"/>
      <c r="F22" s="171"/>
      <c r="G22" s="170"/>
      <c r="H22" s="170"/>
      <c r="I22" s="170"/>
      <c r="J22" s="170"/>
      <c r="K22" s="61"/>
      <c r="L22" s="60"/>
      <c r="M22" s="60"/>
      <c r="N22" s="60"/>
      <c r="O22" s="60"/>
      <c r="P22" s="61"/>
      <c r="Q22" s="60"/>
    </row>
  </sheetData>
  <sheetProtection/>
  <mergeCells count="13">
    <mergeCell ref="A1:Q1"/>
    <mergeCell ref="A2:A5"/>
    <mergeCell ref="B2:Q2"/>
    <mergeCell ref="B3:F3"/>
    <mergeCell ref="G3:K3"/>
    <mergeCell ref="L3:P3"/>
    <mergeCell ref="Q3:Q5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5.7109375" style="318" customWidth="1"/>
    <col min="2" max="9" width="10.140625" style="318" customWidth="1"/>
    <col min="10" max="10" width="10.57421875" style="318" bestFit="1" customWidth="1"/>
    <col min="11" max="15" width="10.140625" style="318" customWidth="1"/>
    <col min="16" max="16384" width="9.140625" style="318" customWidth="1"/>
  </cols>
  <sheetData>
    <row r="1" spans="1:15" ht="24.75" customHeight="1" thickBot="1" thickTop="1">
      <c r="A1" s="469" t="s">
        <v>296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1"/>
    </row>
    <row r="2" spans="1:15" ht="24.75" customHeight="1" thickBot="1" thickTop="1">
      <c r="A2" s="443" t="s">
        <v>84</v>
      </c>
      <c r="B2" s="508" t="s">
        <v>206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541"/>
    </row>
    <row r="3" spans="1:15" ht="24.75" customHeight="1">
      <c r="A3" s="472"/>
      <c r="B3" s="509" t="s">
        <v>207</v>
      </c>
      <c r="C3" s="510"/>
      <c r="D3" s="511" t="s">
        <v>208</v>
      </c>
      <c r="E3" s="460"/>
      <c r="F3" s="511" t="s">
        <v>209</v>
      </c>
      <c r="G3" s="460"/>
      <c r="H3" s="440" t="s">
        <v>210</v>
      </c>
      <c r="I3" s="441"/>
      <c r="J3" s="465" t="s">
        <v>211</v>
      </c>
      <c r="K3" s="466"/>
      <c r="L3" s="465" t="s">
        <v>212</v>
      </c>
      <c r="M3" s="466"/>
      <c r="N3" s="478" t="s">
        <v>32</v>
      </c>
      <c r="O3" s="479"/>
    </row>
    <row r="4" spans="1:16" ht="24.75" customHeight="1" thickBot="1">
      <c r="A4" s="473"/>
      <c r="B4" s="7" t="s">
        <v>5</v>
      </c>
      <c r="C4" s="116" t="s">
        <v>6</v>
      </c>
      <c r="D4" s="7" t="s">
        <v>5</v>
      </c>
      <c r="E4" s="117" t="s">
        <v>6</v>
      </c>
      <c r="F4" s="7" t="s">
        <v>5</v>
      </c>
      <c r="G4" s="117" t="s">
        <v>6</v>
      </c>
      <c r="H4" s="115" t="s">
        <v>5</v>
      </c>
      <c r="I4" s="116" t="s">
        <v>6</v>
      </c>
      <c r="J4" s="7" t="s">
        <v>5</v>
      </c>
      <c r="K4" s="117" t="s">
        <v>6</v>
      </c>
      <c r="L4" s="7" t="s">
        <v>5</v>
      </c>
      <c r="M4" s="117" t="s">
        <v>6</v>
      </c>
      <c r="N4" s="7" t="s">
        <v>5</v>
      </c>
      <c r="O4" s="117" t="s">
        <v>6</v>
      </c>
      <c r="P4" s="331" t="s">
        <v>173</v>
      </c>
    </row>
    <row r="5" spans="1:16" ht="15">
      <c r="A5" s="40" t="s">
        <v>90</v>
      </c>
      <c r="B5" s="41">
        <v>64</v>
      </c>
      <c r="C5" s="137">
        <v>0.1471264367816092</v>
      </c>
      <c r="D5" s="41">
        <v>762</v>
      </c>
      <c r="E5" s="138">
        <v>0.13796849538294406</v>
      </c>
      <c r="F5" s="44">
        <v>171</v>
      </c>
      <c r="G5" s="137">
        <v>0.16634241245136183</v>
      </c>
      <c r="H5" s="41">
        <v>407</v>
      </c>
      <c r="I5" s="138">
        <v>0.15528424265547502</v>
      </c>
      <c r="J5" s="45">
        <v>8</v>
      </c>
      <c r="K5" s="137">
        <v>0.17391304347826086</v>
      </c>
      <c r="L5" s="41">
        <v>145</v>
      </c>
      <c r="M5" s="138">
        <v>0.14856557377049182</v>
      </c>
      <c r="N5" s="44">
        <v>1557</v>
      </c>
      <c r="O5" s="336">
        <v>0.14648602878916173</v>
      </c>
      <c r="P5" s="331" t="s">
        <v>174</v>
      </c>
    </row>
    <row r="6" spans="1:16" ht="15">
      <c r="A6" s="46" t="s">
        <v>91</v>
      </c>
      <c r="B6" s="16">
        <v>34</v>
      </c>
      <c r="C6" s="137">
        <v>0.07816091954022988</v>
      </c>
      <c r="D6" s="16">
        <v>439</v>
      </c>
      <c r="E6" s="138">
        <v>0.07948578671012131</v>
      </c>
      <c r="F6" s="47">
        <v>68</v>
      </c>
      <c r="G6" s="137">
        <v>0.066147859922179</v>
      </c>
      <c r="H6" s="16">
        <v>211</v>
      </c>
      <c r="I6" s="138">
        <v>0.0805036245707745</v>
      </c>
      <c r="J6" s="48">
        <v>1</v>
      </c>
      <c r="K6" s="137">
        <v>0.021739130434782608</v>
      </c>
      <c r="L6" s="16">
        <v>77</v>
      </c>
      <c r="M6" s="138">
        <v>0.07889344262295082</v>
      </c>
      <c r="N6" s="47">
        <v>830</v>
      </c>
      <c r="O6" s="138">
        <v>0.0780882491297394</v>
      </c>
      <c r="P6" s="331" t="s">
        <v>175</v>
      </c>
    </row>
    <row r="7" spans="1:16" ht="15">
      <c r="A7" s="46" t="s">
        <v>92</v>
      </c>
      <c r="B7" s="16">
        <v>29</v>
      </c>
      <c r="C7" s="137">
        <v>0.06666666666666668</v>
      </c>
      <c r="D7" s="16">
        <v>445</v>
      </c>
      <c r="E7" s="138">
        <v>0.08057215281549883</v>
      </c>
      <c r="F7" s="47">
        <v>73</v>
      </c>
      <c r="G7" s="137">
        <v>0.07101167315175097</v>
      </c>
      <c r="H7" s="16">
        <v>214</v>
      </c>
      <c r="I7" s="138">
        <v>0.08164822586798931</v>
      </c>
      <c r="J7" s="48">
        <v>4</v>
      </c>
      <c r="K7" s="137">
        <v>0.08695652173913043</v>
      </c>
      <c r="L7" s="16">
        <v>84</v>
      </c>
      <c r="M7" s="138">
        <v>0.0860655737704918</v>
      </c>
      <c r="N7" s="47">
        <v>849</v>
      </c>
      <c r="O7" s="138">
        <v>0.07987581145921535</v>
      </c>
      <c r="P7" s="331" t="s">
        <v>176</v>
      </c>
    </row>
    <row r="8" spans="1:16" ht="15">
      <c r="A8" s="46" t="s">
        <v>93</v>
      </c>
      <c r="B8" s="16">
        <v>28</v>
      </c>
      <c r="C8" s="137">
        <v>0.06436781609195402</v>
      </c>
      <c r="D8" s="16">
        <v>308</v>
      </c>
      <c r="E8" s="138">
        <v>0.05576679340937897</v>
      </c>
      <c r="F8" s="47">
        <v>54</v>
      </c>
      <c r="G8" s="137">
        <v>0.05252918287937743</v>
      </c>
      <c r="H8" s="16">
        <v>155</v>
      </c>
      <c r="I8" s="138">
        <v>0.05913773368943152</v>
      </c>
      <c r="J8" s="48">
        <v>4</v>
      </c>
      <c r="K8" s="137">
        <v>0.08695652173913043</v>
      </c>
      <c r="L8" s="16">
        <v>52</v>
      </c>
      <c r="M8" s="138">
        <v>0.05327868852459016</v>
      </c>
      <c r="N8" s="47">
        <v>601</v>
      </c>
      <c r="O8" s="138">
        <v>0.0565434189481607</v>
      </c>
      <c r="P8" s="331" t="s">
        <v>177</v>
      </c>
    </row>
    <row r="9" spans="1:16" ht="15">
      <c r="A9" s="46" t="s">
        <v>94</v>
      </c>
      <c r="B9" s="16">
        <v>29</v>
      </c>
      <c r="C9" s="137">
        <v>0.06666666666666668</v>
      </c>
      <c r="D9" s="16">
        <v>483</v>
      </c>
      <c r="E9" s="138">
        <v>0.08745247148288973</v>
      </c>
      <c r="F9" s="47">
        <v>92</v>
      </c>
      <c r="G9" s="137">
        <v>0.08949416342412451</v>
      </c>
      <c r="H9" s="16">
        <v>200</v>
      </c>
      <c r="I9" s="138">
        <v>0.07630675314765356</v>
      </c>
      <c r="J9" s="48">
        <v>5</v>
      </c>
      <c r="K9" s="137">
        <v>0.10869565217391304</v>
      </c>
      <c r="L9" s="16">
        <v>78</v>
      </c>
      <c r="M9" s="138">
        <v>0.07991803278688525</v>
      </c>
      <c r="N9" s="47">
        <v>887</v>
      </c>
      <c r="O9" s="138">
        <v>0.08345093611816728</v>
      </c>
      <c r="P9" s="331" t="s">
        <v>178</v>
      </c>
    </row>
    <row r="10" spans="1:16" ht="15">
      <c r="A10" s="46" t="s">
        <v>95</v>
      </c>
      <c r="B10" s="16">
        <v>40</v>
      </c>
      <c r="C10" s="137">
        <v>0.09195402298850575</v>
      </c>
      <c r="D10" s="16">
        <v>458</v>
      </c>
      <c r="E10" s="138">
        <v>0.08292594604381677</v>
      </c>
      <c r="F10" s="47">
        <v>84</v>
      </c>
      <c r="G10" s="137">
        <v>0.08171206225680933</v>
      </c>
      <c r="H10" s="16">
        <v>200</v>
      </c>
      <c r="I10" s="138">
        <v>0.07630675314765356</v>
      </c>
      <c r="J10" s="48">
        <v>2</v>
      </c>
      <c r="K10" s="137">
        <v>0.043478260869565216</v>
      </c>
      <c r="L10" s="16">
        <v>71</v>
      </c>
      <c r="M10" s="138">
        <v>0.07274590163934425</v>
      </c>
      <c r="N10" s="47">
        <v>855</v>
      </c>
      <c r="O10" s="138">
        <v>0.08044030482641829</v>
      </c>
      <c r="P10" s="331" t="s">
        <v>179</v>
      </c>
    </row>
    <row r="11" spans="1:16" ht="15">
      <c r="A11" s="46" t="s">
        <v>96</v>
      </c>
      <c r="B11" s="16">
        <v>28</v>
      </c>
      <c r="C11" s="137">
        <v>0.06436781609195402</v>
      </c>
      <c r="D11" s="16">
        <v>206</v>
      </c>
      <c r="E11" s="138">
        <v>0.037298569617961255</v>
      </c>
      <c r="F11" s="47">
        <v>43</v>
      </c>
      <c r="G11" s="137">
        <v>0.041828793774319056</v>
      </c>
      <c r="H11" s="16">
        <v>108</v>
      </c>
      <c r="I11" s="138">
        <v>0.04120564669973293</v>
      </c>
      <c r="J11" s="48">
        <v>3</v>
      </c>
      <c r="K11" s="137">
        <v>0.06521739130434782</v>
      </c>
      <c r="L11" s="16">
        <v>43</v>
      </c>
      <c r="M11" s="138">
        <v>0.04405737704918033</v>
      </c>
      <c r="N11" s="47">
        <v>431</v>
      </c>
      <c r="O11" s="138">
        <v>0.04054944021074419</v>
      </c>
      <c r="P11" s="331" t="s">
        <v>180</v>
      </c>
    </row>
    <row r="12" spans="1:16" ht="15">
      <c r="A12" s="46" t="s">
        <v>97</v>
      </c>
      <c r="B12" s="16">
        <v>28</v>
      </c>
      <c r="C12" s="137">
        <v>0.06436781609195402</v>
      </c>
      <c r="D12" s="16">
        <v>268</v>
      </c>
      <c r="E12" s="138">
        <v>0.048524352706862214</v>
      </c>
      <c r="F12" s="47">
        <v>56</v>
      </c>
      <c r="G12" s="137">
        <v>0.054474708171206226</v>
      </c>
      <c r="H12" s="16">
        <v>131</v>
      </c>
      <c r="I12" s="138">
        <v>0.04998092331171309</v>
      </c>
      <c r="J12" s="48">
        <v>2</v>
      </c>
      <c r="K12" s="137">
        <v>0.043478260869565216</v>
      </c>
      <c r="L12" s="16">
        <v>45</v>
      </c>
      <c r="M12" s="138">
        <v>0.04610655737704918</v>
      </c>
      <c r="N12" s="47">
        <v>530</v>
      </c>
      <c r="O12" s="138">
        <v>0.04986358076959262</v>
      </c>
      <c r="P12" s="331" t="s">
        <v>181</v>
      </c>
    </row>
    <row r="13" spans="1:16" ht="15">
      <c r="A13" s="46" t="s">
        <v>98</v>
      </c>
      <c r="B13" s="16">
        <v>37</v>
      </c>
      <c r="C13" s="137">
        <v>0.08505747126436783</v>
      </c>
      <c r="D13" s="16">
        <v>428</v>
      </c>
      <c r="E13" s="138">
        <v>0.07749411551692921</v>
      </c>
      <c r="F13" s="47">
        <v>75</v>
      </c>
      <c r="G13" s="137">
        <v>0.07295719844357977</v>
      </c>
      <c r="H13" s="16">
        <v>222</v>
      </c>
      <c r="I13" s="138">
        <v>0.08470049599389547</v>
      </c>
      <c r="J13" s="48">
        <v>4</v>
      </c>
      <c r="K13" s="137">
        <v>0.08695652173913043</v>
      </c>
      <c r="L13" s="16">
        <v>96</v>
      </c>
      <c r="M13" s="138">
        <v>0.09836065573770492</v>
      </c>
      <c r="N13" s="47">
        <v>862</v>
      </c>
      <c r="O13" s="138">
        <v>0.08109888042148838</v>
      </c>
      <c r="P13" s="331" t="s">
        <v>182</v>
      </c>
    </row>
    <row r="14" spans="1:16" ht="15">
      <c r="A14" s="46" t="s">
        <v>99</v>
      </c>
      <c r="B14" s="16">
        <v>40</v>
      </c>
      <c r="C14" s="137">
        <v>0.09195402298850575</v>
      </c>
      <c r="D14" s="16">
        <v>592</v>
      </c>
      <c r="E14" s="138">
        <v>0.10718812239724787</v>
      </c>
      <c r="F14" s="47">
        <v>94</v>
      </c>
      <c r="G14" s="137">
        <v>0.0914396887159533</v>
      </c>
      <c r="H14" s="16">
        <v>240</v>
      </c>
      <c r="I14" s="138">
        <v>0.09156810377718429</v>
      </c>
      <c r="J14" s="48">
        <v>5</v>
      </c>
      <c r="K14" s="137">
        <v>0.10869565217391304</v>
      </c>
      <c r="L14" s="16">
        <v>103</v>
      </c>
      <c r="M14" s="138">
        <v>0.10553278688524591</v>
      </c>
      <c r="N14" s="47">
        <v>1074</v>
      </c>
      <c r="O14" s="138">
        <v>0.10104431272932542</v>
      </c>
      <c r="P14" s="331" t="s">
        <v>183</v>
      </c>
    </row>
    <row r="15" spans="1:16" ht="15">
      <c r="A15" s="46" t="s">
        <v>100</v>
      </c>
      <c r="B15" s="16">
        <v>40</v>
      </c>
      <c r="C15" s="137">
        <v>0.09195402298850575</v>
      </c>
      <c r="D15" s="16">
        <v>608</v>
      </c>
      <c r="E15" s="138">
        <v>0.11008509867825458</v>
      </c>
      <c r="F15" s="47">
        <v>102</v>
      </c>
      <c r="G15" s="137">
        <v>0.09922178988326849</v>
      </c>
      <c r="H15" s="16">
        <v>279</v>
      </c>
      <c r="I15" s="138">
        <v>0.10644792064097673</v>
      </c>
      <c r="J15" s="48">
        <v>5</v>
      </c>
      <c r="K15" s="137">
        <v>0.10869565217391304</v>
      </c>
      <c r="L15" s="16">
        <v>86</v>
      </c>
      <c r="M15" s="138">
        <v>0.08811475409836066</v>
      </c>
      <c r="N15" s="47">
        <v>1120</v>
      </c>
      <c r="O15" s="138">
        <v>0.10537209521121461</v>
      </c>
      <c r="P15" s="332" t="s">
        <v>184</v>
      </c>
    </row>
    <row r="16" spans="1:16" ht="15.75" thickBot="1">
      <c r="A16" s="49" t="s">
        <v>101</v>
      </c>
      <c r="B16" s="20">
        <v>38</v>
      </c>
      <c r="C16" s="140">
        <v>0.08735632183908044</v>
      </c>
      <c r="D16" s="20">
        <v>526</v>
      </c>
      <c r="E16" s="141">
        <v>0.09523809523809523</v>
      </c>
      <c r="F16" s="52">
        <v>116</v>
      </c>
      <c r="G16" s="140">
        <v>0.11284046692607004</v>
      </c>
      <c r="H16" s="20">
        <v>254</v>
      </c>
      <c r="I16" s="141">
        <v>0.09690957649752004</v>
      </c>
      <c r="J16" s="53">
        <v>3</v>
      </c>
      <c r="K16" s="140">
        <v>0.06521739130434782</v>
      </c>
      <c r="L16" s="20">
        <v>96</v>
      </c>
      <c r="M16" s="141">
        <v>0.09836065573770492</v>
      </c>
      <c r="N16" s="52">
        <v>1033</v>
      </c>
      <c r="O16" s="141">
        <v>0.09718694138677204</v>
      </c>
      <c r="P16" s="318" t="s">
        <v>54</v>
      </c>
    </row>
    <row r="17" spans="1:16" ht="15.75" thickBot="1">
      <c r="A17" s="54" t="s">
        <v>32</v>
      </c>
      <c r="B17" s="26">
        <v>435</v>
      </c>
      <c r="C17" s="77">
        <v>1</v>
      </c>
      <c r="D17" s="26">
        <v>5523</v>
      </c>
      <c r="E17" s="78">
        <v>1</v>
      </c>
      <c r="F17" s="55">
        <v>1028</v>
      </c>
      <c r="G17" s="77">
        <v>1</v>
      </c>
      <c r="H17" s="26">
        <v>2621</v>
      </c>
      <c r="I17" s="78">
        <v>1</v>
      </c>
      <c r="J17" s="55">
        <v>46</v>
      </c>
      <c r="K17" s="77">
        <v>1</v>
      </c>
      <c r="L17" s="26">
        <v>976</v>
      </c>
      <c r="M17" s="78">
        <v>1</v>
      </c>
      <c r="N17" s="55">
        <v>10629</v>
      </c>
      <c r="O17" s="78">
        <v>1</v>
      </c>
      <c r="P17" s="318" t="s">
        <v>54</v>
      </c>
    </row>
    <row r="18" spans="1:15" ht="15">
      <c r="A18" s="56"/>
      <c r="B18" s="57"/>
      <c r="C18" s="80"/>
      <c r="D18" s="57"/>
      <c r="E18" s="80"/>
      <c r="F18" s="57"/>
      <c r="G18" s="80"/>
      <c r="H18" s="57"/>
      <c r="I18" s="80"/>
      <c r="J18" s="57"/>
      <c r="K18" s="80"/>
      <c r="L18" s="57"/>
      <c r="M18" s="80"/>
      <c r="N18" s="57"/>
      <c r="O18" s="80"/>
    </row>
    <row r="19" spans="1:15" ht="15">
      <c r="A19" s="59" t="s">
        <v>36</v>
      </c>
      <c r="B19" s="62"/>
      <c r="C19" s="62"/>
      <c r="D19" s="62"/>
      <c r="E19" s="62"/>
      <c r="F19" s="62"/>
      <c r="G19" s="62"/>
      <c r="H19" s="62"/>
      <c r="I19" s="62"/>
      <c r="J19" s="122"/>
      <c r="K19" s="62"/>
      <c r="L19" s="62"/>
      <c r="M19" s="62"/>
      <c r="N19" s="120"/>
      <c r="O19" s="62"/>
    </row>
    <row r="20" spans="1:15" ht="15">
      <c r="A20" s="62" t="s">
        <v>202</v>
      </c>
      <c r="B20" s="62"/>
      <c r="C20" s="62"/>
      <c r="D20" s="62"/>
      <c r="E20" s="62"/>
      <c r="F20" s="62"/>
      <c r="G20" s="62"/>
      <c r="H20" s="62"/>
      <c r="I20" s="62"/>
      <c r="J20" s="122"/>
      <c r="K20" s="62"/>
      <c r="L20" s="62"/>
      <c r="M20" s="62"/>
      <c r="N20" s="120"/>
      <c r="O20" s="62"/>
    </row>
    <row r="21" spans="1:15" ht="15">
      <c r="A21" s="60"/>
      <c r="B21" s="170"/>
      <c r="C21" s="170"/>
      <c r="D21" s="170"/>
      <c r="E21" s="170"/>
      <c r="F21" s="170"/>
      <c r="G21" s="170"/>
      <c r="H21" s="170"/>
      <c r="I21" s="170"/>
      <c r="J21" s="171"/>
      <c r="K21" s="170"/>
      <c r="L21" s="170"/>
      <c r="M21" s="60"/>
      <c r="N21" s="60"/>
      <c r="O21" s="60"/>
    </row>
  </sheetData>
  <sheetProtection/>
  <mergeCells count="10">
    <mergeCell ref="A1:O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9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5.7109375" style="318" customWidth="1"/>
    <col min="2" max="19" width="10.00390625" style="318" customWidth="1"/>
    <col min="20" max="16384" width="9.140625" style="318" customWidth="1"/>
  </cols>
  <sheetData>
    <row r="1" spans="1:19" ht="24.75" customHeight="1" thickBot="1" thickTop="1">
      <c r="A1" s="469" t="s">
        <v>297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514"/>
      <c r="O1" s="514"/>
      <c r="P1" s="514"/>
      <c r="Q1" s="514"/>
      <c r="R1" s="514"/>
      <c r="S1" s="515"/>
    </row>
    <row r="2" spans="1:19" ht="24.75" customHeight="1" thickBot="1" thickTop="1">
      <c r="A2" s="443" t="s">
        <v>89</v>
      </c>
      <c r="B2" s="476" t="s">
        <v>86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54"/>
    </row>
    <row r="3" spans="1:19" ht="24.75" customHeight="1">
      <c r="A3" s="472"/>
      <c r="B3" s="465" t="s">
        <v>46</v>
      </c>
      <c r="C3" s="512"/>
      <c r="D3" s="465" t="s">
        <v>47</v>
      </c>
      <c r="E3" s="466"/>
      <c r="F3" s="520" t="s">
        <v>48</v>
      </c>
      <c r="G3" s="512"/>
      <c r="H3" s="465" t="s">
        <v>49</v>
      </c>
      <c r="I3" s="466"/>
      <c r="J3" s="520" t="s">
        <v>50</v>
      </c>
      <c r="K3" s="512"/>
      <c r="L3" s="465" t="s">
        <v>51</v>
      </c>
      <c r="M3" s="466"/>
      <c r="N3" s="520" t="s">
        <v>52</v>
      </c>
      <c r="O3" s="512"/>
      <c r="P3" s="465" t="s">
        <v>53</v>
      </c>
      <c r="Q3" s="466"/>
      <c r="R3" s="465" t="s">
        <v>54</v>
      </c>
      <c r="S3" s="466"/>
    </row>
    <row r="4" spans="1:19" ht="24.75" customHeight="1" thickBot="1">
      <c r="A4" s="472"/>
      <c r="B4" s="36" t="s">
        <v>5</v>
      </c>
      <c r="C4" s="37" t="s">
        <v>6</v>
      </c>
      <c r="D4" s="36" t="s">
        <v>5</v>
      </c>
      <c r="E4" s="38" t="s">
        <v>6</v>
      </c>
      <c r="F4" s="39" t="s">
        <v>5</v>
      </c>
      <c r="G4" s="37" t="s">
        <v>6</v>
      </c>
      <c r="H4" s="36" t="s">
        <v>5</v>
      </c>
      <c r="I4" s="38" t="s">
        <v>6</v>
      </c>
      <c r="J4" s="39" t="s">
        <v>5</v>
      </c>
      <c r="K4" s="37" t="s">
        <v>6</v>
      </c>
      <c r="L4" s="36" t="s">
        <v>5</v>
      </c>
      <c r="M4" s="38" t="s">
        <v>6</v>
      </c>
      <c r="N4" s="39" t="s">
        <v>5</v>
      </c>
      <c r="O4" s="37" t="s">
        <v>6</v>
      </c>
      <c r="P4" s="36" t="s">
        <v>5</v>
      </c>
      <c r="Q4" s="38" t="s">
        <v>6</v>
      </c>
      <c r="R4" s="36" t="s">
        <v>5</v>
      </c>
      <c r="S4" s="38" t="s">
        <v>6</v>
      </c>
    </row>
    <row r="5" spans="1:20" ht="15">
      <c r="A5" s="90" t="s">
        <v>90</v>
      </c>
      <c r="B5" s="125">
        <v>451</v>
      </c>
      <c r="C5" s="43">
        <v>0.14390555201021063</v>
      </c>
      <c r="D5" s="123">
        <v>285</v>
      </c>
      <c r="E5" s="43">
        <v>0.1478215767634855</v>
      </c>
      <c r="F5" s="125">
        <v>204</v>
      </c>
      <c r="G5" s="42">
        <v>0.14814814814814814</v>
      </c>
      <c r="H5" s="123">
        <v>192</v>
      </c>
      <c r="I5" s="43">
        <v>0.13626685592618878</v>
      </c>
      <c r="J5" s="125">
        <v>142</v>
      </c>
      <c r="K5" s="42">
        <v>0.16725559481743224</v>
      </c>
      <c r="L5" s="123">
        <v>164</v>
      </c>
      <c r="M5" s="43">
        <v>0.1422376409366869</v>
      </c>
      <c r="N5" s="125">
        <v>68</v>
      </c>
      <c r="O5" s="42">
        <v>0.1559633027522936</v>
      </c>
      <c r="P5" s="123">
        <v>51</v>
      </c>
      <c r="Q5" s="43">
        <v>0.14868804664723032</v>
      </c>
      <c r="R5" s="123">
        <v>1557</v>
      </c>
      <c r="S5" s="43">
        <v>0.14648602878916173</v>
      </c>
      <c r="T5" s="331" t="s">
        <v>173</v>
      </c>
    </row>
    <row r="6" spans="1:20" ht="15">
      <c r="A6" s="15" t="s">
        <v>91</v>
      </c>
      <c r="B6" s="126">
        <v>244</v>
      </c>
      <c r="C6" s="43">
        <v>0.0778557753669432</v>
      </c>
      <c r="D6" s="97">
        <v>161</v>
      </c>
      <c r="E6" s="43">
        <v>0.08350622406639002</v>
      </c>
      <c r="F6" s="126">
        <v>100</v>
      </c>
      <c r="G6" s="42">
        <v>0.07262164124909223</v>
      </c>
      <c r="H6" s="97">
        <v>119</v>
      </c>
      <c r="I6" s="43">
        <v>0.08445706174591909</v>
      </c>
      <c r="J6" s="126">
        <v>61</v>
      </c>
      <c r="K6" s="42">
        <v>0.071849234393404</v>
      </c>
      <c r="L6" s="97">
        <v>95</v>
      </c>
      <c r="M6" s="43">
        <v>0.0823937554206418</v>
      </c>
      <c r="N6" s="126">
        <v>32</v>
      </c>
      <c r="O6" s="42">
        <v>0.07339449541284404</v>
      </c>
      <c r="P6" s="97">
        <v>18</v>
      </c>
      <c r="Q6" s="43">
        <v>0.052478134110787174</v>
      </c>
      <c r="R6" s="97">
        <v>830</v>
      </c>
      <c r="S6" s="43">
        <v>0.0780882491297394</v>
      </c>
      <c r="T6" s="331" t="s">
        <v>174</v>
      </c>
    </row>
    <row r="7" spans="1:20" ht="15">
      <c r="A7" s="15" t="s">
        <v>92</v>
      </c>
      <c r="B7" s="126">
        <v>249</v>
      </c>
      <c r="C7" s="43">
        <v>0.07945118059987237</v>
      </c>
      <c r="D7" s="97">
        <v>169</v>
      </c>
      <c r="E7" s="43">
        <v>0.08765560165975103</v>
      </c>
      <c r="F7" s="126">
        <v>97</v>
      </c>
      <c r="G7" s="42">
        <v>0.07044299201161945</v>
      </c>
      <c r="H7" s="97">
        <v>106</v>
      </c>
      <c r="I7" s="43">
        <v>0.07523066004258339</v>
      </c>
      <c r="J7" s="126">
        <v>86</v>
      </c>
      <c r="K7" s="42">
        <v>0.10129564193168433</v>
      </c>
      <c r="L7" s="97">
        <v>82</v>
      </c>
      <c r="M7" s="43">
        <v>0.07111882046834345</v>
      </c>
      <c r="N7" s="126">
        <v>30</v>
      </c>
      <c r="O7" s="42">
        <v>0.06880733944954127</v>
      </c>
      <c r="P7" s="97">
        <v>30</v>
      </c>
      <c r="Q7" s="43">
        <v>0.08746355685131196</v>
      </c>
      <c r="R7" s="97">
        <v>849</v>
      </c>
      <c r="S7" s="43">
        <v>0.07987581145921535</v>
      </c>
      <c r="T7" s="331" t="s">
        <v>175</v>
      </c>
    </row>
    <row r="8" spans="1:20" ht="15">
      <c r="A8" s="15" t="s">
        <v>93</v>
      </c>
      <c r="B8" s="126">
        <v>195</v>
      </c>
      <c r="C8" s="43">
        <v>0.06222080408423739</v>
      </c>
      <c r="D8" s="97">
        <v>97</v>
      </c>
      <c r="E8" s="43">
        <v>0.050311203319502076</v>
      </c>
      <c r="F8" s="126">
        <v>71</v>
      </c>
      <c r="G8" s="42">
        <v>0.05156136528685548</v>
      </c>
      <c r="H8" s="97">
        <v>76</v>
      </c>
      <c r="I8" s="43">
        <v>0.0539389638041164</v>
      </c>
      <c r="J8" s="126">
        <v>41</v>
      </c>
      <c r="K8" s="42">
        <v>0.048292108362779744</v>
      </c>
      <c r="L8" s="97">
        <v>80</v>
      </c>
      <c r="M8" s="43">
        <v>0.06938421509106678</v>
      </c>
      <c r="N8" s="126">
        <v>18</v>
      </c>
      <c r="O8" s="42">
        <v>0.04128440366972477</v>
      </c>
      <c r="P8" s="97">
        <v>23</v>
      </c>
      <c r="Q8" s="43">
        <v>0.06705539358600583</v>
      </c>
      <c r="R8" s="97">
        <v>601</v>
      </c>
      <c r="S8" s="43">
        <v>0.0565434189481607</v>
      </c>
      <c r="T8" s="331" t="s">
        <v>176</v>
      </c>
    </row>
    <row r="9" spans="1:20" ht="15">
      <c r="A9" s="15" t="s">
        <v>94</v>
      </c>
      <c r="B9" s="126">
        <v>243</v>
      </c>
      <c r="C9" s="43">
        <v>0.07753669432035738</v>
      </c>
      <c r="D9" s="97">
        <v>162</v>
      </c>
      <c r="E9" s="43">
        <v>0.08402489626556017</v>
      </c>
      <c r="F9" s="126">
        <v>112</v>
      </c>
      <c r="G9" s="42">
        <v>0.0813362381989833</v>
      </c>
      <c r="H9" s="97">
        <v>139</v>
      </c>
      <c r="I9" s="43">
        <v>0.09865152590489709</v>
      </c>
      <c r="J9" s="126">
        <v>67</v>
      </c>
      <c r="K9" s="42">
        <v>0.0789163722025913</v>
      </c>
      <c r="L9" s="97">
        <v>88</v>
      </c>
      <c r="M9" s="43">
        <v>0.07632263660017347</v>
      </c>
      <c r="N9" s="126">
        <v>44</v>
      </c>
      <c r="O9" s="42">
        <v>0.10091743119266056</v>
      </c>
      <c r="P9" s="97">
        <v>32</v>
      </c>
      <c r="Q9" s="43">
        <v>0.09329446064139942</v>
      </c>
      <c r="R9" s="97">
        <v>887</v>
      </c>
      <c r="S9" s="43">
        <v>0.08345093611816728</v>
      </c>
      <c r="T9" s="331" t="s">
        <v>177</v>
      </c>
    </row>
    <row r="10" spans="1:20" ht="15">
      <c r="A10" s="15" t="s">
        <v>95</v>
      </c>
      <c r="B10" s="126">
        <v>275</v>
      </c>
      <c r="C10" s="43">
        <v>0.08774728781110402</v>
      </c>
      <c r="D10" s="97">
        <v>152</v>
      </c>
      <c r="E10" s="43">
        <v>0.07883817427385892</v>
      </c>
      <c r="F10" s="126">
        <v>111</v>
      </c>
      <c r="G10" s="42">
        <v>0.08061002178649238</v>
      </c>
      <c r="H10" s="97">
        <v>115</v>
      </c>
      <c r="I10" s="43">
        <v>0.08161816891412349</v>
      </c>
      <c r="J10" s="126">
        <v>58</v>
      </c>
      <c r="K10" s="42">
        <v>0.06831566548881036</v>
      </c>
      <c r="L10" s="97">
        <v>86</v>
      </c>
      <c r="M10" s="43">
        <v>0.0745880312228968</v>
      </c>
      <c r="N10" s="126">
        <v>26</v>
      </c>
      <c r="O10" s="42">
        <v>0.059633027522935776</v>
      </c>
      <c r="P10" s="97">
        <v>32</v>
      </c>
      <c r="Q10" s="43">
        <v>0.09329446064139942</v>
      </c>
      <c r="R10" s="97">
        <v>855</v>
      </c>
      <c r="S10" s="43">
        <v>0.08044030482641829</v>
      </c>
      <c r="T10" s="331" t="s">
        <v>178</v>
      </c>
    </row>
    <row r="11" spans="1:20" ht="15">
      <c r="A11" s="15" t="s">
        <v>96</v>
      </c>
      <c r="B11" s="126">
        <v>113</v>
      </c>
      <c r="C11" s="43">
        <v>0.036056158264199105</v>
      </c>
      <c r="D11" s="97">
        <v>70</v>
      </c>
      <c r="E11" s="43">
        <v>0.03630705394190872</v>
      </c>
      <c r="F11" s="126">
        <v>59</v>
      </c>
      <c r="G11" s="42">
        <v>0.042846768336964415</v>
      </c>
      <c r="H11" s="97">
        <v>46</v>
      </c>
      <c r="I11" s="43">
        <v>0.032647267565649396</v>
      </c>
      <c r="J11" s="126">
        <v>39</v>
      </c>
      <c r="K11" s="42">
        <v>0.045936395759717315</v>
      </c>
      <c r="L11" s="97">
        <v>65</v>
      </c>
      <c r="M11" s="43">
        <v>0.05637467476149176</v>
      </c>
      <c r="N11" s="126">
        <v>20</v>
      </c>
      <c r="O11" s="42">
        <v>0.045871559633027525</v>
      </c>
      <c r="P11" s="97">
        <v>19</v>
      </c>
      <c r="Q11" s="43">
        <v>0.05539358600583091</v>
      </c>
      <c r="R11" s="97">
        <v>431</v>
      </c>
      <c r="S11" s="43">
        <v>0.04054944021074419</v>
      </c>
      <c r="T11" s="331" t="s">
        <v>179</v>
      </c>
    </row>
    <row r="12" spans="1:20" ht="15">
      <c r="A12" s="15" t="s">
        <v>97</v>
      </c>
      <c r="B12" s="126">
        <v>144</v>
      </c>
      <c r="C12" s="43">
        <v>0.04594767070835992</v>
      </c>
      <c r="D12" s="97">
        <v>90</v>
      </c>
      <c r="E12" s="43">
        <v>0.046680497925311204</v>
      </c>
      <c r="F12" s="126">
        <v>68</v>
      </c>
      <c r="G12" s="42">
        <v>0.04938271604938271</v>
      </c>
      <c r="H12" s="97">
        <v>79</v>
      </c>
      <c r="I12" s="43">
        <v>0.056068133427963095</v>
      </c>
      <c r="J12" s="126">
        <v>43</v>
      </c>
      <c r="K12" s="42">
        <v>0.050647820965842166</v>
      </c>
      <c r="L12" s="97">
        <v>58</v>
      </c>
      <c r="M12" s="43">
        <v>0.05030355594102342</v>
      </c>
      <c r="N12" s="126">
        <v>34</v>
      </c>
      <c r="O12" s="42">
        <v>0.0779816513761468</v>
      </c>
      <c r="P12" s="97">
        <v>14</v>
      </c>
      <c r="Q12" s="43">
        <v>0.04081632653061225</v>
      </c>
      <c r="R12" s="97">
        <v>530</v>
      </c>
      <c r="S12" s="43">
        <v>0.04986358076959262</v>
      </c>
      <c r="T12" s="331" t="s">
        <v>180</v>
      </c>
    </row>
    <row r="13" spans="1:20" ht="15">
      <c r="A13" s="15" t="s">
        <v>98</v>
      </c>
      <c r="B13" s="126">
        <v>231</v>
      </c>
      <c r="C13" s="43">
        <v>0.07370772176132738</v>
      </c>
      <c r="D13" s="97">
        <v>146</v>
      </c>
      <c r="E13" s="43">
        <v>0.07572614107883817</v>
      </c>
      <c r="F13" s="126">
        <v>112</v>
      </c>
      <c r="G13" s="42">
        <v>0.0813362381989833</v>
      </c>
      <c r="H13" s="97">
        <v>134</v>
      </c>
      <c r="I13" s="43">
        <v>0.09510290986515259</v>
      </c>
      <c r="J13" s="126">
        <v>66</v>
      </c>
      <c r="K13" s="42">
        <v>0.07773851590106008</v>
      </c>
      <c r="L13" s="97">
        <v>90</v>
      </c>
      <c r="M13" s="43">
        <v>0.07805724197745013</v>
      </c>
      <c r="N13" s="126">
        <v>52</v>
      </c>
      <c r="O13" s="42">
        <v>0.11926605504587155</v>
      </c>
      <c r="P13" s="97">
        <v>31</v>
      </c>
      <c r="Q13" s="43">
        <v>0.09037900874635568</v>
      </c>
      <c r="R13" s="97">
        <v>862</v>
      </c>
      <c r="S13" s="43">
        <v>0.08109888042148838</v>
      </c>
      <c r="T13" s="331" t="s">
        <v>181</v>
      </c>
    </row>
    <row r="14" spans="1:20" ht="15">
      <c r="A14" s="15" t="s">
        <v>99</v>
      </c>
      <c r="B14" s="126">
        <v>322</v>
      </c>
      <c r="C14" s="43">
        <v>0.10274409700063819</v>
      </c>
      <c r="D14" s="97">
        <v>196</v>
      </c>
      <c r="E14" s="43">
        <v>0.1016597510373444</v>
      </c>
      <c r="F14" s="126">
        <v>142</v>
      </c>
      <c r="G14" s="42">
        <v>0.10312273057371096</v>
      </c>
      <c r="H14" s="97">
        <v>138</v>
      </c>
      <c r="I14" s="43">
        <v>0.09794180269694819</v>
      </c>
      <c r="J14" s="126">
        <v>85</v>
      </c>
      <c r="K14" s="42">
        <v>0.10011778563015312</v>
      </c>
      <c r="L14" s="97">
        <v>122</v>
      </c>
      <c r="M14" s="43">
        <v>0.10581092801387686</v>
      </c>
      <c r="N14" s="126">
        <v>43</v>
      </c>
      <c r="O14" s="42">
        <v>0.09862385321100918</v>
      </c>
      <c r="P14" s="97">
        <v>26</v>
      </c>
      <c r="Q14" s="43">
        <v>0.07580174927113703</v>
      </c>
      <c r="R14" s="97">
        <v>1074</v>
      </c>
      <c r="S14" s="43">
        <v>0.10104431272932542</v>
      </c>
      <c r="T14" s="331" t="s">
        <v>182</v>
      </c>
    </row>
    <row r="15" spans="1:20" ht="15">
      <c r="A15" s="15" t="s">
        <v>100</v>
      </c>
      <c r="B15" s="126">
        <v>343</v>
      </c>
      <c r="C15" s="43">
        <v>0.10944479897894065</v>
      </c>
      <c r="D15" s="97">
        <v>203</v>
      </c>
      <c r="E15" s="43">
        <v>0.10529045643153527</v>
      </c>
      <c r="F15" s="126">
        <v>154</v>
      </c>
      <c r="G15" s="42">
        <v>0.11183732752360204</v>
      </c>
      <c r="H15" s="97">
        <v>142</v>
      </c>
      <c r="I15" s="43">
        <v>0.10078069552874379</v>
      </c>
      <c r="J15" s="126">
        <v>82</v>
      </c>
      <c r="K15" s="42">
        <v>0.09658421672555949</v>
      </c>
      <c r="L15" s="97">
        <v>123</v>
      </c>
      <c r="M15" s="43">
        <v>0.10667823070251518</v>
      </c>
      <c r="N15" s="126">
        <v>38</v>
      </c>
      <c r="O15" s="42">
        <v>0.08715596330275228</v>
      </c>
      <c r="P15" s="97">
        <v>35</v>
      </c>
      <c r="Q15" s="43">
        <v>0.10204081632653061</v>
      </c>
      <c r="R15" s="97">
        <v>1120</v>
      </c>
      <c r="S15" s="43">
        <v>0.10537209521121461</v>
      </c>
      <c r="T15" s="331" t="s">
        <v>183</v>
      </c>
    </row>
    <row r="16" spans="1:20" ht="15.75" thickBot="1">
      <c r="A16" s="19" t="s">
        <v>101</v>
      </c>
      <c r="B16" s="127">
        <v>324</v>
      </c>
      <c r="C16" s="51">
        <v>0.10338225909380983</v>
      </c>
      <c r="D16" s="124">
        <v>197</v>
      </c>
      <c r="E16" s="51">
        <v>0.10217842323651452</v>
      </c>
      <c r="F16" s="127">
        <v>147</v>
      </c>
      <c r="G16" s="50">
        <v>0.10675381263616558</v>
      </c>
      <c r="H16" s="124">
        <v>123</v>
      </c>
      <c r="I16" s="51">
        <v>0.08729595457771469</v>
      </c>
      <c r="J16" s="127">
        <v>79</v>
      </c>
      <c r="K16" s="50">
        <v>0.09305064782096582</v>
      </c>
      <c r="L16" s="124">
        <v>100</v>
      </c>
      <c r="M16" s="51">
        <v>0.08673026886383348</v>
      </c>
      <c r="N16" s="127">
        <v>31</v>
      </c>
      <c r="O16" s="50">
        <v>0.07110091743119266</v>
      </c>
      <c r="P16" s="124">
        <v>32</v>
      </c>
      <c r="Q16" s="51">
        <v>0.09329446064139942</v>
      </c>
      <c r="R16" s="124">
        <v>1033</v>
      </c>
      <c r="S16" s="51">
        <v>0.09718694138677204</v>
      </c>
      <c r="T16" s="331" t="s">
        <v>184</v>
      </c>
    </row>
    <row r="17" spans="1:20" ht="15.75" thickBot="1">
      <c r="A17" s="186" t="s">
        <v>54</v>
      </c>
      <c r="B17" s="109">
        <v>3134</v>
      </c>
      <c r="C17" s="28">
        <v>1</v>
      </c>
      <c r="D17" s="109">
        <v>1928</v>
      </c>
      <c r="E17" s="28">
        <v>1</v>
      </c>
      <c r="F17" s="128">
        <v>1377</v>
      </c>
      <c r="G17" s="27">
        <v>1</v>
      </c>
      <c r="H17" s="109">
        <v>1409</v>
      </c>
      <c r="I17" s="28">
        <v>1</v>
      </c>
      <c r="J17" s="128">
        <v>849</v>
      </c>
      <c r="K17" s="27">
        <v>1</v>
      </c>
      <c r="L17" s="109">
        <v>1153</v>
      </c>
      <c r="M17" s="28">
        <v>1</v>
      </c>
      <c r="N17" s="128">
        <v>436</v>
      </c>
      <c r="O17" s="27">
        <v>1</v>
      </c>
      <c r="P17" s="109">
        <v>343</v>
      </c>
      <c r="Q17" s="28">
        <v>1</v>
      </c>
      <c r="R17" s="109">
        <v>10629</v>
      </c>
      <c r="S17" s="28">
        <v>1</v>
      </c>
      <c r="T17" s="332" t="s">
        <v>54</v>
      </c>
    </row>
    <row r="19" ht="15">
      <c r="R19" s="378"/>
    </row>
  </sheetData>
  <sheetProtection/>
  <mergeCells count="12">
    <mergeCell ref="H3:I3"/>
    <mergeCell ref="J3:K3"/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7"/>
  <sheetViews>
    <sheetView zoomScalePageLayoutView="0" workbookViewId="0" topLeftCell="E1">
      <selection activeCell="O34" sqref="O34"/>
    </sheetView>
  </sheetViews>
  <sheetFormatPr defaultColWidth="9.140625" defaultRowHeight="15"/>
  <cols>
    <col min="1" max="1" width="15.7109375" style="318" customWidth="1"/>
    <col min="2" max="21" width="9.421875" style="318" customWidth="1"/>
    <col min="22" max="16384" width="9.140625" style="318" customWidth="1"/>
  </cols>
  <sheetData>
    <row r="1" spans="1:21" ht="24.75" customHeight="1" thickBot="1" thickTop="1">
      <c r="A1" s="469" t="s">
        <v>128</v>
      </c>
      <c r="B1" s="470"/>
      <c r="C1" s="470"/>
      <c r="D1" s="470"/>
      <c r="E1" s="470"/>
      <c r="F1" s="470"/>
      <c r="G1" s="470"/>
      <c r="H1" s="470"/>
      <c r="I1" s="470"/>
      <c r="J1" s="470"/>
      <c r="K1" s="513"/>
      <c r="L1" s="514"/>
      <c r="M1" s="514"/>
      <c r="N1" s="514"/>
      <c r="O1" s="514"/>
      <c r="P1" s="514"/>
      <c r="Q1" s="514"/>
      <c r="R1" s="514"/>
      <c r="S1" s="514"/>
      <c r="T1" s="514"/>
      <c r="U1" s="515"/>
    </row>
    <row r="2" spans="1:21" ht="24.75" customHeight="1" thickBot="1" thickTop="1">
      <c r="A2" s="443" t="s">
        <v>104</v>
      </c>
      <c r="B2" s="555" t="s">
        <v>56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9"/>
    </row>
    <row r="3" spans="1:21" ht="24.75" customHeight="1">
      <c r="A3" s="472"/>
      <c r="B3" s="521">
        <v>0</v>
      </c>
      <c r="C3" s="466"/>
      <c r="D3" s="520" t="s">
        <v>57</v>
      </c>
      <c r="E3" s="512"/>
      <c r="F3" s="465" t="s">
        <v>58</v>
      </c>
      <c r="G3" s="466"/>
      <c r="H3" s="520" t="s">
        <v>59</v>
      </c>
      <c r="I3" s="512"/>
      <c r="J3" s="465" t="s">
        <v>60</v>
      </c>
      <c r="K3" s="466"/>
      <c r="L3" s="520" t="s">
        <v>61</v>
      </c>
      <c r="M3" s="512"/>
      <c r="N3" s="465" t="s">
        <v>62</v>
      </c>
      <c r="O3" s="466"/>
      <c r="P3" s="520" t="s">
        <v>63</v>
      </c>
      <c r="Q3" s="512"/>
      <c r="R3" s="465" t="s">
        <v>35</v>
      </c>
      <c r="S3" s="466"/>
      <c r="T3" s="465" t="s">
        <v>54</v>
      </c>
      <c r="U3" s="466"/>
    </row>
    <row r="4" spans="1:21" ht="24.75" customHeight="1" thickBot="1">
      <c r="A4" s="473"/>
      <c r="B4" s="36" t="s">
        <v>5</v>
      </c>
      <c r="C4" s="38" t="s">
        <v>6</v>
      </c>
      <c r="D4" s="39" t="s">
        <v>5</v>
      </c>
      <c r="E4" s="37" t="s">
        <v>6</v>
      </c>
      <c r="F4" s="36" t="s">
        <v>5</v>
      </c>
      <c r="G4" s="38" t="s">
        <v>6</v>
      </c>
      <c r="H4" s="39" t="s">
        <v>5</v>
      </c>
      <c r="I4" s="23" t="s">
        <v>6</v>
      </c>
      <c r="J4" s="36" t="s">
        <v>5</v>
      </c>
      <c r="K4" s="38" t="s">
        <v>6</v>
      </c>
      <c r="L4" s="39" t="s">
        <v>5</v>
      </c>
      <c r="M4" s="37" t="s">
        <v>6</v>
      </c>
      <c r="N4" s="36" t="s">
        <v>5</v>
      </c>
      <c r="O4" s="38" t="s">
        <v>6</v>
      </c>
      <c r="P4" s="39" t="s">
        <v>5</v>
      </c>
      <c r="Q4" s="37" t="s">
        <v>6</v>
      </c>
      <c r="R4" s="36" t="s">
        <v>5</v>
      </c>
      <c r="S4" s="38" t="s">
        <v>6</v>
      </c>
      <c r="T4" s="36" t="s">
        <v>5</v>
      </c>
      <c r="U4" s="38" t="s">
        <v>6</v>
      </c>
    </row>
    <row r="5" spans="1:22" ht="15">
      <c r="A5" s="11" t="s">
        <v>90</v>
      </c>
      <c r="B5" s="123">
        <f>VLOOKUP(V5,'[1]Sheet1'!$A$610:$U$622,2,FALSE)</f>
        <v>1557</v>
      </c>
      <c r="C5" s="43">
        <f>VLOOKUP(V5,'[1]Sheet1'!$A$610:$U$622,3,FALSE)/100</f>
        <v>0.14648602878916173</v>
      </c>
      <c r="D5" s="125">
        <f>VLOOKUP(V5,'[1]Sheet1'!$A$610:$U$622,4,FALSE)</f>
        <v>1557</v>
      </c>
      <c r="E5" s="42">
        <f>VLOOKUP(V5,'[1]Sheet1'!$A$610:$U$622,5,FALSE)/100</f>
        <v>0.14648602878916173</v>
      </c>
      <c r="F5" s="123">
        <f>VLOOKUP(V5,'[1]Sheet1'!$A$610:$U$622,6,FALSE)</f>
        <v>0</v>
      </c>
      <c r="G5" s="43">
        <f>VLOOKUP(V5,'[1]Sheet1'!$A$610:$U$622,7,FALSE)/100</f>
        <v>0</v>
      </c>
      <c r="H5" s="125">
        <f>VLOOKUP(V5,'[1]Sheet1'!$A$610:$U$622,8,FALSE)</f>
        <v>0</v>
      </c>
      <c r="I5" s="42">
        <f>VLOOKUP(V5,'[1]Sheet1'!$A$610:$U$622,9,FALSE)/100</f>
        <v>0</v>
      </c>
      <c r="J5" s="123">
        <f>VLOOKUP(V5,'[1]Sheet1'!$A$610:$U$622,10,FALSE)</f>
        <v>0</v>
      </c>
      <c r="K5" s="43">
        <f>VLOOKUP(V5,'[1]Sheet1'!$A$610:$U$622,11,FALSE)/100</f>
        <v>0</v>
      </c>
      <c r="L5" s="125">
        <f>VLOOKUP(V5,'[1]Sheet1'!$A$610:$U$622,12,FALSE)</f>
        <v>0</v>
      </c>
      <c r="M5" s="42">
        <f>VLOOKUP(V5,'[1]Sheet1'!$A$610:$U$622,13,FALSE)/100</f>
        <v>0</v>
      </c>
      <c r="N5" s="123">
        <f>VLOOKUP(V5,'[1]Sheet1'!$A$610:$U$622,14,FALSE)</f>
        <v>0</v>
      </c>
      <c r="O5" s="43">
        <f>VLOOKUP(V5,'[1]Sheet1'!$A$610:$U$622,15,FALSE)/100</f>
        <v>0</v>
      </c>
      <c r="P5" s="125">
        <f>VLOOKUP(V5,'[1]Sheet1'!$A$610:$U$622,16,FALSE)</f>
        <v>0</v>
      </c>
      <c r="Q5" s="42">
        <f>VLOOKUP(V5,'[1]Sheet1'!$A$610:$U$622,17,FALSE)/100</f>
        <v>0</v>
      </c>
      <c r="R5" s="123">
        <f>VLOOKUP(V5,'[1]Sheet1'!$A$610:$U$622,18,FALSE)</f>
        <v>0</v>
      </c>
      <c r="S5" s="43">
        <f>VLOOKUP(V5,'[1]Sheet1'!$A$610:$U$622,19,FALSE)/100</f>
        <v>0</v>
      </c>
      <c r="T5" s="123">
        <f>VLOOKUP(V5,'[1]Sheet1'!$A$610:$U$622,20,FALSE)</f>
        <v>0</v>
      </c>
      <c r="U5" s="43">
        <f>VLOOKUP(V5,'[1]Sheet1'!$A$610:$U$622,21,FALSE)/100</f>
        <v>0</v>
      </c>
      <c r="V5" s="335" t="s">
        <v>173</v>
      </c>
    </row>
    <row r="6" spans="1:22" ht="15">
      <c r="A6" s="15" t="s">
        <v>91</v>
      </c>
      <c r="B6" s="97">
        <f>VLOOKUP(V6,'[1]Sheet1'!$A$610:$U$622,2,FALSE)</f>
        <v>830</v>
      </c>
      <c r="C6" s="43">
        <f>VLOOKUP(V6,'[1]Sheet1'!$A$610:$U$622,3,FALSE)/100</f>
        <v>0.0780882491297394</v>
      </c>
      <c r="D6" s="126">
        <f>VLOOKUP(V6,'[1]Sheet1'!$A$610:$U$622,4,FALSE)</f>
        <v>830</v>
      </c>
      <c r="E6" s="42">
        <f>VLOOKUP(V6,'[1]Sheet1'!$A$610:$U$622,5,FALSE)/100</f>
        <v>0.0780882491297394</v>
      </c>
      <c r="F6" s="97">
        <f>VLOOKUP(V6,'[1]Sheet1'!$A$610:$U$622,6,FALSE)</f>
        <v>0</v>
      </c>
      <c r="G6" s="43">
        <f>VLOOKUP(V6,'[1]Sheet1'!$A$610:$U$622,7,FALSE)/100</f>
        <v>0</v>
      </c>
      <c r="H6" s="126">
        <f>VLOOKUP(V6,'[1]Sheet1'!$A$610:$U$622,8,FALSE)</f>
        <v>0</v>
      </c>
      <c r="I6" s="42">
        <f>VLOOKUP(V6,'[1]Sheet1'!$A$610:$U$622,9,FALSE)/100</f>
        <v>0</v>
      </c>
      <c r="J6" s="97">
        <f>VLOOKUP(V6,'[1]Sheet1'!$A$610:$U$622,10,FALSE)</f>
        <v>0</v>
      </c>
      <c r="K6" s="43">
        <f>VLOOKUP(V6,'[1]Sheet1'!$A$610:$U$622,11,FALSE)/100</f>
        <v>0</v>
      </c>
      <c r="L6" s="126">
        <f>VLOOKUP(V6,'[1]Sheet1'!$A$610:$U$622,12,FALSE)</f>
        <v>0</v>
      </c>
      <c r="M6" s="42">
        <f>VLOOKUP(V6,'[1]Sheet1'!$A$610:$U$622,13,FALSE)/100</f>
        <v>0</v>
      </c>
      <c r="N6" s="97">
        <f>VLOOKUP(V6,'[1]Sheet1'!$A$610:$U$622,14,FALSE)</f>
        <v>0</v>
      </c>
      <c r="O6" s="43">
        <f>VLOOKUP(V6,'[1]Sheet1'!$A$610:$U$622,15,FALSE)/100</f>
        <v>0</v>
      </c>
      <c r="P6" s="126">
        <f>VLOOKUP(V6,'[1]Sheet1'!$A$610:$U$622,16,FALSE)</f>
        <v>0</v>
      </c>
      <c r="Q6" s="42">
        <f>VLOOKUP(V6,'[1]Sheet1'!$A$610:$U$622,17,FALSE)/100</f>
        <v>0</v>
      </c>
      <c r="R6" s="97">
        <f>VLOOKUP(V6,'[1]Sheet1'!$A$610:$U$622,18,FALSE)</f>
        <v>0</v>
      </c>
      <c r="S6" s="43">
        <f>VLOOKUP(V6,'[1]Sheet1'!$A$610:$U$622,19,FALSE)/100</f>
        <v>0</v>
      </c>
      <c r="T6" s="97">
        <f>VLOOKUP(V6,'[1]Sheet1'!$A$610:$U$622,20,FALSE)</f>
        <v>0</v>
      </c>
      <c r="U6" s="43">
        <f>VLOOKUP(V6,'[1]Sheet1'!$A$610:$U$622,21,FALSE)/100</f>
        <v>0</v>
      </c>
      <c r="V6" s="335" t="s">
        <v>174</v>
      </c>
    </row>
    <row r="7" spans="1:22" ht="15">
      <c r="A7" s="15" t="s">
        <v>92</v>
      </c>
      <c r="B7" s="97">
        <f>VLOOKUP(V7,'[1]Sheet1'!$A$610:$U$622,2,FALSE)</f>
        <v>849</v>
      </c>
      <c r="C7" s="43">
        <f>VLOOKUP(V7,'[1]Sheet1'!$A$610:$U$622,3,FALSE)/100</f>
        <v>0.07987581145921535</v>
      </c>
      <c r="D7" s="126">
        <f>VLOOKUP(V7,'[1]Sheet1'!$A$610:$U$622,4,FALSE)</f>
        <v>849</v>
      </c>
      <c r="E7" s="42">
        <f>VLOOKUP(V7,'[1]Sheet1'!$A$610:$U$622,5,FALSE)/100</f>
        <v>0.07987581145921535</v>
      </c>
      <c r="F7" s="97">
        <f>VLOOKUP(V7,'[1]Sheet1'!$A$610:$U$622,6,FALSE)</f>
        <v>0</v>
      </c>
      <c r="G7" s="43">
        <f>VLOOKUP(V7,'[1]Sheet1'!$A$610:$U$622,7,FALSE)/100</f>
        <v>0</v>
      </c>
      <c r="H7" s="126">
        <f>VLOOKUP(V7,'[1]Sheet1'!$A$610:$U$622,8,FALSE)</f>
        <v>0</v>
      </c>
      <c r="I7" s="42">
        <f>VLOOKUP(V7,'[1]Sheet1'!$A$610:$U$622,9,FALSE)/100</f>
        <v>0</v>
      </c>
      <c r="J7" s="97">
        <f>VLOOKUP(V7,'[1]Sheet1'!$A$610:$U$622,10,FALSE)</f>
        <v>0</v>
      </c>
      <c r="K7" s="43">
        <f>VLOOKUP(V7,'[1]Sheet1'!$A$610:$U$622,11,FALSE)/100</f>
        <v>0</v>
      </c>
      <c r="L7" s="126">
        <f>VLOOKUP(V7,'[1]Sheet1'!$A$610:$U$622,12,FALSE)</f>
        <v>0</v>
      </c>
      <c r="M7" s="42">
        <f>VLOOKUP(V7,'[1]Sheet1'!$A$610:$U$622,13,FALSE)/100</f>
        <v>0</v>
      </c>
      <c r="N7" s="97">
        <f>VLOOKUP(V7,'[1]Sheet1'!$A$610:$U$622,14,FALSE)</f>
        <v>0</v>
      </c>
      <c r="O7" s="43">
        <f>VLOOKUP(V7,'[1]Sheet1'!$A$610:$U$622,15,FALSE)/100</f>
        <v>0</v>
      </c>
      <c r="P7" s="126">
        <f>VLOOKUP(V7,'[1]Sheet1'!$A$610:$U$622,16,FALSE)</f>
        <v>0</v>
      </c>
      <c r="Q7" s="42">
        <f>VLOOKUP(V7,'[1]Sheet1'!$A$610:$U$622,17,FALSE)/100</f>
        <v>0</v>
      </c>
      <c r="R7" s="97">
        <f>VLOOKUP(V7,'[1]Sheet1'!$A$610:$U$622,18,FALSE)</f>
        <v>0</v>
      </c>
      <c r="S7" s="43">
        <f>VLOOKUP(V7,'[1]Sheet1'!$A$610:$U$622,19,FALSE)/100</f>
        <v>0</v>
      </c>
      <c r="T7" s="97">
        <f>VLOOKUP(V7,'[1]Sheet1'!$A$610:$U$622,20,FALSE)</f>
        <v>0</v>
      </c>
      <c r="U7" s="43">
        <f>VLOOKUP(V7,'[1]Sheet1'!$A$610:$U$622,21,FALSE)/100</f>
        <v>0</v>
      </c>
      <c r="V7" s="335" t="s">
        <v>175</v>
      </c>
    </row>
    <row r="8" spans="1:22" ht="15">
      <c r="A8" s="15" t="s">
        <v>93</v>
      </c>
      <c r="B8" s="97">
        <f>VLOOKUP(V8,'[1]Sheet1'!$A$610:$U$622,2,FALSE)</f>
        <v>601</v>
      </c>
      <c r="C8" s="43">
        <f>VLOOKUP(V8,'[1]Sheet1'!$A$610:$U$622,3,FALSE)/100</f>
        <v>0.0565434189481607</v>
      </c>
      <c r="D8" s="126">
        <f>VLOOKUP(V8,'[1]Sheet1'!$A$610:$U$622,4,FALSE)</f>
        <v>601</v>
      </c>
      <c r="E8" s="42">
        <f>VLOOKUP(V8,'[1]Sheet1'!$A$610:$U$622,5,FALSE)/100</f>
        <v>0.0565434189481607</v>
      </c>
      <c r="F8" s="97">
        <f>VLOOKUP(V8,'[1]Sheet1'!$A$610:$U$622,6,FALSE)</f>
        <v>0</v>
      </c>
      <c r="G8" s="43">
        <f>VLOOKUP(V8,'[1]Sheet1'!$A$610:$U$622,7,FALSE)/100</f>
        <v>0</v>
      </c>
      <c r="H8" s="126">
        <f>VLOOKUP(V8,'[1]Sheet1'!$A$610:$U$622,8,FALSE)</f>
        <v>0</v>
      </c>
      <c r="I8" s="42">
        <f>VLOOKUP(V8,'[1]Sheet1'!$A$610:$U$622,9,FALSE)/100</f>
        <v>0</v>
      </c>
      <c r="J8" s="97">
        <f>VLOOKUP(V8,'[1]Sheet1'!$A$610:$U$622,10,FALSE)</f>
        <v>0</v>
      </c>
      <c r="K8" s="43">
        <f>VLOOKUP(V8,'[1]Sheet1'!$A$610:$U$622,11,FALSE)/100</f>
        <v>0</v>
      </c>
      <c r="L8" s="126">
        <f>VLOOKUP(V8,'[1]Sheet1'!$A$610:$U$622,12,FALSE)</f>
        <v>0</v>
      </c>
      <c r="M8" s="42">
        <f>VLOOKUP(V8,'[1]Sheet1'!$A$610:$U$622,13,FALSE)/100</f>
        <v>0</v>
      </c>
      <c r="N8" s="97">
        <f>VLOOKUP(V8,'[1]Sheet1'!$A$610:$U$622,14,FALSE)</f>
        <v>0</v>
      </c>
      <c r="O8" s="43">
        <f>VLOOKUP(V8,'[1]Sheet1'!$A$610:$U$622,15,FALSE)/100</f>
        <v>0</v>
      </c>
      <c r="P8" s="126">
        <f>VLOOKUP(V8,'[1]Sheet1'!$A$610:$U$622,16,FALSE)</f>
        <v>0</v>
      </c>
      <c r="Q8" s="42">
        <f>VLOOKUP(V8,'[1]Sheet1'!$A$610:$U$622,17,FALSE)/100</f>
        <v>0</v>
      </c>
      <c r="R8" s="97">
        <f>VLOOKUP(V8,'[1]Sheet1'!$A$610:$U$622,18,FALSE)</f>
        <v>0</v>
      </c>
      <c r="S8" s="43">
        <f>VLOOKUP(V8,'[1]Sheet1'!$A$610:$U$622,19,FALSE)/100</f>
        <v>0</v>
      </c>
      <c r="T8" s="97">
        <f>VLOOKUP(V8,'[1]Sheet1'!$A$610:$U$622,20,FALSE)</f>
        <v>0</v>
      </c>
      <c r="U8" s="43">
        <f>VLOOKUP(V8,'[1]Sheet1'!$A$610:$U$622,21,FALSE)/100</f>
        <v>0</v>
      </c>
      <c r="V8" s="335" t="s">
        <v>176</v>
      </c>
    </row>
    <row r="9" spans="1:22" ht="15">
      <c r="A9" s="15" t="s">
        <v>94</v>
      </c>
      <c r="B9" s="97">
        <f>VLOOKUP(V9,'[1]Sheet1'!$A$610:$U$622,2,FALSE)</f>
        <v>887</v>
      </c>
      <c r="C9" s="43">
        <f>VLOOKUP(V9,'[1]Sheet1'!$A$610:$U$622,3,FALSE)/100</f>
        <v>0.08345093611816728</v>
      </c>
      <c r="D9" s="126">
        <f>VLOOKUP(V9,'[1]Sheet1'!$A$610:$U$622,4,FALSE)</f>
        <v>887</v>
      </c>
      <c r="E9" s="42">
        <f>VLOOKUP(V9,'[1]Sheet1'!$A$610:$U$622,5,FALSE)/100</f>
        <v>0.08345093611816728</v>
      </c>
      <c r="F9" s="97">
        <f>VLOOKUP(V9,'[1]Sheet1'!$A$610:$U$622,6,FALSE)</f>
        <v>0</v>
      </c>
      <c r="G9" s="43">
        <f>VLOOKUP(V9,'[1]Sheet1'!$A$610:$U$622,7,FALSE)/100</f>
        <v>0</v>
      </c>
      <c r="H9" s="126">
        <f>VLOOKUP(V9,'[1]Sheet1'!$A$610:$U$622,8,FALSE)</f>
        <v>0</v>
      </c>
      <c r="I9" s="42">
        <f>VLOOKUP(V9,'[1]Sheet1'!$A$610:$U$622,9,FALSE)/100</f>
        <v>0</v>
      </c>
      <c r="J9" s="97">
        <f>VLOOKUP(V9,'[1]Sheet1'!$A$610:$U$622,10,FALSE)</f>
        <v>0</v>
      </c>
      <c r="K9" s="43">
        <f>VLOOKUP(V9,'[1]Sheet1'!$A$610:$U$622,11,FALSE)/100</f>
        <v>0</v>
      </c>
      <c r="L9" s="126">
        <f>VLOOKUP(V9,'[1]Sheet1'!$A$610:$U$622,12,FALSE)</f>
        <v>0</v>
      </c>
      <c r="M9" s="42">
        <f>VLOOKUP(V9,'[1]Sheet1'!$A$610:$U$622,13,FALSE)/100</f>
        <v>0</v>
      </c>
      <c r="N9" s="97">
        <f>VLOOKUP(V9,'[1]Sheet1'!$A$610:$U$622,14,FALSE)</f>
        <v>0</v>
      </c>
      <c r="O9" s="43">
        <f>VLOOKUP(V9,'[1]Sheet1'!$A$610:$U$622,15,FALSE)/100</f>
        <v>0</v>
      </c>
      <c r="P9" s="126">
        <f>VLOOKUP(V9,'[1]Sheet1'!$A$610:$U$622,16,FALSE)</f>
        <v>0</v>
      </c>
      <c r="Q9" s="42">
        <f>VLOOKUP(V9,'[1]Sheet1'!$A$610:$U$622,17,FALSE)/100</f>
        <v>0</v>
      </c>
      <c r="R9" s="97">
        <f>VLOOKUP(V9,'[1]Sheet1'!$A$610:$U$622,18,FALSE)</f>
        <v>0</v>
      </c>
      <c r="S9" s="43">
        <f>VLOOKUP(V9,'[1]Sheet1'!$A$610:$U$622,19,FALSE)/100</f>
        <v>0</v>
      </c>
      <c r="T9" s="97">
        <f>VLOOKUP(V9,'[1]Sheet1'!$A$610:$U$622,20,FALSE)</f>
        <v>0</v>
      </c>
      <c r="U9" s="43">
        <f>VLOOKUP(V9,'[1]Sheet1'!$A$610:$U$622,21,FALSE)/100</f>
        <v>0</v>
      </c>
      <c r="V9" s="335" t="s">
        <v>177</v>
      </c>
    </row>
    <row r="10" spans="1:22" ht="15">
      <c r="A10" s="15" t="s">
        <v>95</v>
      </c>
      <c r="B10" s="97">
        <f>VLOOKUP(V10,'[1]Sheet1'!$A$610:$U$622,2,FALSE)</f>
        <v>855</v>
      </c>
      <c r="C10" s="43">
        <f>VLOOKUP(V10,'[1]Sheet1'!$A$610:$U$622,3,FALSE)/100</f>
        <v>0.08044030482641829</v>
      </c>
      <c r="D10" s="126">
        <f>VLOOKUP(V10,'[1]Sheet1'!$A$610:$U$622,4,FALSE)</f>
        <v>855</v>
      </c>
      <c r="E10" s="42">
        <f>VLOOKUP(V10,'[1]Sheet1'!$A$610:$U$622,5,FALSE)/100</f>
        <v>0.08044030482641829</v>
      </c>
      <c r="F10" s="97">
        <f>VLOOKUP(V10,'[1]Sheet1'!$A$610:$U$622,6,FALSE)</f>
        <v>0</v>
      </c>
      <c r="G10" s="43">
        <f>VLOOKUP(V10,'[1]Sheet1'!$A$610:$U$622,7,FALSE)/100</f>
        <v>0</v>
      </c>
      <c r="H10" s="126">
        <f>VLOOKUP(V10,'[1]Sheet1'!$A$610:$U$622,8,FALSE)</f>
        <v>0</v>
      </c>
      <c r="I10" s="42">
        <f>VLOOKUP(V10,'[1]Sheet1'!$A$610:$U$622,9,FALSE)/100</f>
        <v>0</v>
      </c>
      <c r="J10" s="97">
        <f>VLOOKUP(V10,'[1]Sheet1'!$A$610:$U$622,10,FALSE)</f>
        <v>0</v>
      </c>
      <c r="K10" s="43">
        <f>VLOOKUP(V10,'[1]Sheet1'!$A$610:$U$622,11,FALSE)/100</f>
        <v>0</v>
      </c>
      <c r="L10" s="126">
        <f>VLOOKUP(V10,'[1]Sheet1'!$A$610:$U$622,12,FALSE)</f>
        <v>0</v>
      </c>
      <c r="M10" s="42">
        <f>VLOOKUP(V10,'[1]Sheet1'!$A$610:$U$622,13,FALSE)/100</f>
        <v>0</v>
      </c>
      <c r="N10" s="97">
        <f>VLOOKUP(V10,'[1]Sheet1'!$A$610:$U$622,14,FALSE)</f>
        <v>0</v>
      </c>
      <c r="O10" s="43">
        <f>VLOOKUP(V10,'[1]Sheet1'!$A$610:$U$622,15,FALSE)/100</f>
        <v>0</v>
      </c>
      <c r="P10" s="126">
        <f>VLOOKUP(V10,'[1]Sheet1'!$A$610:$U$622,16,FALSE)</f>
        <v>0</v>
      </c>
      <c r="Q10" s="42">
        <f>VLOOKUP(V10,'[1]Sheet1'!$A$610:$U$622,17,FALSE)/100</f>
        <v>0</v>
      </c>
      <c r="R10" s="97">
        <f>VLOOKUP(V10,'[1]Sheet1'!$A$610:$U$622,18,FALSE)</f>
        <v>0</v>
      </c>
      <c r="S10" s="43">
        <f>VLOOKUP(V10,'[1]Sheet1'!$A$610:$U$622,19,FALSE)/100</f>
        <v>0</v>
      </c>
      <c r="T10" s="97">
        <f>VLOOKUP(V10,'[1]Sheet1'!$A$610:$U$622,20,FALSE)</f>
        <v>0</v>
      </c>
      <c r="U10" s="43">
        <f>VLOOKUP(V10,'[1]Sheet1'!$A$610:$U$622,21,FALSE)/100</f>
        <v>0</v>
      </c>
      <c r="V10" s="335" t="s">
        <v>178</v>
      </c>
    </row>
    <row r="11" spans="1:22" ht="15">
      <c r="A11" s="15" t="s">
        <v>96</v>
      </c>
      <c r="B11" s="97">
        <f>VLOOKUP(V11,'[1]Sheet1'!$A$610:$U$622,2,FALSE)</f>
        <v>431</v>
      </c>
      <c r="C11" s="43">
        <f>VLOOKUP(V11,'[1]Sheet1'!$A$610:$U$622,3,FALSE)/100</f>
        <v>0.04054944021074419</v>
      </c>
      <c r="D11" s="126">
        <f>VLOOKUP(V11,'[1]Sheet1'!$A$610:$U$622,4,FALSE)</f>
        <v>431</v>
      </c>
      <c r="E11" s="42">
        <f>VLOOKUP(V11,'[1]Sheet1'!$A$610:$U$622,5,FALSE)/100</f>
        <v>0.04054944021074419</v>
      </c>
      <c r="F11" s="97">
        <f>VLOOKUP(V11,'[1]Sheet1'!$A$610:$U$622,6,FALSE)</f>
        <v>0</v>
      </c>
      <c r="G11" s="43">
        <f>VLOOKUP(V11,'[1]Sheet1'!$A$610:$U$622,7,FALSE)/100</f>
        <v>0</v>
      </c>
      <c r="H11" s="126">
        <f>VLOOKUP(V11,'[1]Sheet1'!$A$610:$U$622,8,FALSE)</f>
        <v>0</v>
      </c>
      <c r="I11" s="42">
        <f>VLOOKUP(V11,'[1]Sheet1'!$A$610:$U$622,9,FALSE)/100</f>
        <v>0</v>
      </c>
      <c r="J11" s="97">
        <f>VLOOKUP(V11,'[1]Sheet1'!$A$610:$U$622,10,FALSE)</f>
        <v>0</v>
      </c>
      <c r="K11" s="43">
        <f>VLOOKUP(V11,'[1]Sheet1'!$A$610:$U$622,11,FALSE)/100</f>
        <v>0</v>
      </c>
      <c r="L11" s="126">
        <f>VLOOKUP(V11,'[1]Sheet1'!$A$610:$U$622,12,FALSE)</f>
        <v>0</v>
      </c>
      <c r="M11" s="42">
        <f>VLOOKUP(V11,'[1]Sheet1'!$A$610:$U$622,13,FALSE)/100</f>
        <v>0</v>
      </c>
      <c r="N11" s="97">
        <f>VLOOKUP(V11,'[1]Sheet1'!$A$610:$U$622,14,FALSE)</f>
        <v>0</v>
      </c>
      <c r="O11" s="43">
        <f>VLOOKUP(V11,'[1]Sheet1'!$A$610:$U$622,15,FALSE)/100</f>
        <v>0</v>
      </c>
      <c r="P11" s="126">
        <f>VLOOKUP(V11,'[1]Sheet1'!$A$610:$U$622,16,FALSE)</f>
        <v>0</v>
      </c>
      <c r="Q11" s="42">
        <f>VLOOKUP(V11,'[1]Sheet1'!$A$610:$U$622,17,FALSE)/100</f>
        <v>0</v>
      </c>
      <c r="R11" s="97">
        <f>VLOOKUP(V11,'[1]Sheet1'!$A$610:$U$622,18,FALSE)</f>
        <v>0</v>
      </c>
      <c r="S11" s="43">
        <f>VLOOKUP(V11,'[1]Sheet1'!$A$610:$U$622,19,FALSE)/100</f>
        <v>0</v>
      </c>
      <c r="T11" s="97">
        <f>VLOOKUP(V11,'[1]Sheet1'!$A$610:$U$622,20,FALSE)</f>
        <v>0</v>
      </c>
      <c r="U11" s="43">
        <f>VLOOKUP(V11,'[1]Sheet1'!$A$610:$U$622,21,FALSE)/100</f>
        <v>0</v>
      </c>
      <c r="V11" s="335" t="s">
        <v>179</v>
      </c>
    </row>
    <row r="12" spans="1:22" ht="15">
      <c r="A12" s="15" t="s">
        <v>97</v>
      </c>
      <c r="B12" s="97">
        <f>VLOOKUP(V12,'[1]Sheet1'!$A$610:$U$622,2,FALSE)</f>
        <v>530</v>
      </c>
      <c r="C12" s="43">
        <f>VLOOKUP(V12,'[1]Sheet1'!$A$610:$U$622,3,FALSE)/100</f>
        <v>0.04986358076959262</v>
      </c>
      <c r="D12" s="126">
        <f>VLOOKUP(V12,'[1]Sheet1'!$A$610:$U$622,4,FALSE)</f>
        <v>530</v>
      </c>
      <c r="E12" s="42">
        <f>VLOOKUP(V12,'[1]Sheet1'!$A$610:$U$622,5,FALSE)/100</f>
        <v>0.04986358076959262</v>
      </c>
      <c r="F12" s="97">
        <f>VLOOKUP(V12,'[1]Sheet1'!$A$610:$U$622,6,FALSE)</f>
        <v>0</v>
      </c>
      <c r="G12" s="43">
        <f>VLOOKUP(V12,'[1]Sheet1'!$A$610:$U$622,7,FALSE)/100</f>
        <v>0</v>
      </c>
      <c r="H12" s="126">
        <f>VLOOKUP(V12,'[1]Sheet1'!$A$610:$U$622,8,FALSE)</f>
        <v>0</v>
      </c>
      <c r="I12" s="42">
        <f>VLOOKUP(V12,'[1]Sheet1'!$A$610:$U$622,9,FALSE)/100</f>
        <v>0</v>
      </c>
      <c r="J12" s="97">
        <f>VLOOKUP(V12,'[1]Sheet1'!$A$610:$U$622,10,FALSE)</f>
        <v>0</v>
      </c>
      <c r="K12" s="43">
        <f>VLOOKUP(V12,'[1]Sheet1'!$A$610:$U$622,11,FALSE)/100</f>
        <v>0</v>
      </c>
      <c r="L12" s="126">
        <f>VLOOKUP(V12,'[1]Sheet1'!$A$610:$U$622,12,FALSE)</f>
        <v>0</v>
      </c>
      <c r="M12" s="42">
        <f>VLOOKUP(V12,'[1]Sheet1'!$A$610:$U$622,13,FALSE)/100</f>
        <v>0</v>
      </c>
      <c r="N12" s="97">
        <f>VLOOKUP(V12,'[1]Sheet1'!$A$610:$U$622,14,FALSE)</f>
        <v>0</v>
      </c>
      <c r="O12" s="43">
        <f>VLOOKUP(V12,'[1]Sheet1'!$A$610:$U$622,15,FALSE)/100</f>
        <v>0</v>
      </c>
      <c r="P12" s="126">
        <f>VLOOKUP(V12,'[1]Sheet1'!$A$610:$U$622,16,FALSE)</f>
        <v>0</v>
      </c>
      <c r="Q12" s="42">
        <f>VLOOKUP(V12,'[1]Sheet1'!$A$610:$U$622,17,FALSE)/100</f>
        <v>0</v>
      </c>
      <c r="R12" s="97">
        <f>VLOOKUP(V12,'[1]Sheet1'!$A$610:$U$622,18,FALSE)</f>
        <v>0</v>
      </c>
      <c r="S12" s="43">
        <f>VLOOKUP(V12,'[1]Sheet1'!$A$610:$U$622,19,FALSE)/100</f>
        <v>0</v>
      </c>
      <c r="T12" s="97">
        <f>VLOOKUP(V12,'[1]Sheet1'!$A$610:$U$622,20,FALSE)</f>
        <v>0</v>
      </c>
      <c r="U12" s="43">
        <f>VLOOKUP(V12,'[1]Sheet1'!$A$610:$U$622,21,FALSE)/100</f>
        <v>0</v>
      </c>
      <c r="V12" s="335" t="s">
        <v>180</v>
      </c>
    </row>
    <row r="13" spans="1:22" ht="15">
      <c r="A13" s="15" t="s">
        <v>98</v>
      </c>
      <c r="B13" s="97">
        <f>VLOOKUP(V13,'[1]Sheet1'!$A$610:$U$622,2,FALSE)</f>
        <v>862</v>
      </c>
      <c r="C13" s="43">
        <f>VLOOKUP(V13,'[1]Sheet1'!$A$610:$U$622,3,FALSE)/100</f>
        <v>0.08109888042148838</v>
      </c>
      <c r="D13" s="126">
        <f>VLOOKUP(V13,'[1]Sheet1'!$A$610:$U$622,4,FALSE)</f>
        <v>862</v>
      </c>
      <c r="E13" s="42">
        <f>VLOOKUP(V13,'[1]Sheet1'!$A$610:$U$622,5,FALSE)/100</f>
        <v>0.08109888042148838</v>
      </c>
      <c r="F13" s="97">
        <f>VLOOKUP(V13,'[1]Sheet1'!$A$610:$U$622,6,FALSE)</f>
        <v>0</v>
      </c>
      <c r="G13" s="43">
        <f>VLOOKUP(V13,'[1]Sheet1'!$A$610:$U$622,7,FALSE)/100</f>
        <v>0</v>
      </c>
      <c r="H13" s="126">
        <f>VLOOKUP(V13,'[1]Sheet1'!$A$610:$U$622,8,FALSE)</f>
        <v>0</v>
      </c>
      <c r="I13" s="42">
        <f>VLOOKUP(V13,'[1]Sheet1'!$A$610:$U$622,9,FALSE)/100</f>
        <v>0</v>
      </c>
      <c r="J13" s="97">
        <f>VLOOKUP(V13,'[1]Sheet1'!$A$610:$U$622,10,FALSE)</f>
        <v>0</v>
      </c>
      <c r="K13" s="43">
        <f>VLOOKUP(V13,'[1]Sheet1'!$A$610:$U$622,11,FALSE)/100</f>
        <v>0</v>
      </c>
      <c r="L13" s="126">
        <f>VLOOKUP(V13,'[1]Sheet1'!$A$610:$U$622,12,FALSE)</f>
        <v>0</v>
      </c>
      <c r="M13" s="42">
        <f>VLOOKUP(V13,'[1]Sheet1'!$A$610:$U$622,13,FALSE)/100</f>
        <v>0</v>
      </c>
      <c r="N13" s="97">
        <f>VLOOKUP(V13,'[1]Sheet1'!$A$610:$U$622,14,FALSE)</f>
        <v>0</v>
      </c>
      <c r="O13" s="43">
        <f>VLOOKUP(V13,'[1]Sheet1'!$A$610:$U$622,15,FALSE)/100</f>
        <v>0</v>
      </c>
      <c r="P13" s="126">
        <f>VLOOKUP(V13,'[1]Sheet1'!$A$610:$U$622,16,FALSE)</f>
        <v>0</v>
      </c>
      <c r="Q13" s="42">
        <f>VLOOKUP(V13,'[1]Sheet1'!$A$610:$U$622,17,FALSE)/100</f>
        <v>0</v>
      </c>
      <c r="R13" s="97">
        <f>VLOOKUP(V13,'[1]Sheet1'!$A$610:$U$622,18,FALSE)</f>
        <v>0</v>
      </c>
      <c r="S13" s="43">
        <f>VLOOKUP(V13,'[1]Sheet1'!$A$610:$U$622,19,FALSE)/100</f>
        <v>0</v>
      </c>
      <c r="T13" s="97">
        <f>VLOOKUP(V13,'[1]Sheet1'!$A$610:$U$622,20,FALSE)</f>
        <v>0</v>
      </c>
      <c r="U13" s="43">
        <f>VLOOKUP(V13,'[1]Sheet1'!$A$610:$U$622,21,FALSE)/100</f>
        <v>0</v>
      </c>
      <c r="V13" s="335" t="s">
        <v>181</v>
      </c>
    </row>
    <row r="14" spans="1:22" ht="15">
      <c r="A14" s="15" t="s">
        <v>99</v>
      </c>
      <c r="B14" s="97">
        <f>VLOOKUP(V14,'[1]Sheet1'!$A$610:$U$622,2,FALSE)</f>
        <v>1074</v>
      </c>
      <c r="C14" s="43">
        <f>VLOOKUP(V14,'[1]Sheet1'!$A$610:$U$622,3,FALSE)/100</f>
        <v>0.10104431272932542</v>
      </c>
      <c r="D14" s="126">
        <f>VLOOKUP(V14,'[1]Sheet1'!$A$610:$U$622,4,FALSE)</f>
        <v>1074</v>
      </c>
      <c r="E14" s="42">
        <f>VLOOKUP(V14,'[1]Sheet1'!$A$610:$U$622,5,FALSE)/100</f>
        <v>0.10104431272932542</v>
      </c>
      <c r="F14" s="97">
        <f>VLOOKUP(V14,'[1]Sheet1'!$A$610:$U$622,6,FALSE)</f>
        <v>0</v>
      </c>
      <c r="G14" s="43">
        <f>VLOOKUP(V14,'[1]Sheet1'!$A$610:$U$622,7,FALSE)/100</f>
        <v>0</v>
      </c>
      <c r="H14" s="126">
        <f>VLOOKUP(V14,'[1]Sheet1'!$A$610:$U$622,8,FALSE)</f>
        <v>0</v>
      </c>
      <c r="I14" s="42">
        <f>VLOOKUP(V14,'[1]Sheet1'!$A$610:$U$622,9,FALSE)/100</f>
        <v>0</v>
      </c>
      <c r="J14" s="97">
        <f>VLOOKUP(V14,'[1]Sheet1'!$A$610:$U$622,10,FALSE)</f>
        <v>0</v>
      </c>
      <c r="K14" s="43">
        <f>VLOOKUP(V14,'[1]Sheet1'!$A$610:$U$622,11,FALSE)/100</f>
        <v>0</v>
      </c>
      <c r="L14" s="126">
        <f>VLOOKUP(V14,'[1]Sheet1'!$A$610:$U$622,12,FALSE)</f>
        <v>0</v>
      </c>
      <c r="M14" s="42">
        <f>VLOOKUP(V14,'[1]Sheet1'!$A$610:$U$622,13,FALSE)/100</f>
        <v>0</v>
      </c>
      <c r="N14" s="97">
        <f>VLOOKUP(V14,'[1]Sheet1'!$A$610:$U$622,14,FALSE)</f>
        <v>0</v>
      </c>
      <c r="O14" s="43">
        <f>VLOOKUP(V14,'[1]Sheet1'!$A$610:$U$622,15,FALSE)/100</f>
        <v>0</v>
      </c>
      <c r="P14" s="126">
        <f>VLOOKUP(V14,'[1]Sheet1'!$A$610:$U$622,16,FALSE)</f>
        <v>0</v>
      </c>
      <c r="Q14" s="42">
        <f>VLOOKUP(V14,'[1]Sheet1'!$A$610:$U$622,17,FALSE)/100</f>
        <v>0</v>
      </c>
      <c r="R14" s="97">
        <f>VLOOKUP(V14,'[1]Sheet1'!$A$610:$U$622,18,FALSE)</f>
        <v>0</v>
      </c>
      <c r="S14" s="43">
        <f>VLOOKUP(V14,'[1]Sheet1'!$A$610:$U$622,19,FALSE)/100</f>
        <v>0</v>
      </c>
      <c r="T14" s="97">
        <f>VLOOKUP(V14,'[1]Sheet1'!$A$610:$U$622,20,FALSE)</f>
        <v>0</v>
      </c>
      <c r="U14" s="43">
        <f>VLOOKUP(V14,'[1]Sheet1'!$A$610:$U$622,21,FALSE)/100</f>
        <v>0</v>
      </c>
      <c r="V14" s="335" t="s">
        <v>182</v>
      </c>
    </row>
    <row r="15" spans="1:22" ht="15">
      <c r="A15" s="15" t="s">
        <v>100</v>
      </c>
      <c r="B15" s="97">
        <f>VLOOKUP(V15,'[1]Sheet1'!$A$610:$U$622,2,FALSE)</f>
        <v>1120</v>
      </c>
      <c r="C15" s="43">
        <f>VLOOKUP(V15,'[1]Sheet1'!$A$610:$U$622,3,FALSE)/100</f>
        <v>0.10537209521121461</v>
      </c>
      <c r="D15" s="126">
        <f>VLOOKUP(V15,'[1]Sheet1'!$A$610:$U$622,4,FALSE)</f>
        <v>1120</v>
      </c>
      <c r="E15" s="42">
        <f>VLOOKUP(V15,'[1]Sheet1'!$A$610:$U$622,5,FALSE)/100</f>
        <v>0.10537209521121461</v>
      </c>
      <c r="F15" s="97">
        <f>VLOOKUP(V15,'[1]Sheet1'!$A$610:$U$622,6,FALSE)</f>
        <v>0</v>
      </c>
      <c r="G15" s="43">
        <f>VLOOKUP(V15,'[1]Sheet1'!$A$610:$U$622,7,FALSE)/100</f>
        <v>0</v>
      </c>
      <c r="H15" s="126">
        <f>VLOOKUP(V15,'[1]Sheet1'!$A$610:$U$622,8,FALSE)</f>
        <v>0</v>
      </c>
      <c r="I15" s="42">
        <f>VLOOKUP(V15,'[1]Sheet1'!$A$610:$U$622,9,FALSE)/100</f>
        <v>0</v>
      </c>
      <c r="J15" s="97">
        <f>VLOOKUP(V15,'[1]Sheet1'!$A$610:$U$622,10,FALSE)</f>
        <v>0</v>
      </c>
      <c r="K15" s="43">
        <f>VLOOKUP(V15,'[1]Sheet1'!$A$610:$U$622,11,FALSE)/100</f>
        <v>0</v>
      </c>
      <c r="L15" s="126">
        <f>VLOOKUP(V15,'[1]Sheet1'!$A$610:$U$622,12,FALSE)</f>
        <v>0</v>
      </c>
      <c r="M15" s="42">
        <f>VLOOKUP(V15,'[1]Sheet1'!$A$610:$U$622,13,FALSE)/100</f>
        <v>0</v>
      </c>
      <c r="N15" s="97">
        <f>VLOOKUP(V15,'[1]Sheet1'!$A$610:$U$622,14,FALSE)</f>
        <v>0</v>
      </c>
      <c r="O15" s="43">
        <f>VLOOKUP(V15,'[1]Sheet1'!$A$610:$U$622,15,FALSE)/100</f>
        <v>0</v>
      </c>
      <c r="P15" s="126">
        <f>VLOOKUP(V15,'[1]Sheet1'!$A$610:$U$622,16,FALSE)</f>
        <v>0</v>
      </c>
      <c r="Q15" s="42">
        <f>VLOOKUP(V15,'[1]Sheet1'!$A$610:$U$622,17,FALSE)/100</f>
        <v>0</v>
      </c>
      <c r="R15" s="97">
        <f>VLOOKUP(V15,'[1]Sheet1'!$A$610:$U$622,18,FALSE)</f>
        <v>0</v>
      </c>
      <c r="S15" s="43">
        <f>VLOOKUP(V15,'[1]Sheet1'!$A$610:$U$622,19,FALSE)/100</f>
        <v>0</v>
      </c>
      <c r="T15" s="97">
        <f>VLOOKUP(V15,'[1]Sheet1'!$A$610:$U$622,20,FALSE)</f>
        <v>0</v>
      </c>
      <c r="U15" s="43">
        <f>VLOOKUP(V15,'[1]Sheet1'!$A$610:$U$622,21,FALSE)/100</f>
        <v>0</v>
      </c>
      <c r="V15" s="335" t="s">
        <v>183</v>
      </c>
    </row>
    <row r="16" spans="1:22" ht="15.75" thickBot="1">
      <c r="A16" s="19" t="s">
        <v>101</v>
      </c>
      <c r="B16" s="124">
        <f>VLOOKUP(V16,'[1]Sheet1'!$A$610:$U$622,2,FALSE)</f>
        <v>1033</v>
      </c>
      <c r="C16" s="51">
        <f>VLOOKUP(V16,'[1]Sheet1'!$A$610:$U$622,3,FALSE)/100</f>
        <v>0.09718694138677204</v>
      </c>
      <c r="D16" s="127">
        <f>VLOOKUP(V16,'[1]Sheet1'!$A$610:$U$622,4,FALSE)</f>
        <v>1033</v>
      </c>
      <c r="E16" s="50">
        <f>VLOOKUP(V16,'[1]Sheet1'!$A$610:$U$622,5,FALSE)/100</f>
        <v>0.09718694138677204</v>
      </c>
      <c r="F16" s="124">
        <f>VLOOKUP(V16,'[1]Sheet1'!$A$610:$U$622,6,FALSE)</f>
        <v>0</v>
      </c>
      <c r="G16" s="51">
        <f>VLOOKUP(V16,'[1]Sheet1'!$A$610:$U$622,7,FALSE)/100</f>
        <v>0</v>
      </c>
      <c r="H16" s="127">
        <f>VLOOKUP(V16,'[1]Sheet1'!$A$610:$U$622,8,FALSE)</f>
        <v>0</v>
      </c>
      <c r="I16" s="50">
        <f>VLOOKUP(V16,'[1]Sheet1'!$A$610:$U$622,9,FALSE)/100</f>
        <v>0</v>
      </c>
      <c r="J16" s="124">
        <f>VLOOKUP(V16,'[1]Sheet1'!$A$610:$U$622,10,FALSE)</f>
        <v>0</v>
      </c>
      <c r="K16" s="51">
        <f>VLOOKUP(V16,'[1]Sheet1'!$A$610:$U$622,11,FALSE)/100</f>
        <v>0</v>
      </c>
      <c r="L16" s="127">
        <f>VLOOKUP(V16,'[1]Sheet1'!$A$610:$U$622,12,FALSE)</f>
        <v>0</v>
      </c>
      <c r="M16" s="50">
        <f>VLOOKUP(V16,'[1]Sheet1'!$A$610:$U$622,13,FALSE)/100</f>
        <v>0</v>
      </c>
      <c r="N16" s="124">
        <f>VLOOKUP(V16,'[1]Sheet1'!$A$610:$U$622,14,FALSE)</f>
        <v>0</v>
      </c>
      <c r="O16" s="51">
        <f>VLOOKUP(V16,'[1]Sheet1'!$A$610:$U$622,15,FALSE)/100</f>
        <v>0</v>
      </c>
      <c r="P16" s="127">
        <f>VLOOKUP(V16,'[1]Sheet1'!$A$610:$U$622,16,FALSE)</f>
        <v>0</v>
      </c>
      <c r="Q16" s="50">
        <f>VLOOKUP(V16,'[1]Sheet1'!$A$610:$U$622,17,FALSE)/100</f>
        <v>0</v>
      </c>
      <c r="R16" s="124">
        <f>VLOOKUP(V16,'[1]Sheet1'!$A$610:$U$622,18,FALSE)</f>
        <v>0</v>
      </c>
      <c r="S16" s="51">
        <f>VLOOKUP(V16,'[1]Sheet1'!$A$610:$U$622,19,FALSE)/100</f>
        <v>0</v>
      </c>
      <c r="T16" s="124">
        <f>VLOOKUP(V16,'[1]Sheet1'!$A$610:$U$622,20,FALSE)</f>
        <v>0</v>
      </c>
      <c r="U16" s="51">
        <f>VLOOKUP(V16,'[1]Sheet1'!$A$610:$U$622,21,FALSE)/100</f>
        <v>0</v>
      </c>
      <c r="V16" s="335" t="s">
        <v>184</v>
      </c>
    </row>
    <row r="17" spans="1:22" ht="15.75" thickBot="1">
      <c r="A17" s="186" t="s">
        <v>105</v>
      </c>
      <c r="B17" s="109">
        <f>VLOOKUP(V17,'[1]Sheet1'!$A$610:$U$622,2,FALSE)</f>
        <v>10629</v>
      </c>
      <c r="C17" s="28">
        <f>VLOOKUP(V17,'[1]Sheet1'!$A$610:$U$622,3,FALSE)/100</f>
        <v>1</v>
      </c>
      <c r="D17" s="128">
        <f>VLOOKUP(V17,'[1]Sheet1'!$A$610:$U$622,4,FALSE)</f>
        <v>10629</v>
      </c>
      <c r="E17" s="27">
        <f>VLOOKUP(V17,'[1]Sheet1'!$A$610:$U$622,5,FALSE)/100</f>
        <v>1</v>
      </c>
      <c r="F17" s="109">
        <f>VLOOKUP(V17,'[1]Sheet1'!$A$610:$U$622,6,FALSE)</f>
        <v>0</v>
      </c>
      <c r="G17" s="28">
        <f>VLOOKUP(V17,'[1]Sheet1'!$A$610:$U$622,7,FALSE)/100</f>
        <v>0</v>
      </c>
      <c r="H17" s="128">
        <f>VLOOKUP(V17,'[1]Sheet1'!$A$610:$U$622,8,FALSE)</f>
        <v>0</v>
      </c>
      <c r="I17" s="27">
        <f>VLOOKUP(V17,'[1]Sheet1'!$A$610:$U$622,9,FALSE)/100</f>
        <v>0</v>
      </c>
      <c r="J17" s="109">
        <f>VLOOKUP(V17,'[1]Sheet1'!$A$610:$U$622,10,FALSE)</f>
        <v>0</v>
      </c>
      <c r="K17" s="28">
        <f>VLOOKUP(V17,'[1]Sheet1'!$A$610:$U$622,11,FALSE)/100</f>
        <v>0</v>
      </c>
      <c r="L17" s="128">
        <f>VLOOKUP(V17,'[1]Sheet1'!$A$610:$U$622,12,FALSE)</f>
        <v>0</v>
      </c>
      <c r="M17" s="27">
        <f>VLOOKUP(V17,'[1]Sheet1'!$A$610:$U$622,13,FALSE)/100</f>
        <v>0</v>
      </c>
      <c r="N17" s="109">
        <f>VLOOKUP(V17,'[1]Sheet1'!$A$610:$U$622,14,FALSE)</f>
        <v>0</v>
      </c>
      <c r="O17" s="28">
        <f>VLOOKUP(V17,'[1]Sheet1'!$A$610:$U$622,15,FALSE)/100</f>
        <v>0</v>
      </c>
      <c r="P17" s="128">
        <f>VLOOKUP(V17,'[1]Sheet1'!$A$610:$U$622,16,FALSE)</f>
        <v>0</v>
      </c>
      <c r="Q17" s="27">
        <f>VLOOKUP(V17,'[1]Sheet1'!$A$610:$U$622,17,FALSE)/100</f>
        <v>0</v>
      </c>
      <c r="R17" s="109">
        <f>VLOOKUP(V17,'[1]Sheet1'!$A$610:$U$622,18,FALSE)</f>
        <v>0</v>
      </c>
      <c r="S17" s="28">
        <f>VLOOKUP(V17,'[1]Sheet1'!$A$610:$U$622,19,FALSE)/100</f>
        <v>0</v>
      </c>
      <c r="T17" s="109">
        <f>VLOOKUP(V17,'[1]Sheet1'!$A$610:$U$622,20,FALSE)</f>
        <v>0</v>
      </c>
      <c r="U17" s="28">
        <f>VLOOKUP(V17,'[1]Sheet1'!$A$610:$U$622,21,FALSE)/100</f>
        <v>0</v>
      </c>
      <c r="V17" s="335" t="s">
        <v>54</v>
      </c>
    </row>
  </sheetData>
  <sheetProtection/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1"/>
  <sheetViews>
    <sheetView zoomScalePageLayoutView="0" workbookViewId="0" topLeftCell="B3">
      <selection activeCell="F16" sqref="F16"/>
    </sheetView>
  </sheetViews>
  <sheetFormatPr defaultColWidth="9.140625" defaultRowHeight="15"/>
  <cols>
    <col min="1" max="1" width="30.7109375" style="318" customWidth="1"/>
    <col min="2" max="9" width="17.00390625" style="318" customWidth="1"/>
    <col min="10" max="10" width="20.00390625" style="318" bestFit="1" customWidth="1"/>
    <col min="11" max="16384" width="9.140625" style="318" customWidth="1"/>
  </cols>
  <sheetData>
    <row r="1" spans="1:10" ht="24.75" customHeight="1" thickBot="1" thickTop="1">
      <c r="A1" s="445" t="s">
        <v>277</v>
      </c>
      <c r="B1" s="470"/>
      <c r="C1" s="470"/>
      <c r="D1" s="446"/>
      <c r="E1" s="446"/>
      <c r="F1" s="446"/>
      <c r="G1" s="446"/>
      <c r="H1" s="446"/>
      <c r="I1" s="446"/>
      <c r="J1" s="447"/>
    </row>
    <row r="2" spans="1:10" ht="24.75" customHeight="1" thickBot="1" thickTop="1">
      <c r="A2" s="445" t="s">
        <v>298</v>
      </c>
      <c r="B2" s="470"/>
      <c r="C2" s="470"/>
      <c r="D2" s="446"/>
      <c r="E2" s="446"/>
      <c r="F2" s="446"/>
      <c r="G2" s="446"/>
      <c r="H2" s="446"/>
      <c r="I2" s="446"/>
      <c r="J2" s="447"/>
    </row>
    <row r="3" spans="1:10" ht="24.75" customHeight="1" thickBot="1" thickTop="1">
      <c r="A3" s="448" t="s">
        <v>106</v>
      </c>
      <c r="B3" s="508" t="s">
        <v>306</v>
      </c>
      <c r="C3" s="451"/>
      <c r="D3" s="451"/>
      <c r="E3" s="451"/>
      <c r="F3" s="451"/>
      <c r="G3" s="451"/>
      <c r="H3" s="451"/>
      <c r="I3" s="452"/>
      <c r="J3" s="443" t="s">
        <v>124</v>
      </c>
    </row>
    <row r="4" spans="1:10" ht="24.75" customHeight="1">
      <c r="A4" s="522"/>
      <c r="B4" s="440">
        <v>2014</v>
      </c>
      <c r="C4" s="557"/>
      <c r="D4" s="440">
        <v>2015</v>
      </c>
      <c r="E4" s="441"/>
      <c r="F4" s="440">
        <v>2016</v>
      </c>
      <c r="G4" s="557"/>
      <c r="H4" s="440">
        <v>2017</v>
      </c>
      <c r="I4" s="557"/>
      <c r="J4" s="443"/>
    </row>
    <row r="5" spans="1:10" ht="24.75" customHeight="1" thickBot="1">
      <c r="A5" s="556"/>
      <c r="B5" s="145" t="s">
        <v>5</v>
      </c>
      <c r="C5" s="187" t="s">
        <v>6</v>
      </c>
      <c r="D5" s="145" t="s">
        <v>5</v>
      </c>
      <c r="E5" s="187" t="s">
        <v>6</v>
      </c>
      <c r="F5" s="145" t="s">
        <v>5</v>
      </c>
      <c r="G5" s="35" t="s">
        <v>6</v>
      </c>
      <c r="H5" s="145" t="s">
        <v>5</v>
      </c>
      <c r="I5" s="35" t="s">
        <v>6</v>
      </c>
      <c r="J5" s="472"/>
    </row>
    <row r="6" spans="1:11" ht="24.75" customHeight="1" thickBot="1">
      <c r="A6" s="188" t="s">
        <v>107</v>
      </c>
      <c r="B6" s="189">
        <v>632</v>
      </c>
      <c r="C6" s="191">
        <v>0.06947345278663296</v>
      </c>
      <c r="D6" s="189">
        <v>748</v>
      </c>
      <c r="E6" s="191">
        <v>0.07881981032665965</v>
      </c>
      <c r="F6" s="189">
        <v>1465</v>
      </c>
      <c r="G6" s="190">
        <v>0.14973426001635323</v>
      </c>
      <c r="H6" s="189">
        <v>1406</v>
      </c>
      <c r="I6" s="190">
        <v>0.13227961238122118</v>
      </c>
      <c r="J6" s="192">
        <v>-0.040273037542662114</v>
      </c>
      <c r="K6" s="331" t="s">
        <v>185</v>
      </c>
    </row>
    <row r="7" spans="1:11" ht="15">
      <c r="A7" s="319" t="s">
        <v>108</v>
      </c>
      <c r="B7" s="41">
        <v>1619</v>
      </c>
      <c r="C7" s="193">
        <v>0.17797075959107397</v>
      </c>
      <c r="D7" s="41">
        <v>1637</v>
      </c>
      <c r="E7" s="193">
        <v>0.17249736564805057</v>
      </c>
      <c r="F7" s="41">
        <v>1258</v>
      </c>
      <c r="G7" s="43">
        <v>0.1285772690106296</v>
      </c>
      <c r="H7" s="41">
        <v>1505</v>
      </c>
      <c r="I7" s="43">
        <v>0.14159375294006962</v>
      </c>
      <c r="J7" s="315">
        <v>0.19634340222575516</v>
      </c>
      <c r="K7" s="331" t="s">
        <v>186</v>
      </c>
    </row>
    <row r="8" spans="1:11" ht="15">
      <c r="A8" s="320" t="s">
        <v>109</v>
      </c>
      <c r="B8" s="16">
        <v>607</v>
      </c>
      <c r="C8" s="194">
        <v>0.0667252940529845</v>
      </c>
      <c r="D8" s="16">
        <v>615</v>
      </c>
      <c r="E8" s="194">
        <v>0.06480505795574289</v>
      </c>
      <c r="F8" s="16">
        <v>408</v>
      </c>
      <c r="G8" s="130">
        <v>0.041700735895339326</v>
      </c>
      <c r="H8" s="16">
        <v>411</v>
      </c>
      <c r="I8" s="130">
        <v>0.038667795653401074</v>
      </c>
      <c r="J8" s="316">
        <v>0.007352941176470588</v>
      </c>
      <c r="K8" s="331" t="s">
        <v>187</v>
      </c>
    </row>
    <row r="9" spans="1:11" ht="15">
      <c r="A9" s="321" t="s">
        <v>110</v>
      </c>
      <c r="B9" s="16">
        <v>1507</v>
      </c>
      <c r="C9" s="194">
        <v>0.1656590084643289</v>
      </c>
      <c r="D9" s="16">
        <v>1634</v>
      </c>
      <c r="E9" s="194">
        <v>0.17218124341412014</v>
      </c>
      <c r="F9" s="16">
        <v>1249</v>
      </c>
      <c r="G9" s="130">
        <v>0.1276573998364677</v>
      </c>
      <c r="H9" s="16">
        <v>1267</v>
      </c>
      <c r="I9" s="130">
        <v>0.11920218270768652</v>
      </c>
      <c r="J9" s="316">
        <v>0.014411529223378704</v>
      </c>
      <c r="K9" s="331" t="s">
        <v>188</v>
      </c>
    </row>
    <row r="10" spans="1:11" ht="15">
      <c r="A10" s="321" t="s">
        <v>111</v>
      </c>
      <c r="B10" s="20">
        <v>1050</v>
      </c>
      <c r="C10" s="194">
        <v>0.11542266681323514</v>
      </c>
      <c r="D10" s="20">
        <v>965</v>
      </c>
      <c r="E10" s="194">
        <v>0.10168598524762908</v>
      </c>
      <c r="F10" s="20">
        <v>627</v>
      </c>
      <c r="G10" s="131">
        <v>0.06408421913327882</v>
      </c>
      <c r="H10" s="20">
        <v>680</v>
      </c>
      <c r="I10" s="131">
        <v>0.06397591494966601</v>
      </c>
      <c r="J10" s="316">
        <v>0.08452950558213716</v>
      </c>
      <c r="K10" s="331" t="s">
        <v>189</v>
      </c>
    </row>
    <row r="11" spans="1:11" ht="15.75" thickBot="1">
      <c r="A11" s="320" t="s">
        <v>112</v>
      </c>
      <c r="B11" s="20">
        <v>866</v>
      </c>
      <c r="C11" s="195">
        <v>0.0951962185335825</v>
      </c>
      <c r="D11" s="20">
        <v>917</v>
      </c>
      <c r="E11" s="195">
        <v>0.09662802950474184</v>
      </c>
      <c r="F11" s="16">
        <v>748</v>
      </c>
      <c r="G11" s="130">
        <v>0.07645134914145543</v>
      </c>
      <c r="H11" s="16">
        <v>805</v>
      </c>
      <c r="I11" s="130">
        <v>0.0757361934330605</v>
      </c>
      <c r="J11" s="317">
        <v>0.07620320855614973</v>
      </c>
      <c r="K11" s="331" t="s">
        <v>190</v>
      </c>
    </row>
    <row r="12" spans="1:11" ht="24.75" customHeight="1" thickBot="1">
      <c r="A12" s="188" t="s">
        <v>113</v>
      </c>
      <c r="B12" s="196">
        <v>5649</v>
      </c>
      <c r="C12" s="191">
        <v>0.6209739474552051</v>
      </c>
      <c r="D12" s="196">
        <v>5768</v>
      </c>
      <c r="E12" s="191">
        <v>0.6077976817702845</v>
      </c>
      <c r="F12" s="196">
        <v>4290</v>
      </c>
      <c r="G12" s="190">
        <v>0.4384709730171709</v>
      </c>
      <c r="H12" s="196">
        <v>4668</v>
      </c>
      <c r="I12" s="190">
        <v>0.5714554520651048</v>
      </c>
      <c r="J12" s="192">
        <v>0.08811188811188811</v>
      </c>
      <c r="K12" s="335"/>
    </row>
    <row r="13" spans="1:11" ht="15">
      <c r="A13" s="322" t="s">
        <v>114</v>
      </c>
      <c r="B13" s="41">
        <v>281</v>
      </c>
      <c r="C13" s="193">
        <v>0.03088930416620864</v>
      </c>
      <c r="D13" s="41">
        <v>305</v>
      </c>
      <c r="E13" s="193">
        <v>0.0321390937829294</v>
      </c>
      <c r="F13" s="12">
        <v>187</v>
      </c>
      <c r="G13" s="142">
        <v>0.019112837285363858</v>
      </c>
      <c r="H13" s="12">
        <v>171</v>
      </c>
      <c r="I13" s="142">
        <v>0.016088060965283656</v>
      </c>
      <c r="J13" s="315">
        <v>-0.0855614973262032</v>
      </c>
      <c r="K13" s="331" t="s">
        <v>191</v>
      </c>
    </row>
    <row r="14" spans="1:11" ht="15">
      <c r="A14" s="319" t="s">
        <v>115</v>
      </c>
      <c r="B14" s="41">
        <v>886</v>
      </c>
      <c r="C14" s="194">
        <v>0.09739474552050126</v>
      </c>
      <c r="D14" s="41">
        <v>900</v>
      </c>
      <c r="E14" s="194">
        <v>0.09483667017913593</v>
      </c>
      <c r="F14" s="41">
        <v>716</v>
      </c>
      <c r="G14" s="43">
        <v>0.0731807031888798</v>
      </c>
      <c r="H14" s="41">
        <v>747</v>
      </c>
      <c r="I14" s="43">
        <v>0.07027942421676546</v>
      </c>
      <c r="J14" s="316">
        <v>0.04329608938547486</v>
      </c>
      <c r="K14" s="331" t="s">
        <v>192</v>
      </c>
    </row>
    <row r="15" spans="1:11" ht="15">
      <c r="A15" s="320" t="s">
        <v>116</v>
      </c>
      <c r="B15" s="16">
        <v>782</v>
      </c>
      <c r="C15" s="194">
        <v>0.08596240518852369</v>
      </c>
      <c r="D15" s="16">
        <v>816</v>
      </c>
      <c r="E15" s="194">
        <v>0.08598524762908324</v>
      </c>
      <c r="F15" s="16">
        <v>682</v>
      </c>
      <c r="G15" s="130">
        <v>0.0697056418642682</v>
      </c>
      <c r="H15" s="16">
        <v>720</v>
      </c>
      <c r="I15" s="130">
        <v>0.06773920406435224</v>
      </c>
      <c r="J15" s="316">
        <v>0.05571847507331378</v>
      </c>
      <c r="K15" s="331" t="s">
        <v>193</v>
      </c>
    </row>
    <row r="16" spans="1:11" ht="15">
      <c r="A16" s="321" t="s">
        <v>117</v>
      </c>
      <c r="B16" s="16">
        <v>108</v>
      </c>
      <c r="C16" s="194">
        <v>0.011872045729361328</v>
      </c>
      <c r="D16" s="16">
        <v>126</v>
      </c>
      <c r="E16" s="194">
        <v>0.013277133825079031</v>
      </c>
      <c r="F16" s="16">
        <v>116</v>
      </c>
      <c r="G16" s="130">
        <v>0.011856091578086671</v>
      </c>
      <c r="H16" s="16">
        <v>120</v>
      </c>
      <c r="I16" s="130">
        <v>0.011289867344058705</v>
      </c>
      <c r="J16" s="316">
        <v>0.034482758620689655</v>
      </c>
      <c r="K16" s="331" t="s">
        <v>194</v>
      </c>
    </row>
    <row r="17" spans="1:11" ht="15.75" thickBot="1">
      <c r="A17" s="320" t="s">
        <v>118</v>
      </c>
      <c r="B17" s="20">
        <v>357</v>
      </c>
      <c r="C17" s="195">
        <v>0.039243706716499946</v>
      </c>
      <c r="D17" s="20">
        <v>368</v>
      </c>
      <c r="E17" s="195">
        <v>0.03877766069546892</v>
      </c>
      <c r="F17" s="16">
        <v>366</v>
      </c>
      <c r="G17" s="130">
        <v>0.03740801308258381</v>
      </c>
      <c r="H17" s="16">
        <v>343</v>
      </c>
      <c r="I17" s="130">
        <v>0.03227020415843447</v>
      </c>
      <c r="J17" s="317">
        <v>-0.06284153005464481</v>
      </c>
      <c r="K17" s="331" t="s">
        <v>195</v>
      </c>
    </row>
    <row r="18" spans="1:11" ht="24.75" customHeight="1" thickBot="1">
      <c r="A18" s="188" t="s">
        <v>119</v>
      </c>
      <c r="B18" s="196">
        <v>2414</v>
      </c>
      <c r="C18" s="191">
        <v>0.2653622073210949</v>
      </c>
      <c r="D18" s="196">
        <v>2515</v>
      </c>
      <c r="E18" s="191">
        <v>0.2650158061116965</v>
      </c>
      <c r="F18" s="196">
        <v>2067</v>
      </c>
      <c r="G18" s="190">
        <v>0.21126328699918234</v>
      </c>
      <c r="H18" s="196">
        <v>2101</v>
      </c>
      <c r="I18" s="190">
        <v>0.19766676074889455</v>
      </c>
      <c r="J18" s="192">
        <v>0.01644895984518626</v>
      </c>
      <c r="K18" s="335"/>
    </row>
    <row r="19" spans="1:11" ht="15">
      <c r="A19" s="323" t="s">
        <v>120</v>
      </c>
      <c r="B19" s="139">
        <v>0</v>
      </c>
      <c r="C19" s="379">
        <v>0</v>
      </c>
      <c r="D19" s="139">
        <v>0</v>
      </c>
      <c r="E19" s="379">
        <v>0</v>
      </c>
      <c r="F19" s="20">
        <v>22</v>
      </c>
      <c r="G19" s="131">
        <v>0.0022485690923957483</v>
      </c>
      <c r="H19" s="20">
        <v>18</v>
      </c>
      <c r="I19" s="131">
        <v>0.0016934801016088058</v>
      </c>
      <c r="J19" s="380">
        <v>-0.18181818181818182</v>
      </c>
      <c r="K19" s="331" t="s">
        <v>196</v>
      </c>
    </row>
    <row r="20" spans="1:11" ht="15.75" thickBot="1">
      <c r="A20" s="329" t="s">
        <v>40</v>
      </c>
      <c r="B20" s="22">
        <v>402</v>
      </c>
      <c r="C20" s="251">
        <v>0.04419039243706716</v>
      </c>
      <c r="D20" s="22">
        <v>459</v>
      </c>
      <c r="E20" s="251">
        <v>0.04836670179135932</v>
      </c>
      <c r="F20" s="22">
        <v>1940</v>
      </c>
      <c r="G20" s="132">
        <v>0.1982829108748978</v>
      </c>
      <c r="H20" s="22">
        <v>2436</v>
      </c>
      <c r="I20" s="132">
        <v>0.22918430708439175</v>
      </c>
      <c r="J20" s="317">
        <v>0.2556701030927835</v>
      </c>
      <c r="K20" s="331" t="s">
        <v>198</v>
      </c>
    </row>
    <row r="21" spans="1:11" ht="24.75" customHeight="1" thickBot="1">
      <c r="A21" s="197" t="s">
        <v>122</v>
      </c>
      <c r="B21" s="196">
        <v>9097</v>
      </c>
      <c r="C21" s="199">
        <v>1</v>
      </c>
      <c r="D21" s="196">
        <v>9490</v>
      </c>
      <c r="E21" s="199">
        <v>1</v>
      </c>
      <c r="F21" s="196">
        <v>9784</v>
      </c>
      <c r="G21" s="198">
        <v>1</v>
      </c>
      <c r="H21" s="196">
        <v>10629</v>
      </c>
      <c r="I21" s="198">
        <v>1</v>
      </c>
      <c r="J21" s="192">
        <v>0.08636549468520033</v>
      </c>
      <c r="K21" s="332" t="s">
        <v>54</v>
      </c>
    </row>
  </sheetData>
  <sheetProtection/>
  <mergeCells count="9">
    <mergeCell ref="A1:J1"/>
    <mergeCell ref="A2:J2"/>
    <mergeCell ref="A3:A5"/>
    <mergeCell ref="J3:J5"/>
    <mergeCell ref="F4:G4"/>
    <mergeCell ref="H4:I4"/>
    <mergeCell ref="D4:E4"/>
    <mergeCell ref="B4:C4"/>
    <mergeCell ref="B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5"/>
  <sheetViews>
    <sheetView zoomScalePageLayoutView="0" workbookViewId="0" topLeftCell="A2">
      <selection activeCell="N11" sqref="N11"/>
    </sheetView>
  </sheetViews>
  <sheetFormatPr defaultColWidth="9.140625" defaultRowHeight="15"/>
  <cols>
    <col min="1" max="1" width="30.7109375" style="318" customWidth="1"/>
    <col min="2" max="11" width="10.140625" style="318" customWidth="1"/>
    <col min="12" max="16384" width="9.140625" style="318" customWidth="1"/>
  </cols>
  <sheetData>
    <row r="1" spans="1:11" ht="49.5" customHeight="1" thickBot="1" thickTop="1">
      <c r="A1" s="469" t="s">
        <v>299</v>
      </c>
      <c r="B1" s="470"/>
      <c r="C1" s="470"/>
      <c r="D1" s="470"/>
      <c r="E1" s="470"/>
      <c r="F1" s="470"/>
      <c r="G1" s="470"/>
      <c r="H1" s="470"/>
      <c r="I1" s="470"/>
      <c r="J1" s="470"/>
      <c r="K1" s="471"/>
    </row>
    <row r="2" spans="1:11" ht="24.75" customHeight="1" thickBot="1" thickTop="1">
      <c r="A2" s="448" t="s">
        <v>106</v>
      </c>
      <c r="B2" s="475" t="s">
        <v>33</v>
      </c>
      <c r="C2" s="475"/>
      <c r="D2" s="475"/>
      <c r="E2" s="475"/>
      <c r="F2" s="475"/>
      <c r="G2" s="475"/>
      <c r="H2" s="475"/>
      <c r="I2" s="475"/>
      <c r="J2" s="476" t="s">
        <v>32</v>
      </c>
      <c r="K2" s="477"/>
    </row>
    <row r="3" spans="1:11" ht="24.75" customHeight="1">
      <c r="A3" s="449"/>
      <c r="B3" s="465" t="s">
        <v>34</v>
      </c>
      <c r="C3" s="512"/>
      <c r="D3" s="465" t="s">
        <v>200</v>
      </c>
      <c r="E3" s="466"/>
      <c r="F3" s="520" t="s">
        <v>53</v>
      </c>
      <c r="G3" s="512"/>
      <c r="H3" s="440" t="s">
        <v>35</v>
      </c>
      <c r="I3" s="441"/>
      <c r="J3" s="476"/>
      <c r="K3" s="477"/>
    </row>
    <row r="4" spans="1:11" ht="24.75" customHeight="1" thickBot="1">
      <c r="A4" s="558"/>
      <c r="B4" s="145" t="s">
        <v>5</v>
      </c>
      <c r="C4" s="187" t="s">
        <v>6</v>
      </c>
      <c r="D4" s="145" t="s">
        <v>5</v>
      </c>
      <c r="E4" s="35" t="s">
        <v>6</v>
      </c>
      <c r="F4" s="34" t="s">
        <v>5</v>
      </c>
      <c r="G4" s="187" t="s">
        <v>6</v>
      </c>
      <c r="H4" s="145" t="s">
        <v>5</v>
      </c>
      <c r="I4" s="200" t="s">
        <v>6</v>
      </c>
      <c r="J4" s="201" t="s">
        <v>5</v>
      </c>
      <c r="K4" s="200" t="s">
        <v>6</v>
      </c>
    </row>
    <row r="5" spans="1:12" ht="24.75" customHeight="1" thickBot="1">
      <c r="A5" s="202" t="s">
        <v>107</v>
      </c>
      <c r="B5" s="189">
        <v>376</v>
      </c>
      <c r="C5" s="191">
        <v>0.12074502247912652</v>
      </c>
      <c r="D5" s="189">
        <v>968</v>
      </c>
      <c r="E5" s="190">
        <v>0.13510118632240056</v>
      </c>
      <c r="F5" s="203">
        <v>62</v>
      </c>
      <c r="G5" s="191">
        <v>0.18075801749271136</v>
      </c>
      <c r="H5" s="196">
        <v>0</v>
      </c>
      <c r="I5" s="190">
        <v>0</v>
      </c>
      <c r="J5" s="196">
        <v>1406</v>
      </c>
      <c r="K5" s="190">
        <v>0.13227961238122118</v>
      </c>
      <c r="L5" s="331" t="s">
        <v>185</v>
      </c>
    </row>
    <row r="6" spans="1:12" ht="15">
      <c r="A6" s="324" t="s">
        <v>108</v>
      </c>
      <c r="B6" s="41">
        <v>424</v>
      </c>
      <c r="C6" s="193">
        <v>0.13615928066795116</v>
      </c>
      <c r="D6" s="205">
        <v>1040</v>
      </c>
      <c r="E6" s="206">
        <v>0.14515003489183534</v>
      </c>
      <c r="F6" s="207">
        <v>39</v>
      </c>
      <c r="G6" s="193">
        <v>0.11370262390670555</v>
      </c>
      <c r="H6" s="208">
        <v>2</v>
      </c>
      <c r="I6" s="206">
        <v>0.2857142857142857</v>
      </c>
      <c r="J6" s="209">
        <v>1505</v>
      </c>
      <c r="K6" s="206">
        <v>0.14159375294006962</v>
      </c>
      <c r="L6" s="331" t="s">
        <v>186</v>
      </c>
    </row>
    <row r="7" spans="1:12" ht="15">
      <c r="A7" s="325" t="s">
        <v>109</v>
      </c>
      <c r="B7" s="16">
        <v>124</v>
      </c>
      <c r="C7" s="194">
        <v>0.03982016698779704</v>
      </c>
      <c r="D7" s="210">
        <v>279</v>
      </c>
      <c r="E7" s="211">
        <v>0.03893928820655967</v>
      </c>
      <c r="F7" s="212">
        <v>8</v>
      </c>
      <c r="G7" s="194">
        <v>0.023323615160349854</v>
      </c>
      <c r="H7" s="213">
        <v>0</v>
      </c>
      <c r="I7" s="211">
        <v>0</v>
      </c>
      <c r="J7" s="214">
        <v>411</v>
      </c>
      <c r="K7" s="211">
        <v>0.038667795653401074</v>
      </c>
      <c r="L7" s="331" t="s">
        <v>187</v>
      </c>
    </row>
    <row r="8" spans="1:12" ht="15">
      <c r="A8" s="325" t="s">
        <v>112</v>
      </c>
      <c r="B8" s="16">
        <v>373</v>
      </c>
      <c r="C8" s="194">
        <v>0.11978163134232499</v>
      </c>
      <c r="D8" s="210">
        <v>860</v>
      </c>
      <c r="E8" s="211">
        <v>0.12002791346824843</v>
      </c>
      <c r="F8" s="212">
        <v>33</v>
      </c>
      <c r="G8" s="194">
        <v>0.09620991253644315</v>
      </c>
      <c r="H8" s="213">
        <v>1</v>
      </c>
      <c r="I8" s="211">
        <v>0.14285714285714285</v>
      </c>
      <c r="J8" s="214">
        <v>1267</v>
      </c>
      <c r="K8" s="211">
        <v>0.11920218270768652</v>
      </c>
      <c r="L8" s="331" t="s">
        <v>188</v>
      </c>
    </row>
    <row r="9" spans="1:12" ht="15">
      <c r="A9" s="326" t="s">
        <v>110</v>
      </c>
      <c r="B9" s="16">
        <v>169</v>
      </c>
      <c r="C9" s="194">
        <v>0.054271034039820164</v>
      </c>
      <c r="D9" s="210">
        <v>484</v>
      </c>
      <c r="E9" s="211">
        <v>0.06755059316120028</v>
      </c>
      <c r="F9" s="212">
        <v>27</v>
      </c>
      <c r="G9" s="194">
        <v>0.07871720116618076</v>
      </c>
      <c r="H9" s="213">
        <v>0</v>
      </c>
      <c r="I9" s="211">
        <v>0</v>
      </c>
      <c r="J9" s="214">
        <v>680</v>
      </c>
      <c r="K9" s="211">
        <v>0.06397591494966601</v>
      </c>
      <c r="L9" s="331" t="s">
        <v>189</v>
      </c>
    </row>
    <row r="10" spans="1:12" ht="15.75" thickBot="1">
      <c r="A10" s="326" t="s">
        <v>111</v>
      </c>
      <c r="B10" s="20">
        <v>231</v>
      </c>
      <c r="C10" s="195">
        <v>0.0741811175337187</v>
      </c>
      <c r="D10" s="215">
        <v>560</v>
      </c>
      <c r="E10" s="216">
        <v>0.07815771109560363</v>
      </c>
      <c r="F10" s="217">
        <v>13</v>
      </c>
      <c r="G10" s="195">
        <v>0.037900874635568516</v>
      </c>
      <c r="H10" s="218">
        <v>1</v>
      </c>
      <c r="I10" s="216">
        <v>0.14285714285714285</v>
      </c>
      <c r="J10" s="219">
        <v>805</v>
      </c>
      <c r="K10" s="216">
        <v>0.0757361934330605</v>
      </c>
      <c r="L10" s="331" t="s">
        <v>190</v>
      </c>
    </row>
    <row r="11" spans="1:12" ht="24.75" customHeight="1" thickBot="1">
      <c r="A11" s="202" t="s">
        <v>113</v>
      </c>
      <c r="B11" s="196">
        <v>1321</v>
      </c>
      <c r="C11" s="191">
        <v>0.42421323057161203</v>
      </c>
      <c r="D11" s="196">
        <v>3223</v>
      </c>
      <c r="E11" s="190">
        <v>0.4498255408234474</v>
      </c>
      <c r="F11" s="220">
        <v>120</v>
      </c>
      <c r="G11" s="191">
        <v>0.34985422740524785</v>
      </c>
      <c r="H11" s="204">
        <v>4</v>
      </c>
      <c r="I11" s="190">
        <v>0.5714285714285714</v>
      </c>
      <c r="J11" s="196">
        <v>4668</v>
      </c>
      <c r="K11" s="190">
        <v>0.43917583968388374</v>
      </c>
      <c r="L11" s="335"/>
    </row>
    <row r="12" spans="1:12" ht="15">
      <c r="A12" s="327" t="s">
        <v>114</v>
      </c>
      <c r="B12" s="41">
        <v>35</v>
      </c>
      <c r="C12" s="193">
        <v>0.01123956326268465</v>
      </c>
      <c r="D12" s="205">
        <v>128</v>
      </c>
      <c r="E12" s="206">
        <v>0.017864619678995115</v>
      </c>
      <c r="F12" s="207">
        <v>7</v>
      </c>
      <c r="G12" s="193">
        <v>0.020408163265306124</v>
      </c>
      <c r="H12" s="208">
        <v>1</v>
      </c>
      <c r="I12" s="206">
        <v>0.14285714285714285</v>
      </c>
      <c r="J12" s="209">
        <v>171</v>
      </c>
      <c r="K12" s="206">
        <v>0.016088060965283656</v>
      </c>
      <c r="L12" s="331" t="s">
        <v>191</v>
      </c>
    </row>
    <row r="13" spans="1:12" ht="15">
      <c r="A13" s="324" t="s">
        <v>115</v>
      </c>
      <c r="B13" s="41">
        <v>137</v>
      </c>
      <c r="C13" s="194">
        <v>0.04399486191393706</v>
      </c>
      <c r="D13" s="210">
        <v>571</v>
      </c>
      <c r="E13" s="211">
        <v>0.07969295184926727</v>
      </c>
      <c r="F13" s="212">
        <v>38</v>
      </c>
      <c r="G13" s="194">
        <v>0.11078717201166181</v>
      </c>
      <c r="H13" s="213">
        <v>1</v>
      </c>
      <c r="I13" s="211">
        <v>0.14285714285714285</v>
      </c>
      <c r="J13" s="214">
        <v>747</v>
      </c>
      <c r="K13" s="211">
        <v>0.07027942421676546</v>
      </c>
      <c r="L13" s="331" t="s">
        <v>192</v>
      </c>
    </row>
    <row r="14" spans="1:12" ht="15">
      <c r="A14" s="325" t="s">
        <v>116</v>
      </c>
      <c r="B14" s="16">
        <v>165</v>
      </c>
      <c r="C14" s="194">
        <v>0.052986512524084775</v>
      </c>
      <c r="D14" s="210">
        <v>526</v>
      </c>
      <c r="E14" s="211">
        <v>0.07341242149337056</v>
      </c>
      <c r="F14" s="212">
        <v>28</v>
      </c>
      <c r="G14" s="194">
        <v>0.0816326530612245</v>
      </c>
      <c r="H14" s="213">
        <v>1</v>
      </c>
      <c r="I14" s="211">
        <v>0.14285714285714285</v>
      </c>
      <c r="J14" s="214">
        <v>720</v>
      </c>
      <c r="K14" s="211">
        <v>0.06773920406435224</v>
      </c>
      <c r="L14" s="331" t="s">
        <v>193</v>
      </c>
    </row>
    <row r="15" spans="1:12" ht="15">
      <c r="A15" s="326" t="s">
        <v>117</v>
      </c>
      <c r="B15" s="16">
        <v>23</v>
      </c>
      <c r="C15" s="194">
        <v>0.007385998715478484</v>
      </c>
      <c r="D15" s="210">
        <v>94</v>
      </c>
      <c r="E15" s="211">
        <v>0.013119330076762036</v>
      </c>
      <c r="F15" s="212">
        <v>3</v>
      </c>
      <c r="G15" s="194">
        <v>0.008746355685131196</v>
      </c>
      <c r="H15" s="213">
        <v>0</v>
      </c>
      <c r="I15" s="211">
        <v>0</v>
      </c>
      <c r="J15" s="214">
        <v>120</v>
      </c>
      <c r="K15" s="211">
        <v>0.011289867344058705</v>
      </c>
      <c r="L15" s="331" t="s">
        <v>194</v>
      </c>
    </row>
    <row r="16" spans="1:12" ht="15.75" thickBot="1">
      <c r="A16" s="325" t="s">
        <v>118</v>
      </c>
      <c r="B16" s="20">
        <v>72</v>
      </c>
      <c r="C16" s="195">
        <v>0.023121387283236993</v>
      </c>
      <c r="D16" s="215">
        <v>257</v>
      </c>
      <c r="E16" s="216">
        <v>0.035868806699232376</v>
      </c>
      <c r="F16" s="217">
        <v>14</v>
      </c>
      <c r="G16" s="195">
        <v>0.04081632653061225</v>
      </c>
      <c r="H16" s="218">
        <v>0</v>
      </c>
      <c r="I16" s="216">
        <v>0</v>
      </c>
      <c r="J16" s="219">
        <v>343</v>
      </c>
      <c r="K16" s="216">
        <v>0.03227020415843447</v>
      </c>
      <c r="L16" s="331" t="s">
        <v>195</v>
      </c>
    </row>
    <row r="17" spans="1:12" ht="24.75" customHeight="1" thickBot="1">
      <c r="A17" s="202" t="s">
        <v>119</v>
      </c>
      <c r="B17" s="196">
        <v>432</v>
      </c>
      <c r="C17" s="191">
        <v>0.13872832369942195</v>
      </c>
      <c r="D17" s="196">
        <v>1576</v>
      </c>
      <c r="E17" s="190">
        <v>0.21995812979762736</v>
      </c>
      <c r="F17" s="220">
        <v>90</v>
      </c>
      <c r="G17" s="191">
        <v>0.2623906705539359</v>
      </c>
      <c r="H17" s="204">
        <v>3</v>
      </c>
      <c r="I17" s="190">
        <v>0.42857142857142855</v>
      </c>
      <c r="J17" s="196">
        <v>2101</v>
      </c>
      <c r="K17" s="190">
        <v>0.19766676074889455</v>
      </c>
      <c r="L17" s="335"/>
    </row>
    <row r="18" spans="1:12" ht="15">
      <c r="A18" s="328" t="s">
        <v>120</v>
      </c>
      <c r="B18" s="139">
        <v>9</v>
      </c>
      <c r="C18" s="193">
        <v>0.002890173410404624</v>
      </c>
      <c r="D18" s="205">
        <v>9</v>
      </c>
      <c r="E18" s="206">
        <v>0.001256106071179344</v>
      </c>
      <c r="F18" s="207">
        <v>0</v>
      </c>
      <c r="G18" s="193">
        <v>0</v>
      </c>
      <c r="H18" s="208">
        <v>0</v>
      </c>
      <c r="I18" s="206">
        <v>0</v>
      </c>
      <c r="J18" s="209">
        <v>18</v>
      </c>
      <c r="K18" s="206">
        <v>0.0016934801016088058</v>
      </c>
      <c r="L18" s="331" t="s">
        <v>196</v>
      </c>
    </row>
    <row r="19" spans="1:12" ht="15.75" thickBot="1">
      <c r="A19" s="328" t="s">
        <v>40</v>
      </c>
      <c r="B19" s="139">
        <v>976</v>
      </c>
      <c r="C19" s="195">
        <v>0.3134232498394348</v>
      </c>
      <c r="D19" s="215">
        <v>1389</v>
      </c>
      <c r="E19" s="216">
        <v>0.1938590369853454</v>
      </c>
      <c r="F19" s="217">
        <v>71</v>
      </c>
      <c r="G19" s="195">
        <v>0.20699708454810495</v>
      </c>
      <c r="H19" s="218">
        <v>0</v>
      </c>
      <c r="I19" s="216">
        <v>0</v>
      </c>
      <c r="J19" s="219">
        <v>2436</v>
      </c>
      <c r="K19" s="216">
        <v>0.22918430708439175</v>
      </c>
      <c r="L19" s="331" t="s">
        <v>198</v>
      </c>
    </row>
    <row r="20" spans="1:12" ht="24.75" customHeight="1" thickBot="1">
      <c r="A20" s="221" t="s">
        <v>32</v>
      </c>
      <c r="B20" s="189">
        <v>3114</v>
      </c>
      <c r="C20" s="199">
        <v>1</v>
      </c>
      <c r="D20" s="189">
        <v>7165</v>
      </c>
      <c r="E20" s="198">
        <v>1</v>
      </c>
      <c r="F20" s="203">
        <v>343</v>
      </c>
      <c r="G20" s="199">
        <v>1</v>
      </c>
      <c r="H20" s="204">
        <v>7</v>
      </c>
      <c r="I20" s="198">
        <v>1</v>
      </c>
      <c r="J20" s="196">
        <v>10629</v>
      </c>
      <c r="K20" s="198">
        <v>1</v>
      </c>
      <c r="L20" s="332" t="s">
        <v>54</v>
      </c>
    </row>
    <row r="21" spans="1:11" ht="15">
      <c r="A21" s="222"/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1" ht="15">
      <c r="A22" s="59" t="s">
        <v>36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15">
      <c r="A23" s="62" t="s">
        <v>201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ht="1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1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27"/>
  <sheetViews>
    <sheetView zoomScalePageLayoutView="0" workbookViewId="0" topLeftCell="A4">
      <selection activeCell="F16" sqref="F16"/>
    </sheetView>
  </sheetViews>
  <sheetFormatPr defaultColWidth="9.140625" defaultRowHeight="15"/>
  <cols>
    <col min="1" max="1" width="30.7109375" style="318" customWidth="1"/>
    <col min="2" max="22" width="10.421875" style="318" customWidth="1"/>
    <col min="23" max="16384" width="9.140625" style="318" customWidth="1"/>
  </cols>
  <sheetData>
    <row r="1" spans="1:22" ht="24.75" customHeight="1" thickBot="1" thickTop="1">
      <c r="A1" s="469" t="s">
        <v>300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1"/>
    </row>
    <row r="2" spans="1:22" ht="24.75" customHeight="1" thickBot="1" thickTop="1">
      <c r="A2" s="443" t="s">
        <v>106</v>
      </c>
      <c r="B2" s="474" t="s">
        <v>37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6" t="s">
        <v>32</v>
      </c>
      <c r="V2" s="477"/>
    </row>
    <row r="3" spans="1:22" ht="24.75" customHeight="1" thickBot="1">
      <c r="A3" s="528"/>
      <c r="B3" s="533" t="s">
        <v>38</v>
      </c>
      <c r="C3" s="531"/>
      <c r="D3" s="531"/>
      <c r="E3" s="531"/>
      <c r="F3" s="531"/>
      <c r="G3" s="531"/>
      <c r="H3" s="531"/>
      <c r="I3" s="531"/>
      <c r="J3" s="532"/>
      <c r="K3" s="530" t="s">
        <v>39</v>
      </c>
      <c r="L3" s="533"/>
      <c r="M3" s="533"/>
      <c r="N3" s="533"/>
      <c r="O3" s="533"/>
      <c r="P3" s="533"/>
      <c r="Q3" s="533"/>
      <c r="R3" s="533"/>
      <c r="S3" s="533"/>
      <c r="T3" s="534"/>
      <c r="U3" s="476"/>
      <c r="V3" s="477"/>
    </row>
    <row r="4" spans="1:22" ht="24.75" customHeight="1" thickBot="1">
      <c r="A4" s="528"/>
      <c r="B4" s="559" t="s">
        <v>33</v>
      </c>
      <c r="C4" s="536"/>
      <c r="D4" s="536"/>
      <c r="E4" s="536"/>
      <c r="F4" s="536"/>
      <c r="G4" s="536"/>
      <c r="H4" s="536"/>
      <c r="I4" s="465" t="s">
        <v>32</v>
      </c>
      <c r="J4" s="466"/>
      <c r="K4" s="456" t="s">
        <v>33</v>
      </c>
      <c r="L4" s="457"/>
      <c r="M4" s="457"/>
      <c r="N4" s="457"/>
      <c r="O4" s="457"/>
      <c r="P4" s="457"/>
      <c r="Q4" s="457"/>
      <c r="R4" s="553"/>
      <c r="S4" s="465" t="s">
        <v>32</v>
      </c>
      <c r="T4" s="466"/>
      <c r="U4" s="476"/>
      <c r="V4" s="477"/>
    </row>
    <row r="5" spans="1:22" ht="24.75" customHeight="1">
      <c r="A5" s="528"/>
      <c r="B5" s="463" t="s">
        <v>34</v>
      </c>
      <c r="C5" s="464"/>
      <c r="D5" s="465" t="s">
        <v>200</v>
      </c>
      <c r="E5" s="466"/>
      <c r="F5" s="463" t="s">
        <v>53</v>
      </c>
      <c r="G5" s="464"/>
      <c r="H5" s="223" t="s">
        <v>35</v>
      </c>
      <c r="I5" s="463"/>
      <c r="J5" s="464"/>
      <c r="K5" s="465" t="s">
        <v>34</v>
      </c>
      <c r="L5" s="466"/>
      <c r="M5" s="520" t="s">
        <v>200</v>
      </c>
      <c r="N5" s="512"/>
      <c r="O5" s="465" t="s">
        <v>53</v>
      </c>
      <c r="P5" s="466"/>
      <c r="Q5" s="520" t="s">
        <v>35</v>
      </c>
      <c r="R5" s="512"/>
      <c r="S5" s="524"/>
      <c r="T5" s="525"/>
      <c r="U5" s="476"/>
      <c r="V5" s="477"/>
    </row>
    <row r="6" spans="1:22" ht="24.75" customHeight="1" thickBot="1">
      <c r="A6" s="529"/>
      <c r="B6" s="34" t="s">
        <v>5</v>
      </c>
      <c r="C6" s="187" t="s">
        <v>6</v>
      </c>
      <c r="D6" s="145" t="s">
        <v>5</v>
      </c>
      <c r="E6" s="35" t="s">
        <v>6</v>
      </c>
      <c r="F6" s="34" t="s">
        <v>5</v>
      </c>
      <c r="G6" s="187" t="s">
        <v>6</v>
      </c>
      <c r="H6" s="172" t="s">
        <v>5</v>
      </c>
      <c r="I6" s="115" t="s">
        <v>5</v>
      </c>
      <c r="J6" s="116" t="s">
        <v>6</v>
      </c>
      <c r="K6" s="145" t="s">
        <v>5</v>
      </c>
      <c r="L6" s="35" t="s">
        <v>6</v>
      </c>
      <c r="M6" s="34" t="s">
        <v>5</v>
      </c>
      <c r="N6" s="187" t="s">
        <v>6</v>
      </c>
      <c r="O6" s="145" t="s">
        <v>5</v>
      </c>
      <c r="P6" s="35" t="s">
        <v>6</v>
      </c>
      <c r="Q6" s="34" t="s">
        <v>5</v>
      </c>
      <c r="R6" s="187" t="s">
        <v>6</v>
      </c>
      <c r="S6" s="7" t="s">
        <v>5</v>
      </c>
      <c r="T6" s="117" t="s">
        <v>6</v>
      </c>
      <c r="U6" s="7" t="s">
        <v>5</v>
      </c>
      <c r="V6" s="117" t="s">
        <v>6</v>
      </c>
    </row>
    <row r="7" spans="1:23" ht="24.75" customHeight="1" thickBot="1">
      <c r="A7" s="202" t="s">
        <v>107</v>
      </c>
      <c r="B7" s="196">
        <v>247</v>
      </c>
      <c r="C7" s="224">
        <v>0.11818181818181818</v>
      </c>
      <c r="D7" s="225">
        <v>598</v>
      </c>
      <c r="E7" s="226">
        <v>0.1351412429378531</v>
      </c>
      <c r="F7" s="227">
        <v>36</v>
      </c>
      <c r="G7" s="224">
        <v>0.15859030837004406</v>
      </c>
      <c r="H7" s="228">
        <v>0</v>
      </c>
      <c r="I7" s="227">
        <v>881</v>
      </c>
      <c r="J7" s="224">
        <v>0.13061527057079317</v>
      </c>
      <c r="K7" s="225">
        <v>129</v>
      </c>
      <c r="L7" s="226">
        <v>0.1259765625</v>
      </c>
      <c r="M7" s="227">
        <v>370</v>
      </c>
      <c r="N7" s="224">
        <v>0.13503649635036497</v>
      </c>
      <c r="O7" s="225">
        <v>26</v>
      </c>
      <c r="P7" s="226">
        <v>0.22413793103448276</v>
      </c>
      <c r="Q7" s="229">
        <v>0</v>
      </c>
      <c r="R7" s="224">
        <v>0</v>
      </c>
      <c r="S7" s="225">
        <v>525</v>
      </c>
      <c r="T7" s="226">
        <v>0.1351699279093718</v>
      </c>
      <c r="U7" s="225">
        <v>1406</v>
      </c>
      <c r="V7" s="226">
        <v>0.13227961238122118</v>
      </c>
      <c r="W7" s="331" t="s">
        <v>185</v>
      </c>
    </row>
    <row r="8" spans="1:23" ht="15">
      <c r="A8" s="324" t="s">
        <v>108</v>
      </c>
      <c r="B8" s="230">
        <v>246</v>
      </c>
      <c r="C8" s="231">
        <v>0.11770334928229666</v>
      </c>
      <c r="D8" s="232">
        <v>574</v>
      </c>
      <c r="E8" s="233">
        <v>0.12971751412429378</v>
      </c>
      <c r="F8" s="234">
        <v>24</v>
      </c>
      <c r="G8" s="235">
        <v>0.10572687224669602</v>
      </c>
      <c r="H8" s="236">
        <v>0</v>
      </c>
      <c r="I8" s="237">
        <v>844</v>
      </c>
      <c r="J8" s="235">
        <v>0.1251297257227576</v>
      </c>
      <c r="K8" s="232">
        <v>178</v>
      </c>
      <c r="L8" s="233">
        <v>0.173828125</v>
      </c>
      <c r="M8" s="234">
        <v>466</v>
      </c>
      <c r="N8" s="235">
        <v>0.17007299270072992</v>
      </c>
      <c r="O8" s="232">
        <v>15</v>
      </c>
      <c r="P8" s="233">
        <v>0.12931034482758622</v>
      </c>
      <c r="Q8" s="238">
        <v>2</v>
      </c>
      <c r="R8" s="235">
        <v>0.5</v>
      </c>
      <c r="S8" s="239">
        <v>661</v>
      </c>
      <c r="T8" s="233">
        <v>0.17018537590113286</v>
      </c>
      <c r="U8" s="239">
        <v>1505</v>
      </c>
      <c r="V8" s="233">
        <v>0.14159375294006962</v>
      </c>
      <c r="W8" s="331" t="s">
        <v>186</v>
      </c>
    </row>
    <row r="9" spans="1:23" ht="15">
      <c r="A9" s="325" t="s">
        <v>109</v>
      </c>
      <c r="B9" s="240">
        <v>76</v>
      </c>
      <c r="C9" s="241">
        <v>0.03636363636363636</v>
      </c>
      <c r="D9" s="210">
        <v>162</v>
      </c>
      <c r="E9" s="211">
        <v>0.03661016949152542</v>
      </c>
      <c r="F9" s="212">
        <v>7</v>
      </c>
      <c r="G9" s="194">
        <v>0.030837004405286344</v>
      </c>
      <c r="H9" s="242">
        <v>0</v>
      </c>
      <c r="I9" s="243">
        <v>245</v>
      </c>
      <c r="J9" s="194">
        <v>0.0363232023721275</v>
      </c>
      <c r="K9" s="210">
        <v>48</v>
      </c>
      <c r="L9" s="211">
        <v>0.046875</v>
      </c>
      <c r="M9" s="212">
        <v>117</v>
      </c>
      <c r="N9" s="194">
        <v>0.0427007299270073</v>
      </c>
      <c r="O9" s="210">
        <v>1</v>
      </c>
      <c r="P9" s="211">
        <v>0.008620689655172414</v>
      </c>
      <c r="Q9" s="244">
        <v>0</v>
      </c>
      <c r="R9" s="194">
        <v>0</v>
      </c>
      <c r="S9" s="245">
        <v>166</v>
      </c>
      <c r="T9" s="211">
        <v>0.0427394438722966</v>
      </c>
      <c r="U9" s="245">
        <v>411</v>
      </c>
      <c r="V9" s="211">
        <v>0.038667795653401074</v>
      </c>
      <c r="W9" s="331" t="s">
        <v>187</v>
      </c>
    </row>
    <row r="10" spans="1:23" ht="15">
      <c r="A10" s="325" t="s">
        <v>110</v>
      </c>
      <c r="B10" s="240">
        <v>251</v>
      </c>
      <c r="C10" s="241">
        <v>0.12009569377990431</v>
      </c>
      <c r="D10" s="210">
        <v>496</v>
      </c>
      <c r="E10" s="211">
        <v>0.11209039548022598</v>
      </c>
      <c r="F10" s="212">
        <v>24</v>
      </c>
      <c r="G10" s="194">
        <v>0.10572687224669602</v>
      </c>
      <c r="H10" s="242">
        <v>0</v>
      </c>
      <c r="I10" s="243">
        <v>771</v>
      </c>
      <c r="J10" s="194">
        <v>0.11430689399555227</v>
      </c>
      <c r="K10" s="210">
        <v>122</v>
      </c>
      <c r="L10" s="211">
        <v>0.119140625</v>
      </c>
      <c r="M10" s="212">
        <v>364</v>
      </c>
      <c r="N10" s="194">
        <v>0.13284671532846715</v>
      </c>
      <c r="O10" s="210">
        <v>9</v>
      </c>
      <c r="P10" s="211">
        <v>0.07758620689655171</v>
      </c>
      <c r="Q10" s="244">
        <v>1</v>
      </c>
      <c r="R10" s="194">
        <v>0.25</v>
      </c>
      <c r="S10" s="245">
        <v>496</v>
      </c>
      <c r="T10" s="211">
        <v>0.1277033985581874</v>
      </c>
      <c r="U10" s="245">
        <v>1267</v>
      </c>
      <c r="V10" s="211">
        <v>0.11920218270768652</v>
      </c>
      <c r="W10" s="331" t="s">
        <v>188</v>
      </c>
    </row>
    <row r="11" spans="1:23" ht="15">
      <c r="A11" s="325" t="s">
        <v>111</v>
      </c>
      <c r="B11" s="240">
        <v>90</v>
      </c>
      <c r="C11" s="241">
        <v>0.043062200956937795</v>
      </c>
      <c r="D11" s="210">
        <v>256</v>
      </c>
      <c r="E11" s="211">
        <v>0.05785310734463277</v>
      </c>
      <c r="F11" s="212">
        <v>14</v>
      </c>
      <c r="G11" s="194">
        <v>0.06167400881057269</v>
      </c>
      <c r="H11" s="242">
        <v>0</v>
      </c>
      <c r="I11" s="243">
        <v>360</v>
      </c>
      <c r="J11" s="194">
        <v>0.05337286879169755</v>
      </c>
      <c r="K11" s="210">
        <v>79</v>
      </c>
      <c r="L11" s="211">
        <v>0.0771484375</v>
      </c>
      <c r="M11" s="212">
        <v>228</v>
      </c>
      <c r="N11" s="194">
        <v>0.08321167883211679</v>
      </c>
      <c r="O11" s="210">
        <v>13</v>
      </c>
      <c r="P11" s="211">
        <v>0.11206896551724138</v>
      </c>
      <c r="Q11" s="244">
        <v>0</v>
      </c>
      <c r="R11" s="194">
        <v>0</v>
      </c>
      <c r="S11" s="245">
        <v>320</v>
      </c>
      <c r="T11" s="211">
        <v>0.082389289392379</v>
      </c>
      <c r="U11" s="245">
        <v>680</v>
      </c>
      <c r="V11" s="211">
        <v>0.06397591494966601</v>
      </c>
      <c r="W11" s="331" t="s">
        <v>189</v>
      </c>
    </row>
    <row r="12" spans="1:23" ht="15.75" thickBot="1">
      <c r="A12" s="325" t="s">
        <v>112</v>
      </c>
      <c r="B12" s="246">
        <v>158</v>
      </c>
      <c r="C12" s="247">
        <v>0.07559808612440191</v>
      </c>
      <c r="D12" s="248">
        <v>335</v>
      </c>
      <c r="E12" s="249">
        <v>0.07570621468926556</v>
      </c>
      <c r="F12" s="250">
        <v>9</v>
      </c>
      <c r="G12" s="251">
        <v>0.039647577092511016</v>
      </c>
      <c r="H12" s="252">
        <v>1</v>
      </c>
      <c r="I12" s="253">
        <v>503</v>
      </c>
      <c r="J12" s="251">
        <v>0.07457375833951074</v>
      </c>
      <c r="K12" s="248">
        <v>73</v>
      </c>
      <c r="L12" s="249">
        <v>0.0712890625</v>
      </c>
      <c r="M12" s="250">
        <v>225</v>
      </c>
      <c r="N12" s="251">
        <v>0.0821167883211679</v>
      </c>
      <c r="O12" s="248">
        <v>4</v>
      </c>
      <c r="P12" s="249">
        <v>0.034482758620689655</v>
      </c>
      <c r="Q12" s="254">
        <v>0</v>
      </c>
      <c r="R12" s="251">
        <v>0</v>
      </c>
      <c r="S12" s="255">
        <v>302</v>
      </c>
      <c r="T12" s="249">
        <v>0.07775489186405768</v>
      </c>
      <c r="U12" s="255">
        <v>805</v>
      </c>
      <c r="V12" s="249">
        <v>0.0757361934330605</v>
      </c>
      <c r="W12" s="331" t="s">
        <v>190</v>
      </c>
    </row>
    <row r="13" spans="1:23" ht="24.75" customHeight="1" thickBot="1">
      <c r="A13" s="202" t="s">
        <v>113</v>
      </c>
      <c r="B13" s="196">
        <v>821</v>
      </c>
      <c r="C13" s="256">
        <v>0.3928229665071771</v>
      </c>
      <c r="D13" s="257">
        <v>1823</v>
      </c>
      <c r="E13" s="258">
        <v>0.4119774011299435</v>
      </c>
      <c r="F13" s="259">
        <v>78</v>
      </c>
      <c r="G13" s="256">
        <v>0.3436123348017621</v>
      </c>
      <c r="H13" s="260">
        <v>1</v>
      </c>
      <c r="I13" s="259">
        <v>2723</v>
      </c>
      <c r="J13" s="256">
        <v>0.40370644922164567</v>
      </c>
      <c r="K13" s="257">
        <v>500</v>
      </c>
      <c r="L13" s="258">
        <v>0.48828125</v>
      </c>
      <c r="M13" s="259">
        <v>1400</v>
      </c>
      <c r="N13" s="256">
        <v>0.510948905109489</v>
      </c>
      <c r="O13" s="257">
        <v>42</v>
      </c>
      <c r="P13" s="258">
        <v>0.3620689655172414</v>
      </c>
      <c r="Q13" s="261">
        <v>3</v>
      </c>
      <c r="R13" s="256">
        <v>0.75</v>
      </c>
      <c r="S13" s="257">
        <v>1945</v>
      </c>
      <c r="T13" s="258">
        <v>0.5007723995880535</v>
      </c>
      <c r="U13" s="257">
        <v>4668</v>
      </c>
      <c r="V13" s="258">
        <v>0.43917583968388374</v>
      </c>
      <c r="W13" s="335"/>
    </row>
    <row r="14" spans="1:23" ht="15">
      <c r="A14" s="327" t="s">
        <v>114</v>
      </c>
      <c r="B14" s="230">
        <v>24</v>
      </c>
      <c r="C14" s="231">
        <v>0.011483253588516746</v>
      </c>
      <c r="D14" s="232">
        <v>78</v>
      </c>
      <c r="E14" s="233">
        <v>0.017627118644067793</v>
      </c>
      <c r="F14" s="234">
        <v>6</v>
      </c>
      <c r="G14" s="235">
        <v>0.026431718061674006</v>
      </c>
      <c r="H14" s="236">
        <v>1</v>
      </c>
      <c r="I14" s="237">
        <v>109</v>
      </c>
      <c r="J14" s="235">
        <v>0.016160118606375094</v>
      </c>
      <c r="K14" s="232">
        <v>11</v>
      </c>
      <c r="L14" s="233">
        <v>0.0107421875</v>
      </c>
      <c r="M14" s="234">
        <v>50</v>
      </c>
      <c r="N14" s="235">
        <v>0.01824817518248175</v>
      </c>
      <c r="O14" s="232">
        <v>1</v>
      </c>
      <c r="P14" s="233">
        <v>0.008620689655172414</v>
      </c>
      <c r="Q14" s="238">
        <v>0</v>
      </c>
      <c r="R14" s="235">
        <v>0</v>
      </c>
      <c r="S14" s="239">
        <v>62</v>
      </c>
      <c r="T14" s="233">
        <v>0.015962924819773426</v>
      </c>
      <c r="U14" s="239">
        <v>171</v>
      </c>
      <c r="V14" s="233">
        <v>0.016088060965283656</v>
      </c>
      <c r="W14" s="331" t="s">
        <v>191</v>
      </c>
    </row>
    <row r="15" spans="1:23" ht="15">
      <c r="A15" s="324" t="s">
        <v>115</v>
      </c>
      <c r="B15" s="240">
        <v>105</v>
      </c>
      <c r="C15" s="241">
        <v>0.050239234449760764</v>
      </c>
      <c r="D15" s="210">
        <v>366</v>
      </c>
      <c r="E15" s="211">
        <v>0.08271186440677965</v>
      </c>
      <c r="F15" s="212">
        <v>27</v>
      </c>
      <c r="G15" s="194">
        <v>0.11894273127753303</v>
      </c>
      <c r="H15" s="242">
        <v>1</v>
      </c>
      <c r="I15" s="243">
        <v>499</v>
      </c>
      <c r="J15" s="194">
        <v>0.07398072646404744</v>
      </c>
      <c r="K15" s="210">
        <v>32</v>
      </c>
      <c r="L15" s="211">
        <v>0.03125</v>
      </c>
      <c r="M15" s="212">
        <v>205</v>
      </c>
      <c r="N15" s="194">
        <v>0.07481751824817519</v>
      </c>
      <c r="O15" s="210">
        <v>11</v>
      </c>
      <c r="P15" s="211">
        <v>0.09482758620689655</v>
      </c>
      <c r="Q15" s="244">
        <v>0</v>
      </c>
      <c r="R15" s="194">
        <v>0</v>
      </c>
      <c r="S15" s="245">
        <v>248</v>
      </c>
      <c r="T15" s="211">
        <v>0.0638516992790937</v>
      </c>
      <c r="U15" s="245">
        <v>747</v>
      </c>
      <c r="V15" s="211">
        <v>0.07027942421676546</v>
      </c>
      <c r="W15" s="331" t="s">
        <v>192</v>
      </c>
    </row>
    <row r="16" spans="1:23" ht="15">
      <c r="A16" s="325" t="s">
        <v>116</v>
      </c>
      <c r="B16" s="240">
        <v>127</v>
      </c>
      <c r="C16" s="241">
        <v>0.060765550239234446</v>
      </c>
      <c r="D16" s="210">
        <v>353</v>
      </c>
      <c r="E16" s="211">
        <v>0.07977401129943502</v>
      </c>
      <c r="F16" s="212">
        <v>15</v>
      </c>
      <c r="G16" s="194">
        <v>0.06607929515418502</v>
      </c>
      <c r="H16" s="242">
        <v>0</v>
      </c>
      <c r="I16" s="243">
        <v>495</v>
      </c>
      <c r="J16" s="194">
        <v>0.07338769458858414</v>
      </c>
      <c r="K16" s="210">
        <v>38</v>
      </c>
      <c r="L16" s="211">
        <v>0.037109375</v>
      </c>
      <c r="M16" s="212">
        <v>173</v>
      </c>
      <c r="N16" s="194">
        <v>0.06313868613138686</v>
      </c>
      <c r="O16" s="210">
        <v>13</v>
      </c>
      <c r="P16" s="211">
        <v>0.11206896551724138</v>
      </c>
      <c r="Q16" s="244">
        <v>1</v>
      </c>
      <c r="R16" s="194">
        <v>0.25</v>
      </c>
      <c r="S16" s="245">
        <v>225</v>
      </c>
      <c r="T16" s="211">
        <v>0.05792996910401648</v>
      </c>
      <c r="U16" s="245">
        <v>720</v>
      </c>
      <c r="V16" s="211">
        <v>0.06773920406435224</v>
      </c>
      <c r="W16" s="331" t="s">
        <v>193</v>
      </c>
    </row>
    <row r="17" spans="1:23" ht="15">
      <c r="A17" s="326" t="s">
        <v>117</v>
      </c>
      <c r="B17" s="240">
        <v>10</v>
      </c>
      <c r="C17" s="241">
        <v>0.004784688995215312</v>
      </c>
      <c r="D17" s="210">
        <v>60</v>
      </c>
      <c r="E17" s="211">
        <v>0.013559322033898303</v>
      </c>
      <c r="F17" s="212">
        <v>2</v>
      </c>
      <c r="G17" s="194">
        <v>0.00881057268722467</v>
      </c>
      <c r="H17" s="242">
        <v>0</v>
      </c>
      <c r="I17" s="243">
        <v>72</v>
      </c>
      <c r="J17" s="194">
        <v>0.010674573758339512</v>
      </c>
      <c r="K17" s="210">
        <v>13</v>
      </c>
      <c r="L17" s="211">
        <v>0.0126953125</v>
      </c>
      <c r="M17" s="212">
        <v>34</v>
      </c>
      <c r="N17" s="194">
        <v>0.012408759124087591</v>
      </c>
      <c r="O17" s="210">
        <v>1</v>
      </c>
      <c r="P17" s="211">
        <v>0.008620689655172414</v>
      </c>
      <c r="Q17" s="244">
        <v>0</v>
      </c>
      <c r="R17" s="194">
        <v>0</v>
      </c>
      <c r="S17" s="245">
        <v>48</v>
      </c>
      <c r="T17" s="211">
        <v>0.01235839340885685</v>
      </c>
      <c r="U17" s="245">
        <v>120</v>
      </c>
      <c r="V17" s="211">
        <v>0.011289867344058705</v>
      </c>
      <c r="W17" s="331" t="s">
        <v>194</v>
      </c>
    </row>
    <row r="18" spans="1:23" ht="15.75" thickBot="1">
      <c r="A18" s="325" t="s">
        <v>118</v>
      </c>
      <c r="B18" s="246">
        <v>50</v>
      </c>
      <c r="C18" s="247">
        <v>0.023923444976076555</v>
      </c>
      <c r="D18" s="248">
        <v>148</v>
      </c>
      <c r="E18" s="249">
        <v>0.03344632768361582</v>
      </c>
      <c r="F18" s="250">
        <v>9</v>
      </c>
      <c r="G18" s="251">
        <v>0.039647577092511016</v>
      </c>
      <c r="H18" s="252">
        <v>0</v>
      </c>
      <c r="I18" s="253">
        <v>207</v>
      </c>
      <c r="J18" s="251">
        <v>0.030689399555226093</v>
      </c>
      <c r="K18" s="248">
        <v>22</v>
      </c>
      <c r="L18" s="249">
        <v>0.021484375</v>
      </c>
      <c r="M18" s="250">
        <v>109</v>
      </c>
      <c r="N18" s="251">
        <v>0.03978102189781022</v>
      </c>
      <c r="O18" s="248">
        <v>5</v>
      </c>
      <c r="P18" s="249">
        <v>0.04310344827586207</v>
      </c>
      <c r="Q18" s="254">
        <v>0</v>
      </c>
      <c r="R18" s="251">
        <v>0</v>
      </c>
      <c r="S18" s="255">
        <v>136</v>
      </c>
      <c r="T18" s="249">
        <v>0.035015447991761074</v>
      </c>
      <c r="U18" s="255">
        <v>343</v>
      </c>
      <c r="V18" s="249">
        <v>0.03227020415843447</v>
      </c>
      <c r="W18" s="331" t="s">
        <v>195</v>
      </c>
    </row>
    <row r="19" spans="1:23" ht="24.75" customHeight="1" thickBot="1">
      <c r="A19" s="202" t="s">
        <v>119</v>
      </c>
      <c r="B19" s="196">
        <v>316</v>
      </c>
      <c r="C19" s="256">
        <v>0.15119617224880383</v>
      </c>
      <c r="D19" s="257">
        <v>1005</v>
      </c>
      <c r="E19" s="258">
        <v>0.2271186440677966</v>
      </c>
      <c r="F19" s="259">
        <v>59</v>
      </c>
      <c r="G19" s="256">
        <v>0.2599118942731278</v>
      </c>
      <c r="H19" s="260">
        <v>2</v>
      </c>
      <c r="I19" s="259">
        <v>1382</v>
      </c>
      <c r="J19" s="256">
        <v>0.20489251297257227</v>
      </c>
      <c r="K19" s="257">
        <v>116</v>
      </c>
      <c r="L19" s="258">
        <v>0.11328125</v>
      </c>
      <c r="M19" s="259">
        <v>571</v>
      </c>
      <c r="N19" s="256">
        <v>0.2083941605839416</v>
      </c>
      <c r="O19" s="257">
        <v>31</v>
      </c>
      <c r="P19" s="258">
        <v>0.2672413793103448</v>
      </c>
      <c r="Q19" s="261">
        <v>1</v>
      </c>
      <c r="R19" s="256">
        <v>0.25</v>
      </c>
      <c r="S19" s="257">
        <v>719</v>
      </c>
      <c r="T19" s="258">
        <v>0.18511843460350155</v>
      </c>
      <c r="U19" s="257">
        <v>2101</v>
      </c>
      <c r="V19" s="258">
        <v>0.19766676074889455</v>
      </c>
      <c r="W19" s="335"/>
    </row>
    <row r="20" spans="1:23" ht="15">
      <c r="A20" s="328" t="s">
        <v>120</v>
      </c>
      <c r="B20" s="230">
        <v>5</v>
      </c>
      <c r="C20" s="231">
        <v>0.002392344497607656</v>
      </c>
      <c r="D20" s="232">
        <v>6</v>
      </c>
      <c r="E20" s="233">
        <v>0.0013559322033898306</v>
      </c>
      <c r="F20" s="234">
        <v>0</v>
      </c>
      <c r="G20" s="235">
        <v>0</v>
      </c>
      <c r="H20" s="236">
        <v>0</v>
      </c>
      <c r="I20" s="237">
        <v>11</v>
      </c>
      <c r="J20" s="235">
        <v>0.0016308376575240918</v>
      </c>
      <c r="K20" s="232">
        <v>4</v>
      </c>
      <c r="L20" s="233">
        <v>0.00390625</v>
      </c>
      <c r="M20" s="234">
        <v>3</v>
      </c>
      <c r="N20" s="235">
        <v>0.0010948905109489052</v>
      </c>
      <c r="O20" s="232">
        <v>0</v>
      </c>
      <c r="P20" s="233">
        <v>0</v>
      </c>
      <c r="Q20" s="238">
        <v>0</v>
      </c>
      <c r="R20" s="235">
        <v>0</v>
      </c>
      <c r="S20" s="239">
        <v>7</v>
      </c>
      <c r="T20" s="233">
        <v>0.0018022657054582905</v>
      </c>
      <c r="U20" s="239">
        <v>18</v>
      </c>
      <c r="V20" s="233">
        <v>0.0016934801016088058</v>
      </c>
      <c r="W20" s="331" t="s">
        <v>196</v>
      </c>
    </row>
    <row r="21" spans="1:23" ht="15.75" thickBot="1">
      <c r="A21" s="328" t="s">
        <v>40</v>
      </c>
      <c r="B21" s="246">
        <v>701</v>
      </c>
      <c r="C21" s="247">
        <v>0.3354066985645933</v>
      </c>
      <c r="D21" s="248">
        <v>993</v>
      </c>
      <c r="E21" s="249">
        <v>0.2244067796610169</v>
      </c>
      <c r="F21" s="250">
        <v>54</v>
      </c>
      <c r="G21" s="251">
        <v>0.23788546255506607</v>
      </c>
      <c r="H21" s="252">
        <v>0</v>
      </c>
      <c r="I21" s="253">
        <v>1748</v>
      </c>
      <c r="J21" s="251">
        <v>0.2591549295774648</v>
      </c>
      <c r="K21" s="248">
        <v>275</v>
      </c>
      <c r="L21" s="249">
        <v>0.2685546875</v>
      </c>
      <c r="M21" s="250">
        <v>396</v>
      </c>
      <c r="N21" s="251">
        <v>0.14452554744525548</v>
      </c>
      <c r="O21" s="248">
        <v>17</v>
      </c>
      <c r="P21" s="249">
        <v>0.14655172413793102</v>
      </c>
      <c r="Q21" s="254">
        <v>0</v>
      </c>
      <c r="R21" s="251">
        <v>0</v>
      </c>
      <c r="S21" s="255">
        <v>688</v>
      </c>
      <c r="T21" s="249">
        <v>0.17713697219361482</v>
      </c>
      <c r="U21" s="255">
        <v>2436</v>
      </c>
      <c r="V21" s="249">
        <v>0.22918430708439175</v>
      </c>
      <c r="W21" s="331" t="s">
        <v>198</v>
      </c>
    </row>
    <row r="22" spans="1:23" ht="24.75" customHeight="1" thickBot="1">
      <c r="A22" s="221" t="s">
        <v>122</v>
      </c>
      <c r="B22" s="189">
        <v>2090</v>
      </c>
      <c r="C22" s="262">
        <v>1</v>
      </c>
      <c r="D22" s="263">
        <v>4425</v>
      </c>
      <c r="E22" s="264">
        <v>1</v>
      </c>
      <c r="F22" s="265">
        <v>227</v>
      </c>
      <c r="G22" s="262">
        <v>1</v>
      </c>
      <c r="H22" s="266">
        <v>3</v>
      </c>
      <c r="I22" s="267">
        <v>6745</v>
      </c>
      <c r="J22" s="262">
        <v>1</v>
      </c>
      <c r="K22" s="263">
        <v>1024</v>
      </c>
      <c r="L22" s="264">
        <v>1</v>
      </c>
      <c r="M22" s="265">
        <v>2740</v>
      </c>
      <c r="N22" s="262">
        <v>1</v>
      </c>
      <c r="O22" s="263">
        <v>116</v>
      </c>
      <c r="P22" s="264">
        <v>1</v>
      </c>
      <c r="Q22" s="268">
        <v>4</v>
      </c>
      <c r="R22" s="262">
        <v>1</v>
      </c>
      <c r="S22" s="269">
        <v>3884</v>
      </c>
      <c r="T22" s="264">
        <v>1</v>
      </c>
      <c r="U22" s="269">
        <v>10629</v>
      </c>
      <c r="V22" s="264">
        <v>1</v>
      </c>
      <c r="W22" s="332" t="s">
        <v>54</v>
      </c>
    </row>
    <row r="23" spans="1:22" ht="15">
      <c r="A23" s="222"/>
      <c r="B23" s="22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1:22" ht="15">
      <c r="A24" s="59" t="s">
        <v>36</v>
      </c>
      <c r="B24" s="222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121"/>
      <c r="V24" s="60"/>
    </row>
    <row r="25" spans="1:22" ht="15">
      <c r="A25" s="62" t="s">
        <v>202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</row>
    <row r="26" spans="1:22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spans="1:22" ht="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.7109375" style="318" customWidth="1"/>
    <col min="2" max="11" width="12.421875" style="318" customWidth="1"/>
    <col min="12" max="16384" width="9.140625" style="318" customWidth="1"/>
  </cols>
  <sheetData>
    <row r="1" spans="1:11" ht="24.75" customHeight="1" thickBot="1" thickTop="1">
      <c r="A1" s="445" t="s">
        <v>279</v>
      </c>
      <c r="B1" s="453"/>
      <c r="C1" s="453"/>
      <c r="D1" s="453"/>
      <c r="E1" s="453"/>
      <c r="F1" s="453"/>
      <c r="G1" s="453"/>
      <c r="H1" s="453"/>
      <c r="I1" s="454"/>
      <c r="J1" s="454"/>
      <c r="K1" s="455"/>
    </row>
    <row r="2" spans="1:11" ht="24.75" customHeight="1" thickBot="1" thickTop="1">
      <c r="A2" s="448" t="s">
        <v>4</v>
      </c>
      <c r="B2" s="456" t="s">
        <v>33</v>
      </c>
      <c r="C2" s="457"/>
      <c r="D2" s="457"/>
      <c r="E2" s="457"/>
      <c r="F2" s="457"/>
      <c r="G2" s="457"/>
      <c r="H2" s="457"/>
      <c r="I2" s="458"/>
      <c r="J2" s="459" t="s">
        <v>32</v>
      </c>
      <c r="K2" s="460"/>
    </row>
    <row r="3" spans="1:11" ht="24.75" customHeight="1">
      <c r="A3" s="449"/>
      <c r="B3" s="463" t="s">
        <v>34</v>
      </c>
      <c r="C3" s="464"/>
      <c r="D3" s="465" t="s">
        <v>200</v>
      </c>
      <c r="E3" s="466"/>
      <c r="F3" s="463" t="s">
        <v>53</v>
      </c>
      <c r="G3" s="464"/>
      <c r="H3" s="467" t="s">
        <v>35</v>
      </c>
      <c r="I3" s="468"/>
      <c r="J3" s="461"/>
      <c r="K3" s="462"/>
    </row>
    <row r="4" spans="1:11" ht="24.75" customHeight="1" thickBot="1">
      <c r="A4" s="450"/>
      <c r="B4" s="36" t="s">
        <v>5</v>
      </c>
      <c r="C4" s="37" t="s">
        <v>6</v>
      </c>
      <c r="D4" s="36" t="s">
        <v>5</v>
      </c>
      <c r="E4" s="38" t="s">
        <v>6</v>
      </c>
      <c r="F4" s="39" t="s">
        <v>5</v>
      </c>
      <c r="G4" s="37" t="s">
        <v>6</v>
      </c>
      <c r="H4" s="36" t="s">
        <v>5</v>
      </c>
      <c r="I4" s="38" t="s">
        <v>6</v>
      </c>
      <c r="J4" s="36" t="s">
        <v>5</v>
      </c>
      <c r="K4" s="38" t="s">
        <v>6</v>
      </c>
    </row>
    <row r="5" spans="1:12" ht="15">
      <c r="A5" s="40" t="s">
        <v>7</v>
      </c>
      <c r="B5" s="41">
        <v>8</v>
      </c>
      <c r="C5" s="42">
        <v>0.002569043031470777</v>
      </c>
      <c r="D5" s="41">
        <v>12</v>
      </c>
      <c r="E5" s="43">
        <v>0.001674808094905792</v>
      </c>
      <c r="F5" s="44">
        <v>0</v>
      </c>
      <c r="G5" s="42">
        <v>0</v>
      </c>
      <c r="H5" s="41">
        <v>0</v>
      </c>
      <c r="I5" s="43">
        <v>0</v>
      </c>
      <c r="J5" s="45">
        <v>20</v>
      </c>
      <c r="K5" s="43">
        <v>0.0018816445573431179</v>
      </c>
      <c r="L5" s="331" t="s">
        <v>130</v>
      </c>
    </row>
    <row r="6" spans="1:12" ht="15">
      <c r="A6" s="46" t="s">
        <v>8</v>
      </c>
      <c r="B6" s="16">
        <v>1</v>
      </c>
      <c r="C6" s="42">
        <v>0.0003211303789338471</v>
      </c>
      <c r="D6" s="16">
        <v>6</v>
      </c>
      <c r="E6" s="43">
        <v>0.000837404047452896</v>
      </c>
      <c r="F6" s="47">
        <v>0</v>
      </c>
      <c r="G6" s="42">
        <v>0</v>
      </c>
      <c r="H6" s="16">
        <v>0</v>
      </c>
      <c r="I6" s="43">
        <v>0</v>
      </c>
      <c r="J6" s="48">
        <v>7</v>
      </c>
      <c r="K6" s="43">
        <v>0.0006585755950700913</v>
      </c>
      <c r="L6" s="331" t="s">
        <v>131</v>
      </c>
    </row>
    <row r="7" spans="1:12" ht="15">
      <c r="A7" s="46" t="s">
        <v>9</v>
      </c>
      <c r="B7" s="16">
        <v>2</v>
      </c>
      <c r="C7" s="42">
        <v>0.0006422607578676942</v>
      </c>
      <c r="D7" s="16">
        <v>3</v>
      </c>
      <c r="E7" s="43">
        <v>0.000418702023726448</v>
      </c>
      <c r="F7" s="47">
        <v>0</v>
      </c>
      <c r="G7" s="42">
        <v>0</v>
      </c>
      <c r="H7" s="16">
        <v>0</v>
      </c>
      <c r="I7" s="43">
        <v>0</v>
      </c>
      <c r="J7" s="48">
        <v>5</v>
      </c>
      <c r="K7" s="43">
        <v>0.00047041113933577947</v>
      </c>
      <c r="L7" s="331" t="s">
        <v>132</v>
      </c>
    </row>
    <row r="8" spans="1:12" ht="15">
      <c r="A8" s="46" t="s">
        <v>10</v>
      </c>
      <c r="B8" s="16">
        <v>1</v>
      </c>
      <c r="C8" s="42">
        <v>0.0003211303789338471</v>
      </c>
      <c r="D8" s="16">
        <v>8</v>
      </c>
      <c r="E8" s="43">
        <v>0.0011165387299371947</v>
      </c>
      <c r="F8" s="47">
        <v>0</v>
      </c>
      <c r="G8" s="42">
        <v>0</v>
      </c>
      <c r="H8" s="16">
        <v>0</v>
      </c>
      <c r="I8" s="43">
        <v>0</v>
      </c>
      <c r="J8" s="48">
        <v>9</v>
      </c>
      <c r="K8" s="43">
        <v>0.0008467400508044029</v>
      </c>
      <c r="L8" s="331" t="s">
        <v>133</v>
      </c>
    </row>
    <row r="9" spans="1:12" ht="15">
      <c r="A9" s="46" t="s">
        <v>11</v>
      </c>
      <c r="B9" s="16">
        <v>10</v>
      </c>
      <c r="C9" s="42">
        <v>0.0032113037893384717</v>
      </c>
      <c r="D9" s="16">
        <v>43</v>
      </c>
      <c r="E9" s="43">
        <v>0.006001395673412422</v>
      </c>
      <c r="F9" s="47">
        <v>2</v>
      </c>
      <c r="G9" s="42">
        <v>0.0058309037900874635</v>
      </c>
      <c r="H9" s="16">
        <v>0</v>
      </c>
      <c r="I9" s="43">
        <v>0</v>
      </c>
      <c r="J9" s="48">
        <v>55</v>
      </c>
      <c r="K9" s="43">
        <v>0.005174522532693574</v>
      </c>
      <c r="L9" s="331" t="s">
        <v>134</v>
      </c>
    </row>
    <row r="10" spans="1:12" ht="15">
      <c r="A10" s="46" t="s">
        <v>12</v>
      </c>
      <c r="B10" s="16">
        <v>51</v>
      </c>
      <c r="C10" s="42">
        <v>0.016377649325626208</v>
      </c>
      <c r="D10" s="16">
        <v>199</v>
      </c>
      <c r="E10" s="43">
        <v>0.027773900907187718</v>
      </c>
      <c r="F10" s="47">
        <v>11</v>
      </c>
      <c r="G10" s="42">
        <v>0.03206997084548105</v>
      </c>
      <c r="H10" s="16">
        <v>1</v>
      </c>
      <c r="I10" s="43">
        <v>0.14285714285714285</v>
      </c>
      <c r="J10" s="48">
        <v>262</v>
      </c>
      <c r="K10" s="43">
        <v>0.024649543701194845</v>
      </c>
      <c r="L10" s="331" t="s">
        <v>135</v>
      </c>
    </row>
    <row r="11" spans="1:12" ht="15">
      <c r="A11" s="46" t="s">
        <v>13</v>
      </c>
      <c r="B11" s="16">
        <v>211</v>
      </c>
      <c r="C11" s="42">
        <v>0.06775850995504175</v>
      </c>
      <c r="D11" s="16">
        <v>623</v>
      </c>
      <c r="E11" s="43">
        <v>0.08695045359385904</v>
      </c>
      <c r="F11" s="47">
        <v>29</v>
      </c>
      <c r="G11" s="42">
        <v>0.08454810495626822</v>
      </c>
      <c r="H11" s="16">
        <v>0</v>
      </c>
      <c r="I11" s="43">
        <v>0</v>
      </c>
      <c r="J11" s="48">
        <v>863</v>
      </c>
      <c r="K11" s="43">
        <v>0.08119296264935554</v>
      </c>
      <c r="L11" s="331" t="s">
        <v>136</v>
      </c>
    </row>
    <row r="12" spans="1:12" ht="15">
      <c r="A12" s="46" t="s">
        <v>14</v>
      </c>
      <c r="B12" s="16">
        <v>652</v>
      </c>
      <c r="C12" s="42">
        <v>0.20937700706486836</v>
      </c>
      <c r="D12" s="16">
        <v>1654</v>
      </c>
      <c r="E12" s="43">
        <v>0.23084438241451505</v>
      </c>
      <c r="F12" s="47">
        <v>66</v>
      </c>
      <c r="G12" s="42">
        <v>0.1924198250728863</v>
      </c>
      <c r="H12" s="16">
        <v>2</v>
      </c>
      <c r="I12" s="43">
        <v>0.2857142857142857</v>
      </c>
      <c r="J12" s="48">
        <v>2374</v>
      </c>
      <c r="K12" s="43">
        <v>0.2233512089566281</v>
      </c>
      <c r="L12" s="331" t="s">
        <v>137</v>
      </c>
    </row>
    <row r="13" spans="1:12" ht="15">
      <c r="A13" s="46" t="s">
        <v>15</v>
      </c>
      <c r="B13" s="16">
        <v>635</v>
      </c>
      <c r="C13" s="42">
        <v>0.20391779062299292</v>
      </c>
      <c r="D13" s="16">
        <v>1151</v>
      </c>
      <c r="E13" s="43">
        <v>0.16064200976971388</v>
      </c>
      <c r="F13" s="47">
        <v>51</v>
      </c>
      <c r="G13" s="42">
        <v>0.14868804664723032</v>
      </c>
      <c r="H13" s="16">
        <v>1</v>
      </c>
      <c r="I13" s="43">
        <v>0.14285714285714285</v>
      </c>
      <c r="J13" s="48">
        <v>1838</v>
      </c>
      <c r="K13" s="43">
        <v>0.17292313481983254</v>
      </c>
      <c r="L13" s="331" t="s">
        <v>138</v>
      </c>
    </row>
    <row r="14" spans="1:12" ht="15">
      <c r="A14" s="46" t="s">
        <v>16</v>
      </c>
      <c r="B14" s="16">
        <v>152</v>
      </c>
      <c r="C14" s="42">
        <v>0.04881181759794476</v>
      </c>
      <c r="D14" s="16">
        <v>292</v>
      </c>
      <c r="E14" s="43">
        <v>0.0407536636427076</v>
      </c>
      <c r="F14" s="47">
        <v>16</v>
      </c>
      <c r="G14" s="42">
        <v>0.04664723032069971</v>
      </c>
      <c r="H14" s="16">
        <v>0</v>
      </c>
      <c r="I14" s="43">
        <v>0</v>
      </c>
      <c r="J14" s="48">
        <v>460</v>
      </c>
      <c r="K14" s="43">
        <v>0.04327782481889171</v>
      </c>
      <c r="L14" s="331" t="s">
        <v>139</v>
      </c>
    </row>
    <row r="15" spans="1:12" ht="15">
      <c r="A15" s="46" t="s">
        <v>17</v>
      </c>
      <c r="B15" s="16">
        <v>53</v>
      </c>
      <c r="C15" s="42">
        <v>0.017019910083493895</v>
      </c>
      <c r="D15" s="16">
        <v>140</v>
      </c>
      <c r="E15" s="43">
        <v>0.019539427773900907</v>
      </c>
      <c r="F15" s="47">
        <v>10</v>
      </c>
      <c r="G15" s="42">
        <v>0.02915451895043732</v>
      </c>
      <c r="H15" s="16">
        <v>0</v>
      </c>
      <c r="I15" s="43">
        <v>0</v>
      </c>
      <c r="J15" s="48">
        <v>203</v>
      </c>
      <c r="K15" s="43">
        <v>0.019098692257032642</v>
      </c>
      <c r="L15" s="331" t="s">
        <v>140</v>
      </c>
    </row>
    <row r="16" spans="1:12" ht="15">
      <c r="A16" s="46" t="s">
        <v>18</v>
      </c>
      <c r="B16" s="16">
        <v>60</v>
      </c>
      <c r="C16" s="42">
        <v>0.019267822736030827</v>
      </c>
      <c r="D16" s="16">
        <v>156</v>
      </c>
      <c r="E16" s="43">
        <v>0.021772505233775295</v>
      </c>
      <c r="F16" s="47">
        <v>8</v>
      </c>
      <c r="G16" s="42">
        <v>0.023323615160349854</v>
      </c>
      <c r="H16" s="16">
        <v>0</v>
      </c>
      <c r="I16" s="43">
        <v>0</v>
      </c>
      <c r="J16" s="48">
        <v>224</v>
      </c>
      <c r="K16" s="43">
        <v>0.02107441904224292</v>
      </c>
      <c r="L16" s="331" t="s">
        <v>141</v>
      </c>
    </row>
    <row r="17" spans="1:12" ht="15">
      <c r="A17" s="46" t="s">
        <v>19</v>
      </c>
      <c r="B17" s="16">
        <v>159</v>
      </c>
      <c r="C17" s="42">
        <v>0.051059730250481696</v>
      </c>
      <c r="D17" s="16">
        <v>383</v>
      </c>
      <c r="E17" s="43">
        <v>0.05345429169574319</v>
      </c>
      <c r="F17" s="47">
        <v>22</v>
      </c>
      <c r="G17" s="42">
        <v>0.0641399416909621</v>
      </c>
      <c r="H17" s="16">
        <v>2</v>
      </c>
      <c r="I17" s="43">
        <v>0.2857142857142857</v>
      </c>
      <c r="J17" s="48">
        <v>566</v>
      </c>
      <c r="K17" s="43">
        <v>0.05325054097281023</v>
      </c>
      <c r="L17" s="331" t="s">
        <v>142</v>
      </c>
    </row>
    <row r="18" spans="1:12" ht="15">
      <c r="A18" s="46" t="s">
        <v>20</v>
      </c>
      <c r="B18" s="16">
        <v>104</v>
      </c>
      <c r="C18" s="42">
        <v>0.033397559409120106</v>
      </c>
      <c r="D18" s="16">
        <v>260</v>
      </c>
      <c r="E18" s="43">
        <v>0.036287508722958835</v>
      </c>
      <c r="F18" s="47">
        <v>14</v>
      </c>
      <c r="G18" s="42">
        <v>0.04081632653061225</v>
      </c>
      <c r="H18" s="16">
        <v>0</v>
      </c>
      <c r="I18" s="43">
        <v>0</v>
      </c>
      <c r="J18" s="48">
        <v>378</v>
      </c>
      <c r="K18" s="43">
        <v>0.03556308213378492</v>
      </c>
      <c r="L18" s="331" t="s">
        <v>143</v>
      </c>
    </row>
    <row r="19" spans="1:12" ht="15">
      <c r="A19" s="46" t="s">
        <v>21</v>
      </c>
      <c r="B19" s="16">
        <v>70</v>
      </c>
      <c r="C19" s="42">
        <v>0.0224791265253693</v>
      </c>
      <c r="D19" s="16">
        <v>174</v>
      </c>
      <c r="E19" s="43">
        <v>0.024284717376133982</v>
      </c>
      <c r="F19" s="47">
        <v>5</v>
      </c>
      <c r="G19" s="42">
        <v>0.01457725947521866</v>
      </c>
      <c r="H19" s="16">
        <v>0</v>
      </c>
      <c r="I19" s="43">
        <v>0</v>
      </c>
      <c r="J19" s="48">
        <v>249</v>
      </c>
      <c r="K19" s="43">
        <v>0.02342647473892182</v>
      </c>
      <c r="L19" s="331" t="s">
        <v>144</v>
      </c>
    </row>
    <row r="20" spans="1:12" ht="15">
      <c r="A20" s="46" t="s">
        <v>22</v>
      </c>
      <c r="B20" s="16">
        <v>127</v>
      </c>
      <c r="C20" s="42">
        <v>0.040783558124598586</v>
      </c>
      <c r="D20" s="16">
        <v>285</v>
      </c>
      <c r="E20" s="43">
        <v>0.03977669225401256</v>
      </c>
      <c r="F20" s="47">
        <v>23</v>
      </c>
      <c r="G20" s="42">
        <v>0.06705539358600583</v>
      </c>
      <c r="H20" s="16">
        <v>0</v>
      </c>
      <c r="I20" s="43">
        <v>0</v>
      </c>
      <c r="J20" s="48">
        <v>435</v>
      </c>
      <c r="K20" s="43">
        <v>0.04092576912221282</v>
      </c>
      <c r="L20" s="331" t="s">
        <v>145</v>
      </c>
    </row>
    <row r="21" spans="1:12" ht="15">
      <c r="A21" s="46" t="s">
        <v>23</v>
      </c>
      <c r="B21" s="16">
        <v>302</v>
      </c>
      <c r="C21" s="42">
        <v>0.09698137443802184</v>
      </c>
      <c r="D21" s="16">
        <v>675</v>
      </c>
      <c r="E21" s="43">
        <v>0.0942079553384508</v>
      </c>
      <c r="F21" s="47">
        <v>35</v>
      </c>
      <c r="G21" s="42">
        <v>0.10204081632653061</v>
      </c>
      <c r="H21" s="16">
        <v>1</v>
      </c>
      <c r="I21" s="43">
        <v>0.14285714285714285</v>
      </c>
      <c r="J21" s="48">
        <v>1013</v>
      </c>
      <c r="K21" s="43">
        <v>0.09530529682942893</v>
      </c>
      <c r="L21" s="331" t="s">
        <v>146</v>
      </c>
    </row>
    <row r="22" spans="1:12" ht="15">
      <c r="A22" s="46" t="s">
        <v>24</v>
      </c>
      <c r="B22" s="16">
        <v>263</v>
      </c>
      <c r="C22" s="42">
        <v>0.08445728965960181</v>
      </c>
      <c r="D22" s="16">
        <v>520</v>
      </c>
      <c r="E22" s="43">
        <v>0.07257501744591767</v>
      </c>
      <c r="F22" s="47">
        <v>17</v>
      </c>
      <c r="G22" s="42">
        <v>0.04956268221574344</v>
      </c>
      <c r="H22" s="16">
        <v>0</v>
      </c>
      <c r="I22" s="43">
        <v>0</v>
      </c>
      <c r="J22" s="48">
        <v>800</v>
      </c>
      <c r="K22" s="43">
        <v>0.07526578229372471</v>
      </c>
      <c r="L22" s="331" t="s">
        <v>147</v>
      </c>
    </row>
    <row r="23" spans="1:12" ht="15">
      <c r="A23" s="46" t="s">
        <v>25</v>
      </c>
      <c r="B23" s="16">
        <v>122</v>
      </c>
      <c r="C23" s="42">
        <v>0.03917790622992935</v>
      </c>
      <c r="D23" s="16">
        <v>229</v>
      </c>
      <c r="E23" s="43">
        <v>0.031960921144452197</v>
      </c>
      <c r="F23" s="47">
        <v>14</v>
      </c>
      <c r="G23" s="42">
        <v>0.04081632653061225</v>
      </c>
      <c r="H23" s="16">
        <v>0</v>
      </c>
      <c r="I23" s="43">
        <v>0</v>
      </c>
      <c r="J23" s="48">
        <v>365</v>
      </c>
      <c r="K23" s="43">
        <v>0.03434001317151191</v>
      </c>
      <c r="L23" s="331" t="s">
        <v>148</v>
      </c>
    </row>
    <row r="24" spans="1:12" ht="15">
      <c r="A24" s="46" t="s">
        <v>26</v>
      </c>
      <c r="B24" s="16">
        <v>32</v>
      </c>
      <c r="C24" s="42">
        <v>0.010276172125883108</v>
      </c>
      <c r="D24" s="16">
        <v>115</v>
      </c>
      <c r="E24" s="43">
        <v>0.016050244242847175</v>
      </c>
      <c r="F24" s="47">
        <v>5</v>
      </c>
      <c r="G24" s="42">
        <v>0.01457725947521866</v>
      </c>
      <c r="H24" s="16">
        <v>0</v>
      </c>
      <c r="I24" s="43">
        <v>0</v>
      </c>
      <c r="J24" s="48">
        <v>152</v>
      </c>
      <c r="K24" s="43">
        <v>0.014300498635807696</v>
      </c>
      <c r="L24" s="331" t="s">
        <v>149</v>
      </c>
    </row>
    <row r="25" spans="1:12" ht="15">
      <c r="A25" s="46" t="s">
        <v>27</v>
      </c>
      <c r="B25" s="16">
        <v>20</v>
      </c>
      <c r="C25" s="42">
        <v>0.0064226075786769435</v>
      </c>
      <c r="D25" s="16">
        <v>58</v>
      </c>
      <c r="E25" s="43">
        <v>0.008094905792044662</v>
      </c>
      <c r="F25" s="47">
        <v>1</v>
      </c>
      <c r="G25" s="42">
        <v>0.0029154518950437317</v>
      </c>
      <c r="H25" s="16">
        <v>0</v>
      </c>
      <c r="I25" s="43">
        <v>0</v>
      </c>
      <c r="J25" s="48">
        <v>79</v>
      </c>
      <c r="K25" s="43">
        <v>0.007432496001505317</v>
      </c>
      <c r="L25" s="331" t="s">
        <v>150</v>
      </c>
    </row>
    <row r="26" spans="1:12" ht="15">
      <c r="A26" s="46" t="s">
        <v>28</v>
      </c>
      <c r="B26" s="16">
        <v>24</v>
      </c>
      <c r="C26" s="42">
        <v>0.007707129094412331</v>
      </c>
      <c r="D26" s="16">
        <v>60</v>
      </c>
      <c r="E26" s="43">
        <v>0.00837404047452896</v>
      </c>
      <c r="F26" s="47">
        <v>6</v>
      </c>
      <c r="G26" s="42">
        <v>0.01749271137026239</v>
      </c>
      <c r="H26" s="16">
        <v>0</v>
      </c>
      <c r="I26" s="43">
        <v>0</v>
      </c>
      <c r="J26" s="48">
        <v>90</v>
      </c>
      <c r="K26" s="43">
        <v>0.00846740050804403</v>
      </c>
      <c r="L26" s="331" t="s">
        <v>151</v>
      </c>
    </row>
    <row r="27" spans="1:12" ht="15">
      <c r="A27" s="46" t="s">
        <v>29</v>
      </c>
      <c r="B27" s="16">
        <v>24</v>
      </c>
      <c r="C27" s="42">
        <v>0.007707129094412331</v>
      </c>
      <c r="D27" s="16">
        <v>55</v>
      </c>
      <c r="E27" s="43">
        <v>0.007676203768318212</v>
      </c>
      <c r="F27" s="47">
        <v>1</v>
      </c>
      <c r="G27" s="42">
        <v>0.0029154518950437317</v>
      </c>
      <c r="H27" s="16">
        <v>0</v>
      </c>
      <c r="I27" s="43">
        <v>0</v>
      </c>
      <c r="J27" s="48">
        <v>80</v>
      </c>
      <c r="K27" s="43">
        <v>0.0075265782293724715</v>
      </c>
      <c r="L27" s="331" t="s">
        <v>152</v>
      </c>
    </row>
    <row r="28" spans="1:12" ht="15">
      <c r="A28" s="46" t="s">
        <v>30</v>
      </c>
      <c r="B28" s="16">
        <v>5</v>
      </c>
      <c r="C28" s="42">
        <v>0.0016056518946692359</v>
      </c>
      <c r="D28" s="16">
        <v>26</v>
      </c>
      <c r="E28" s="43">
        <v>0.0036287508722958827</v>
      </c>
      <c r="F28" s="47">
        <v>1</v>
      </c>
      <c r="G28" s="42">
        <v>0.0029154518950437317</v>
      </c>
      <c r="H28" s="16">
        <v>0</v>
      </c>
      <c r="I28" s="43">
        <v>0</v>
      </c>
      <c r="J28" s="48">
        <v>32</v>
      </c>
      <c r="K28" s="43">
        <v>0.0030106312917489884</v>
      </c>
      <c r="L28" s="331" t="s">
        <v>153</v>
      </c>
    </row>
    <row r="29" spans="1:12" ht="15.75" thickBot="1">
      <c r="A29" s="49" t="s">
        <v>31</v>
      </c>
      <c r="B29" s="20">
        <v>26</v>
      </c>
      <c r="C29" s="50">
        <v>0.008349389852280027</v>
      </c>
      <c r="D29" s="20">
        <v>38</v>
      </c>
      <c r="E29" s="51">
        <v>0.0053035589672016745</v>
      </c>
      <c r="F29" s="52">
        <v>6</v>
      </c>
      <c r="G29" s="50">
        <v>0.01749271137026239</v>
      </c>
      <c r="H29" s="20">
        <v>0</v>
      </c>
      <c r="I29" s="51">
        <v>0</v>
      </c>
      <c r="J29" s="53">
        <v>70</v>
      </c>
      <c r="K29" s="51">
        <v>0.006585755950700913</v>
      </c>
      <c r="L29" s="331" t="s">
        <v>31</v>
      </c>
    </row>
    <row r="30" spans="1:12" ht="15.75" thickBot="1">
      <c r="A30" s="54" t="s">
        <v>32</v>
      </c>
      <c r="B30" s="26">
        <v>3114</v>
      </c>
      <c r="C30" s="27">
        <v>1</v>
      </c>
      <c r="D30" s="26">
        <v>7165</v>
      </c>
      <c r="E30" s="28">
        <v>1</v>
      </c>
      <c r="F30" s="55">
        <v>343</v>
      </c>
      <c r="G30" s="27">
        <v>1</v>
      </c>
      <c r="H30" s="26">
        <v>7</v>
      </c>
      <c r="I30" s="28">
        <v>1</v>
      </c>
      <c r="J30" s="55">
        <v>10629</v>
      </c>
      <c r="K30" s="28">
        <v>1</v>
      </c>
      <c r="L30" s="332" t="s">
        <v>54</v>
      </c>
    </row>
    <row r="31" spans="1:11" ht="15">
      <c r="A31" s="56"/>
      <c r="B31" s="57"/>
      <c r="C31" s="58"/>
      <c r="D31" s="57"/>
      <c r="E31" s="58"/>
      <c r="F31" s="57"/>
      <c r="G31" s="58"/>
      <c r="H31" s="57"/>
      <c r="I31" s="58"/>
      <c r="J31" s="57"/>
      <c r="K31" s="58"/>
    </row>
    <row r="32" spans="1:11" ht="15">
      <c r="A32" s="59" t="s">
        <v>36</v>
      </c>
      <c r="B32" s="60"/>
      <c r="C32" s="60"/>
      <c r="D32" s="60"/>
      <c r="E32" s="60"/>
      <c r="F32" s="60"/>
      <c r="G32" s="60"/>
      <c r="H32" s="60"/>
      <c r="I32" s="60"/>
      <c r="J32" s="61"/>
      <c r="K32" s="60"/>
    </row>
    <row r="33" spans="1:11" ht="15">
      <c r="A33" s="62" t="s">
        <v>202</v>
      </c>
      <c r="B33" s="60"/>
      <c r="C33" s="60"/>
      <c r="D33" s="60"/>
      <c r="E33" s="60"/>
      <c r="F33" s="60"/>
      <c r="G33" s="60"/>
      <c r="H33" s="60"/>
      <c r="I33" s="60"/>
      <c r="J33" s="61"/>
      <c r="K33" s="6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5"/>
  <sheetViews>
    <sheetView zoomScalePageLayoutView="0" workbookViewId="0" topLeftCell="A3">
      <selection activeCell="E15" sqref="E15"/>
    </sheetView>
  </sheetViews>
  <sheetFormatPr defaultColWidth="9.140625" defaultRowHeight="15"/>
  <cols>
    <col min="1" max="1" width="30.7109375" style="318" customWidth="1"/>
    <col min="2" max="2" width="13.00390625" style="318" customWidth="1"/>
    <col min="3" max="13" width="14.00390625" style="318" customWidth="1"/>
    <col min="14" max="17" width="13.00390625" style="318" customWidth="1"/>
    <col min="18" max="16384" width="9.140625" style="318" customWidth="1"/>
  </cols>
  <sheetData>
    <row r="1" spans="1:17" ht="24.75" customHeight="1" thickBot="1" thickTop="1">
      <c r="A1" s="469" t="s">
        <v>301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1"/>
    </row>
    <row r="2" spans="1:17" ht="24.75" customHeight="1" thickBot="1" thickTop="1">
      <c r="A2" s="443" t="s">
        <v>106</v>
      </c>
      <c r="B2" s="474" t="s">
        <v>41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43" t="s">
        <v>32</v>
      </c>
    </row>
    <row r="3" spans="1:17" ht="24.75" customHeight="1" thickBot="1">
      <c r="A3" s="472"/>
      <c r="B3" s="530" t="s">
        <v>42</v>
      </c>
      <c r="C3" s="533"/>
      <c r="D3" s="533"/>
      <c r="E3" s="533"/>
      <c r="F3" s="534"/>
      <c r="G3" s="530" t="s">
        <v>43</v>
      </c>
      <c r="H3" s="533"/>
      <c r="I3" s="533"/>
      <c r="J3" s="533"/>
      <c r="K3" s="534"/>
      <c r="L3" s="530" t="s">
        <v>44</v>
      </c>
      <c r="M3" s="533"/>
      <c r="N3" s="533"/>
      <c r="O3" s="533"/>
      <c r="P3" s="534"/>
      <c r="Q3" s="443"/>
    </row>
    <row r="4" spans="1:17" ht="24.75" customHeight="1" thickBot="1">
      <c r="A4" s="472"/>
      <c r="B4" s="530" t="s">
        <v>33</v>
      </c>
      <c r="C4" s="533"/>
      <c r="D4" s="533"/>
      <c r="E4" s="533"/>
      <c r="F4" s="538" t="s">
        <v>32</v>
      </c>
      <c r="G4" s="530" t="s">
        <v>33</v>
      </c>
      <c r="H4" s="533"/>
      <c r="I4" s="533"/>
      <c r="J4" s="533"/>
      <c r="K4" s="538" t="s">
        <v>32</v>
      </c>
      <c r="L4" s="530" t="s">
        <v>33</v>
      </c>
      <c r="M4" s="533"/>
      <c r="N4" s="533"/>
      <c r="O4" s="533"/>
      <c r="P4" s="537" t="s">
        <v>32</v>
      </c>
      <c r="Q4" s="443"/>
    </row>
    <row r="5" spans="1:17" ht="24.75" customHeight="1" thickBot="1">
      <c r="A5" s="472"/>
      <c r="B5" s="30" t="s">
        <v>34</v>
      </c>
      <c r="C5" s="156" t="s">
        <v>203</v>
      </c>
      <c r="D5" s="156" t="s">
        <v>204</v>
      </c>
      <c r="E5" s="31" t="s">
        <v>35</v>
      </c>
      <c r="F5" s="560"/>
      <c r="G5" s="30" t="s">
        <v>34</v>
      </c>
      <c r="H5" s="156" t="s">
        <v>203</v>
      </c>
      <c r="I5" s="156" t="s">
        <v>204</v>
      </c>
      <c r="J5" s="31" t="s">
        <v>35</v>
      </c>
      <c r="K5" s="560"/>
      <c r="L5" s="32" t="s">
        <v>34</v>
      </c>
      <c r="M5" s="167" t="s">
        <v>203</v>
      </c>
      <c r="N5" s="167" t="s">
        <v>204</v>
      </c>
      <c r="O5" s="33" t="s">
        <v>35</v>
      </c>
      <c r="P5" s="549"/>
      <c r="Q5" s="444"/>
    </row>
    <row r="6" spans="1:18" ht="24.75" customHeight="1" thickBot="1">
      <c r="A6" s="202" t="s">
        <v>107</v>
      </c>
      <c r="B6" s="189">
        <v>15</v>
      </c>
      <c r="C6" s="270">
        <v>43</v>
      </c>
      <c r="D6" s="270">
        <v>0</v>
      </c>
      <c r="E6" s="271">
        <v>0</v>
      </c>
      <c r="F6" s="272">
        <v>58</v>
      </c>
      <c r="G6" s="189">
        <v>233</v>
      </c>
      <c r="H6" s="270">
        <v>593</v>
      </c>
      <c r="I6" s="270">
        <v>32</v>
      </c>
      <c r="J6" s="271">
        <v>0</v>
      </c>
      <c r="K6" s="272">
        <v>858</v>
      </c>
      <c r="L6" s="189">
        <v>128</v>
      </c>
      <c r="M6" s="270">
        <v>332</v>
      </c>
      <c r="N6" s="270">
        <v>30</v>
      </c>
      <c r="O6" s="271">
        <v>0</v>
      </c>
      <c r="P6" s="273">
        <v>490</v>
      </c>
      <c r="Q6" s="273">
        <v>1406</v>
      </c>
      <c r="R6" s="331" t="s">
        <v>185</v>
      </c>
    </row>
    <row r="7" spans="1:18" ht="15">
      <c r="A7" s="324" t="s">
        <v>108</v>
      </c>
      <c r="B7" s="41">
        <v>14</v>
      </c>
      <c r="C7" s="274">
        <v>67</v>
      </c>
      <c r="D7" s="274">
        <v>1</v>
      </c>
      <c r="E7" s="275">
        <v>1</v>
      </c>
      <c r="F7" s="276">
        <v>82</v>
      </c>
      <c r="G7" s="41">
        <v>266</v>
      </c>
      <c r="H7" s="274">
        <v>608</v>
      </c>
      <c r="I7" s="274">
        <v>20</v>
      </c>
      <c r="J7" s="275">
        <v>2</v>
      </c>
      <c r="K7" s="276">
        <v>896</v>
      </c>
      <c r="L7" s="41">
        <v>144</v>
      </c>
      <c r="M7" s="274">
        <v>365</v>
      </c>
      <c r="N7" s="274">
        <v>18</v>
      </c>
      <c r="O7" s="275">
        <v>0</v>
      </c>
      <c r="P7" s="277">
        <v>527</v>
      </c>
      <c r="Q7" s="277">
        <v>1505</v>
      </c>
      <c r="R7" s="331" t="s">
        <v>186</v>
      </c>
    </row>
    <row r="8" spans="1:18" ht="15">
      <c r="A8" s="325" t="s">
        <v>109</v>
      </c>
      <c r="B8" s="16">
        <v>3</v>
      </c>
      <c r="C8" s="161">
        <v>18</v>
      </c>
      <c r="D8" s="161">
        <v>0</v>
      </c>
      <c r="E8" s="162">
        <v>0</v>
      </c>
      <c r="F8" s="278">
        <v>21</v>
      </c>
      <c r="G8" s="16">
        <v>74</v>
      </c>
      <c r="H8" s="161">
        <v>163</v>
      </c>
      <c r="I8" s="161">
        <v>7</v>
      </c>
      <c r="J8" s="162">
        <v>0</v>
      </c>
      <c r="K8" s="278">
        <v>244</v>
      </c>
      <c r="L8" s="16">
        <v>47</v>
      </c>
      <c r="M8" s="161">
        <v>98</v>
      </c>
      <c r="N8" s="161">
        <v>1</v>
      </c>
      <c r="O8" s="162">
        <v>0</v>
      </c>
      <c r="P8" s="180">
        <v>146</v>
      </c>
      <c r="Q8" s="180">
        <v>411</v>
      </c>
      <c r="R8" s="331" t="s">
        <v>187</v>
      </c>
    </row>
    <row r="9" spans="1:18" ht="15">
      <c r="A9" s="325" t="s">
        <v>110</v>
      </c>
      <c r="B9" s="16">
        <v>18</v>
      </c>
      <c r="C9" s="161">
        <v>61</v>
      </c>
      <c r="D9" s="161">
        <v>0</v>
      </c>
      <c r="E9" s="162">
        <v>0</v>
      </c>
      <c r="F9" s="278">
        <v>79</v>
      </c>
      <c r="G9" s="16">
        <v>236</v>
      </c>
      <c r="H9" s="161">
        <v>510</v>
      </c>
      <c r="I9" s="161">
        <v>16</v>
      </c>
      <c r="J9" s="162">
        <v>0</v>
      </c>
      <c r="K9" s="278">
        <v>762</v>
      </c>
      <c r="L9" s="16">
        <v>119</v>
      </c>
      <c r="M9" s="161">
        <v>289</v>
      </c>
      <c r="N9" s="161">
        <v>17</v>
      </c>
      <c r="O9" s="162">
        <v>1</v>
      </c>
      <c r="P9" s="180">
        <v>426</v>
      </c>
      <c r="Q9" s="180">
        <v>1267</v>
      </c>
      <c r="R9" s="331" t="s">
        <v>188</v>
      </c>
    </row>
    <row r="10" spans="1:18" ht="15">
      <c r="A10" s="325" t="s">
        <v>111</v>
      </c>
      <c r="B10" s="20">
        <v>5</v>
      </c>
      <c r="C10" s="181">
        <v>21</v>
      </c>
      <c r="D10" s="181">
        <v>0</v>
      </c>
      <c r="E10" s="182">
        <v>0</v>
      </c>
      <c r="F10" s="279">
        <v>26</v>
      </c>
      <c r="G10" s="20">
        <v>114</v>
      </c>
      <c r="H10" s="181">
        <v>284</v>
      </c>
      <c r="I10" s="181">
        <v>13</v>
      </c>
      <c r="J10" s="182">
        <v>0</v>
      </c>
      <c r="K10" s="279">
        <v>411</v>
      </c>
      <c r="L10" s="20">
        <v>50</v>
      </c>
      <c r="M10" s="181">
        <v>179</v>
      </c>
      <c r="N10" s="181">
        <v>14</v>
      </c>
      <c r="O10" s="182">
        <v>0</v>
      </c>
      <c r="P10" s="183">
        <v>243</v>
      </c>
      <c r="Q10" s="183">
        <v>680</v>
      </c>
      <c r="R10" s="331" t="s">
        <v>189</v>
      </c>
    </row>
    <row r="11" spans="1:18" ht="15.75" thickBot="1">
      <c r="A11" s="325" t="s">
        <v>112</v>
      </c>
      <c r="B11" s="16">
        <v>15</v>
      </c>
      <c r="C11" s="161">
        <v>50</v>
      </c>
      <c r="D11" s="161">
        <v>0</v>
      </c>
      <c r="E11" s="162">
        <v>0</v>
      </c>
      <c r="F11" s="278">
        <v>66</v>
      </c>
      <c r="G11" s="16">
        <v>138</v>
      </c>
      <c r="H11" s="161">
        <v>321</v>
      </c>
      <c r="I11" s="161">
        <v>7</v>
      </c>
      <c r="J11" s="162">
        <v>0</v>
      </c>
      <c r="K11" s="278">
        <v>466</v>
      </c>
      <c r="L11" s="16">
        <v>78</v>
      </c>
      <c r="M11" s="161">
        <v>189</v>
      </c>
      <c r="N11" s="161">
        <v>6</v>
      </c>
      <c r="O11" s="162">
        <v>0</v>
      </c>
      <c r="P11" s="180">
        <v>273</v>
      </c>
      <c r="Q11" s="180">
        <v>805</v>
      </c>
      <c r="R11" s="331" t="s">
        <v>190</v>
      </c>
    </row>
    <row r="12" spans="1:18" ht="24.75" customHeight="1" thickBot="1">
      <c r="A12" s="202" t="s">
        <v>113</v>
      </c>
      <c r="B12" s="196">
        <v>55</v>
      </c>
      <c r="C12" s="280">
        <v>217</v>
      </c>
      <c r="D12" s="280">
        <v>1</v>
      </c>
      <c r="E12" s="281">
        <v>1</v>
      </c>
      <c r="F12" s="282">
        <v>274</v>
      </c>
      <c r="G12" s="196">
        <v>828</v>
      </c>
      <c r="H12" s="280">
        <v>1886</v>
      </c>
      <c r="I12" s="280">
        <v>63</v>
      </c>
      <c r="J12" s="281">
        <v>2</v>
      </c>
      <c r="K12" s="282">
        <v>2779</v>
      </c>
      <c r="L12" s="196">
        <v>438</v>
      </c>
      <c r="M12" s="280">
        <v>1120</v>
      </c>
      <c r="N12" s="280">
        <v>56</v>
      </c>
      <c r="O12" s="281">
        <v>1</v>
      </c>
      <c r="P12" s="283">
        <v>1615</v>
      </c>
      <c r="Q12" s="283">
        <v>4668</v>
      </c>
      <c r="R12" s="335"/>
    </row>
    <row r="13" spans="1:18" ht="15">
      <c r="A13" s="327" t="s">
        <v>114</v>
      </c>
      <c r="B13" s="12">
        <v>2</v>
      </c>
      <c r="C13" s="157">
        <v>3</v>
      </c>
      <c r="D13" s="157">
        <v>0</v>
      </c>
      <c r="E13" s="158">
        <v>0</v>
      </c>
      <c r="F13" s="284">
        <v>5</v>
      </c>
      <c r="G13" s="12">
        <v>27</v>
      </c>
      <c r="H13" s="157">
        <v>76</v>
      </c>
      <c r="I13" s="157">
        <v>2</v>
      </c>
      <c r="J13" s="158">
        <v>0</v>
      </c>
      <c r="K13" s="284">
        <v>105</v>
      </c>
      <c r="L13" s="12">
        <v>6</v>
      </c>
      <c r="M13" s="157">
        <v>49</v>
      </c>
      <c r="N13" s="157">
        <v>5</v>
      </c>
      <c r="O13" s="158">
        <v>1</v>
      </c>
      <c r="P13" s="179">
        <v>61</v>
      </c>
      <c r="Q13" s="179">
        <v>171</v>
      </c>
      <c r="R13" s="331" t="s">
        <v>191</v>
      </c>
    </row>
    <row r="14" spans="1:18" ht="15">
      <c r="A14" s="324" t="s">
        <v>115</v>
      </c>
      <c r="B14" s="41">
        <v>6</v>
      </c>
      <c r="C14" s="274">
        <v>23</v>
      </c>
      <c r="D14" s="274">
        <v>0</v>
      </c>
      <c r="E14" s="275">
        <v>0</v>
      </c>
      <c r="F14" s="276">
        <v>29</v>
      </c>
      <c r="G14" s="41">
        <v>86</v>
      </c>
      <c r="H14" s="274">
        <v>380</v>
      </c>
      <c r="I14" s="274">
        <v>26</v>
      </c>
      <c r="J14" s="275">
        <v>1</v>
      </c>
      <c r="K14" s="276">
        <v>493</v>
      </c>
      <c r="L14" s="41">
        <v>45</v>
      </c>
      <c r="M14" s="274">
        <v>168</v>
      </c>
      <c r="N14" s="274">
        <v>12</v>
      </c>
      <c r="O14" s="275">
        <v>0</v>
      </c>
      <c r="P14" s="277">
        <v>225</v>
      </c>
      <c r="Q14" s="277">
        <v>747</v>
      </c>
      <c r="R14" s="331" t="s">
        <v>192</v>
      </c>
    </row>
    <row r="15" spans="1:18" ht="15">
      <c r="A15" s="325" t="s">
        <v>116</v>
      </c>
      <c r="B15" s="16">
        <v>2</v>
      </c>
      <c r="C15" s="161">
        <v>25</v>
      </c>
      <c r="D15" s="161">
        <v>1</v>
      </c>
      <c r="E15" s="162">
        <v>1</v>
      </c>
      <c r="F15" s="278">
        <v>28</v>
      </c>
      <c r="G15" s="16">
        <v>103</v>
      </c>
      <c r="H15" s="161">
        <v>336</v>
      </c>
      <c r="I15" s="161">
        <v>15</v>
      </c>
      <c r="J15" s="162">
        <v>1</v>
      </c>
      <c r="K15" s="278">
        <v>455</v>
      </c>
      <c r="L15" s="16">
        <v>60</v>
      </c>
      <c r="M15" s="161">
        <v>165</v>
      </c>
      <c r="N15" s="161">
        <v>12</v>
      </c>
      <c r="O15" s="162">
        <v>0</v>
      </c>
      <c r="P15" s="180">
        <v>237</v>
      </c>
      <c r="Q15" s="180">
        <v>720</v>
      </c>
      <c r="R15" s="331" t="s">
        <v>193</v>
      </c>
    </row>
    <row r="16" spans="1:18" ht="15">
      <c r="A16" s="326" t="s">
        <v>117</v>
      </c>
      <c r="B16" s="16">
        <v>3</v>
      </c>
      <c r="C16" s="161">
        <v>12</v>
      </c>
      <c r="D16" s="161">
        <v>0</v>
      </c>
      <c r="E16" s="162">
        <v>0</v>
      </c>
      <c r="F16" s="278">
        <v>15</v>
      </c>
      <c r="G16" s="16">
        <v>15</v>
      </c>
      <c r="H16" s="161">
        <v>54</v>
      </c>
      <c r="I16" s="161">
        <v>1</v>
      </c>
      <c r="J16" s="162">
        <v>0</v>
      </c>
      <c r="K16" s="278">
        <v>70</v>
      </c>
      <c r="L16" s="16">
        <v>5</v>
      </c>
      <c r="M16" s="161">
        <v>28</v>
      </c>
      <c r="N16" s="161">
        <v>2</v>
      </c>
      <c r="O16" s="162">
        <v>0</v>
      </c>
      <c r="P16" s="180">
        <v>35</v>
      </c>
      <c r="Q16" s="180">
        <v>120</v>
      </c>
      <c r="R16" s="331" t="s">
        <v>194</v>
      </c>
    </row>
    <row r="17" spans="1:18" ht="15.75" thickBot="1">
      <c r="A17" s="325" t="s">
        <v>118</v>
      </c>
      <c r="B17" s="16">
        <v>2</v>
      </c>
      <c r="C17" s="161">
        <v>20</v>
      </c>
      <c r="D17" s="161">
        <v>1</v>
      </c>
      <c r="E17" s="162">
        <v>1</v>
      </c>
      <c r="F17" s="278">
        <v>23</v>
      </c>
      <c r="G17" s="16">
        <v>45</v>
      </c>
      <c r="H17" s="161">
        <v>156</v>
      </c>
      <c r="I17" s="161">
        <v>7</v>
      </c>
      <c r="J17" s="162">
        <v>0</v>
      </c>
      <c r="K17" s="278">
        <v>208</v>
      </c>
      <c r="L17" s="16">
        <v>25</v>
      </c>
      <c r="M17" s="161">
        <v>81</v>
      </c>
      <c r="N17" s="161">
        <v>6</v>
      </c>
      <c r="O17" s="162">
        <v>0</v>
      </c>
      <c r="P17" s="180">
        <v>112</v>
      </c>
      <c r="Q17" s="180">
        <v>343</v>
      </c>
      <c r="R17" s="331" t="s">
        <v>195</v>
      </c>
    </row>
    <row r="18" spans="1:18" ht="24.75" customHeight="1" thickBot="1">
      <c r="A18" s="202" t="s">
        <v>119</v>
      </c>
      <c r="B18" s="196">
        <v>15</v>
      </c>
      <c r="C18" s="280">
        <v>83</v>
      </c>
      <c r="D18" s="196">
        <v>2</v>
      </c>
      <c r="E18" s="280">
        <v>2</v>
      </c>
      <c r="F18" s="196">
        <v>100</v>
      </c>
      <c r="G18" s="280">
        <v>276</v>
      </c>
      <c r="H18" s="196">
        <v>1002</v>
      </c>
      <c r="I18" s="280">
        <v>51</v>
      </c>
      <c r="J18" s="196">
        <v>2</v>
      </c>
      <c r="K18" s="280">
        <v>1331</v>
      </c>
      <c r="L18" s="196">
        <v>141</v>
      </c>
      <c r="M18" s="280">
        <v>491</v>
      </c>
      <c r="N18" s="196">
        <v>37</v>
      </c>
      <c r="O18" s="280">
        <v>1</v>
      </c>
      <c r="P18" s="196">
        <v>670</v>
      </c>
      <c r="Q18" s="280">
        <v>2101</v>
      </c>
      <c r="R18" s="335"/>
    </row>
    <row r="19" spans="1:18" ht="15">
      <c r="A19" s="325" t="s">
        <v>120</v>
      </c>
      <c r="B19" s="16">
        <v>0</v>
      </c>
      <c r="C19" s="161">
        <v>0</v>
      </c>
      <c r="D19" s="161">
        <v>0</v>
      </c>
      <c r="E19" s="162">
        <v>0</v>
      </c>
      <c r="F19" s="74">
        <v>0</v>
      </c>
      <c r="G19" s="16">
        <v>6</v>
      </c>
      <c r="H19" s="161">
        <v>8</v>
      </c>
      <c r="I19" s="161">
        <v>0</v>
      </c>
      <c r="J19" s="162">
        <v>0</v>
      </c>
      <c r="K19" s="74">
        <v>14</v>
      </c>
      <c r="L19" s="16">
        <v>3</v>
      </c>
      <c r="M19" s="161">
        <v>1</v>
      </c>
      <c r="N19" s="161">
        <v>0</v>
      </c>
      <c r="O19" s="162">
        <v>0</v>
      </c>
      <c r="P19" s="180">
        <v>4</v>
      </c>
      <c r="Q19" s="180">
        <v>18</v>
      </c>
      <c r="R19" s="331" t="s">
        <v>196</v>
      </c>
    </row>
    <row r="20" spans="1:18" ht="15.75" thickBot="1">
      <c r="A20" s="328" t="s">
        <v>40</v>
      </c>
      <c r="B20" s="41">
        <v>59</v>
      </c>
      <c r="C20" s="274">
        <v>52</v>
      </c>
      <c r="D20" s="274">
        <v>1</v>
      </c>
      <c r="E20" s="275">
        <v>1</v>
      </c>
      <c r="F20" s="276">
        <v>112</v>
      </c>
      <c r="G20" s="41">
        <v>610</v>
      </c>
      <c r="H20" s="274">
        <v>841</v>
      </c>
      <c r="I20" s="274">
        <v>38</v>
      </c>
      <c r="J20" s="275">
        <v>0</v>
      </c>
      <c r="K20" s="276">
        <v>1489</v>
      </c>
      <c r="L20" s="41">
        <v>307</v>
      </c>
      <c r="M20" s="274">
        <v>496</v>
      </c>
      <c r="N20" s="274">
        <v>32</v>
      </c>
      <c r="O20" s="275">
        <v>0</v>
      </c>
      <c r="P20" s="277">
        <v>835</v>
      </c>
      <c r="Q20" s="277">
        <v>2436</v>
      </c>
      <c r="R20" s="331" t="s">
        <v>198</v>
      </c>
    </row>
    <row r="21" spans="1:18" ht="24.75" customHeight="1" thickBot="1">
      <c r="A21" s="202" t="s">
        <v>122</v>
      </c>
      <c r="B21" s="189">
        <v>144</v>
      </c>
      <c r="C21" s="270">
        <v>395</v>
      </c>
      <c r="D21" s="270">
        <v>4</v>
      </c>
      <c r="E21" s="271">
        <v>4</v>
      </c>
      <c r="F21" s="272">
        <v>544</v>
      </c>
      <c r="G21" s="189">
        <v>1953</v>
      </c>
      <c r="H21" s="270">
        <v>4330</v>
      </c>
      <c r="I21" s="270">
        <v>184</v>
      </c>
      <c r="J21" s="271">
        <v>4</v>
      </c>
      <c r="K21" s="272">
        <v>6471</v>
      </c>
      <c r="L21" s="189">
        <v>1017</v>
      </c>
      <c r="M21" s="270">
        <v>2440</v>
      </c>
      <c r="N21" s="270">
        <v>155</v>
      </c>
      <c r="O21" s="271">
        <v>2</v>
      </c>
      <c r="P21" s="273">
        <v>3614</v>
      </c>
      <c r="Q21" s="273">
        <v>10629</v>
      </c>
      <c r="R21" s="332" t="s">
        <v>54</v>
      </c>
    </row>
    <row r="22" spans="1:17" ht="15">
      <c r="A22" s="222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5">
      <c r="A23" s="59" t="s">
        <v>36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5">
      <c r="A24" s="62" t="s">
        <v>202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26"/>
  <sheetViews>
    <sheetView zoomScalePageLayoutView="0" workbookViewId="0" topLeftCell="A3">
      <selection activeCell="E15" sqref="E15"/>
    </sheetView>
  </sheetViews>
  <sheetFormatPr defaultColWidth="9.140625" defaultRowHeight="15"/>
  <cols>
    <col min="1" max="1" width="30.7109375" style="318" customWidth="1"/>
    <col min="2" max="2" width="11.8515625" style="318" customWidth="1"/>
    <col min="3" max="14" width="13.57421875" style="318" customWidth="1"/>
    <col min="15" max="17" width="11.8515625" style="318" customWidth="1"/>
    <col min="18" max="16384" width="9.140625" style="318" customWidth="1"/>
  </cols>
  <sheetData>
    <row r="1" spans="1:17" ht="49.5" customHeight="1" thickBot="1" thickTop="1">
      <c r="A1" s="561" t="s">
        <v>302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3"/>
    </row>
    <row r="2" spans="1:17" ht="24.75" customHeight="1" thickBot="1" thickTop="1">
      <c r="A2" s="443" t="s">
        <v>106</v>
      </c>
      <c r="B2" s="474" t="s">
        <v>41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43" t="s">
        <v>32</v>
      </c>
    </row>
    <row r="3" spans="1:17" ht="24.75" customHeight="1" thickBot="1">
      <c r="A3" s="443"/>
      <c r="B3" s="480" t="s">
        <v>42</v>
      </c>
      <c r="C3" s="481"/>
      <c r="D3" s="481"/>
      <c r="E3" s="481"/>
      <c r="F3" s="481"/>
      <c r="G3" s="506" t="s">
        <v>43</v>
      </c>
      <c r="H3" s="481"/>
      <c r="I3" s="481"/>
      <c r="J3" s="481"/>
      <c r="K3" s="481"/>
      <c r="L3" s="506" t="s">
        <v>44</v>
      </c>
      <c r="M3" s="481"/>
      <c r="N3" s="481"/>
      <c r="O3" s="481"/>
      <c r="P3" s="507"/>
      <c r="Q3" s="443"/>
    </row>
    <row r="4" spans="1:17" ht="24.75" customHeight="1">
      <c r="A4" s="443"/>
      <c r="B4" s="485" t="s">
        <v>33</v>
      </c>
      <c r="C4" s="485"/>
      <c r="D4" s="485"/>
      <c r="E4" s="485"/>
      <c r="F4" s="499" t="s">
        <v>32</v>
      </c>
      <c r="G4" s="500" t="s">
        <v>33</v>
      </c>
      <c r="H4" s="501"/>
      <c r="I4" s="501"/>
      <c r="J4" s="502"/>
      <c r="K4" s="499" t="s">
        <v>32</v>
      </c>
      <c r="L4" s="500" t="s">
        <v>33</v>
      </c>
      <c r="M4" s="501"/>
      <c r="N4" s="501"/>
      <c r="O4" s="502"/>
      <c r="P4" s="503" t="s">
        <v>32</v>
      </c>
      <c r="Q4" s="443"/>
    </row>
    <row r="5" spans="1:17" ht="24.75" customHeight="1" thickBot="1">
      <c r="A5" s="473"/>
      <c r="B5" s="64" t="s">
        <v>34</v>
      </c>
      <c r="C5" s="84" t="s">
        <v>203</v>
      </c>
      <c r="D5" s="84" t="s">
        <v>204</v>
      </c>
      <c r="E5" s="85" t="s">
        <v>35</v>
      </c>
      <c r="F5" s="481"/>
      <c r="G5" s="86" t="s">
        <v>34</v>
      </c>
      <c r="H5" s="87" t="s">
        <v>203</v>
      </c>
      <c r="I5" s="87" t="s">
        <v>204</v>
      </c>
      <c r="J5" s="88" t="s">
        <v>35</v>
      </c>
      <c r="K5" s="481"/>
      <c r="L5" s="86" t="s">
        <v>34</v>
      </c>
      <c r="M5" s="87" t="s">
        <v>203</v>
      </c>
      <c r="N5" s="87" t="s">
        <v>204</v>
      </c>
      <c r="O5" s="89" t="s">
        <v>35</v>
      </c>
      <c r="P5" s="504"/>
      <c r="Q5" s="444"/>
    </row>
    <row r="6" spans="1:18" ht="24.75" customHeight="1" thickBot="1">
      <c r="A6" s="202" t="s">
        <v>107</v>
      </c>
      <c r="B6" s="359">
        <v>0.10416666666666669</v>
      </c>
      <c r="C6" s="191">
        <v>0.1088607594936709</v>
      </c>
      <c r="D6" s="191">
        <v>0</v>
      </c>
      <c r="E6" s="190">
        <v>0</v>
      </c>
      <c r="F6" s="360">
        <v>0.10661764705882354</v>
      </c>
      <c r="G6" s="359">
        <v>0.1193036354326677</v>
      </c>
      <c r="H6" s="191">
        <v>0.13695150115473445</v>
      </c>
      <c r="I6" s="191">
        <v>0.17391304347826086</v>
      </c>
      <c r="J6" s="190">
        <v>0</v>
      </c>
      <c r="K6" s="360">
        <v>0.13259156235512284</v>
      </c>
      <c r="L6" s="359">
        <v>0.12586037364798425</v>
      </c>
      <c r="M6" s="191">
        <v>0.1360655737704918</v>
      </c>
      <c r="N6" s="191">
        <v>0.1935483870967742</v>
      </c>
      <c r="O6" s="190">
        <v>0</v>
      </c>
      <c r="P6" s="361">
        <v>0.13558384061981185</v>
      </c>
      <c r="Q6" s="361">
        <v>0.13227961238122118</v>
      </c>
      <c r="R6" s="318" t="s">
        <v>185</v>
      </c>
    </row>
    <row r="7" spans="1:18" ht="15">
      <c r="A7" s="319" t="s">
        <v>108</v>
      </c>
      <c r="B7" s="362">
        <v>0.09722222222222224</v>
      </c>
      <c r="C7" s="363">
        <v>0.16962025316455695</v>
      </c>
      <c r="D7" s="363">
        <v>0.25</v>
      </c>
      <c r="E7" s="233">
        <v>0</v>
      </c>
      <c r="F7" s="364">
        <v>0.15073529411764705</v>
      </c>
      <c r="G7" s="362">
        <v>0.13620071684587814</v>
      </c>
      <c r="H7" s="363">
        <v>0.14041570438799078</v>
      </c>
      <c r="I7" s="363">
        <v>0.10869565217391304</v>
      </c>
      <c r="J7" s="233">
        <v>0.5</v>
      </c>
      <c r="K7" s="364">
        <v>0.13846391593262247</v>
      </c>
      <c r="L7" s="362">
        <v>0.1415929203539823</v>
      </c>
      <c r="M7" s="363">
        <v>0.14959016393442623</v>
      </c>
      <c r="N7" s="363">
        <v>0.11612903225806452</v>
      </c>
      <c r="O7" s="233">
        <v>0</v>
      </c>
      <c r="P7" s="364">
        <v>0.1458218040951854</v>
      </c>
      <c r="Q7" s="364">
        <v>0.14159375294006962</v>
      </c>
      <c r="R7" s="318" t="s">
        <v>186</v>
      </c>
    </row>
    <row r="8" spans="1:18" ht="15">
      <c r="A8" s="320" t="s">
        <v>109</v>
      </c>
      <c r="B8" s="365">
        <v>0.02083333333333333</v>
      </c>
      <c r="C8" s="366">
        <v>0.04556962025316456</v>
      </c>
      <c r="D8" s="366">
        <v>0</v>
      </c>
      <c r="E8" s="211">
        <v>0</v>
      </c>
      <c r="F8" s="367">
        <v>0.03860294117647059</v>
      </c>
      <c r="G8" s="365">
        <v>0.03789042498719918</v>
      </c>
      <c r="H8" s="366">
        <v>0.03764434180138568</v>
      </c>
      <c r="I8" s="366">
        <v>0.03804347826086957</v>
      </c>
      <c r="J8" s="211">
        <v>0</v>
      </c>
      <c r="K8" s="367">
        <v>0.03770669139236594</v>
      </c>
      <c r="L8" s="365">
        <v>0.046214355948869225</v>
      </c>
      <c r="M8" s="366">
        <v>0.04016393442622951</v>
      </c>
      <c r="N8" s="366">
        <v>0.0064516129032258064</v>
      </c>
      <c r="O8" s="211">
        <v>0</v>
      </c>
      <c r="P8" s="367">
        <v>0.040398450470392915</v>
      </c>
      <c r="Q8" s="367">
        <v>0.038667795653401074</v>
      </c>
      <c r="R8" s="318" t="s">
        <v>187</v>
      </c>
    </row>
    <row r="9" spans="1:18" ht="15">
      <c r="A9" s="320" t="s">
        <v>110</v>
      </c>
      <c r="B9" s="365">
        <v>0.125</v>
      </c>
      <c r="C9" s="366">
        <v>0.15443037974683543</v>
      </c>
      <c r="D9" s="366">
        <v>0</v>
      </c>
      <c r="E9" s="211">
        <v>0</v>
      </c>
      <c r="F9" s="367">
        <v>0.14522058823529413</v>
      </c>
      <c r="G9" s="365">
        <v>0.12083973374295955</v>
      </c>
      <c r="H9" s="366">
        <v>0.11778290993071593</v>
      </c>
      <c r="I9" s="366">
        <v>0.08695652173913043</v>
      </c>
      <c r="J9" s="211">
        <v>0</v>
      </c>
      <c r="K9" s="367">
        <v>0.1177561427909133</v>
      </c>
      <c r="L9" s="365">
        <v>0.11701081612586037</v>
      </c>
      <c r="M9" s="366">
        <v>0.11844262295081967</v>
      </c>
      <c r="N9" s="366">
        <v>0.10967741935483874</v>
      </c>
      <c r="O9" s="211">
        <v>0.5</v>
      </c>
      <c r="P9" s="367">
        <v>0.11787493082457111</v>
      </c>
      <c r="Q9" s="367">
        <v>0.11920218270768652</v>
      </c>
      <c r="R9" s="318" t="s">
        <v>188</v>
      </c>
    </row>
    <row r="10" spans="1:18" ht="15">
      <c r="A10" s="320" t="s">
        <v>111</v>
      </c>
      <c r="B10" s="365">
        <v>0.034722222222222224</v>
      </c>
      <c r="C10" s="366">
        <v>0.053164556962025315</v>
      </c>
      <c r="D10" s="366">
        <v>0</v>
      </c>
      <c r="E10" s="211">
        <v>0</v>
      </c>
      <c r="F10" s="367">
        <v>0.04779411764705882</v>
      </c>
      <c r="G10" s="365">
        <v>0.05837173579109062</v>
      </c>
      <c r="H10" s="366">
        <v>0.06558891454965358</v>
      </c>
      <c r="I10" s="366">
        <v>0.07065217391304347</v>
      </c>
      <c r="J10" s="211">
        <v>0</v>
      </c>
      <c r="K10" s="367">
        <v>0.06351414000927214</v>
      </c>
      <c r="L10" s="365">
        <v>0.04916420845624385</v>
      </c>
      <c r="M10" s="366">
        <v>0.07336065573770492</v>
      </c>
      <c r="N10" s="366">
        <v>0.09032258064516129</v>
      </c>
      <c r="O10" s="211">
        <v>0</v>
      </c>
      <c r="P10" s="367">
        <v>0.06723851687880465</v>
      </c>
      <c r="Q10" s="367">
        <v>0.06397591494966601</v>
      </c>
      <c r="R10" s="318" t="s">
        <v>189</v>
      </c>
    </row>
    <row r="11" spans="1:18" ht="15.75" thickBot="1">
      <c r="A11" s="320" t="s">
        <v>112</v>
      </c>
      <c r="B11" s="368">
        <v>0.10416666666666669</v>
      </c>
      <c r="C11" s="369">
        <v>0.12658227848101267</v>
      </c>
      <c r="D11" s="369">
        <v>0</v>
      </c>
      <c r="E11" s="249">
        <v>1</v>
      </c>
      <c r="F11" s="370">
        <v>0.1213235294117647</v>
      </c>
      <c r="G11" s="368">
        <v>0.0706605222734255</v>
      </c>
      <c r="H11" s="369">
        <v>0.07413394919168591</v>
      </c>
      <c r="I11" s="369">
        <v>0.03804347826086957</v>
      </c>
      <c r="J11" s="249">
        <v>0</v>
      </c>
      <c r="K11" s="370">
        <v>0.07201359913460054</v>
      </c>
      <c r="L11" s="368">
        <v>0.07669616519174041</v>
      </c>
      <c r="M11" s="369">
        <v>0.07745901639344262</v>
      </c>
      <c r="N11" s="369">
        <v>0.03870967741935484</v>
      </c>
      <c r="O11" s="249">
        <v>0</v>
      </c>
      <c r="P11" s="370">
        <v>0.07553956834532374</v>
      </c>
      <c r="Q11" s="370">
        <v>0.0757361934330605</v>
      </c>
      <c r="R11" s="318" t="s">
        <v>190</v>
      </c>
    </row>
    <row r="12" spans="1:17" ht="24.75" customHeight="1" thickBot="1">
      <c r="A12" s="202" t="s">
        <v>113</v>
      </c>
      <c r="B12" s="371">
        <v>0.3819444444444445</v>
      </c>
      <c r="C12" s="191">
        <v>0.549367088607595</v>
      </c>
      <c r="D12" s="191">
        <v>0.25</v>
      </c>
      <c r="E12" s="190">
        <v>1</v>
      </c>
      <c r="F12" s="372">
        <v>0.5036764705882353</v>
      </c>
      <c r="G12" s="371">
        <v>0.423963133640553</v>
      </c>
      <c r="H12" s="191">
        <v>0.4355658198614319</v>
      </c>
      <c r="I12" s="191">
        <v>0.34239130434782605</v>
      </c>
      <c r="J12" s="190">
        <v>0.5</v>
      </c>
      <c r="K12" s="372">
        <v>0.42945448925977436</v>
      </c>
      <c r="L12" s="371">
        <v>0.43067846607669613</v>
      </c>
      <c r="M12" s="191">
        <v>0.45901639344262296</v>
      </c>
      <c r="N12" s="191">
        <v>0.3612903225806452</v>
      </c>
      <c r="O12" s="190">
        <v>0.5</v>
      </c>
      <c r="P12" s="373">
        <v>0.44687327061427784</v>
      </c>
      <c r="Q12" s="373">
        <v>0.43917583968388374</v>
      </c>
    </row>
    <row r="13" spans="1:18" ht="15">
      <c r="A13" s="322" t="s">
        <v>114</v>
      </c>
      <c r="B13" s="362">
        <v>0.013888888888888888</v>
      </c>
      <c r="C13" s="363">
        <v>0.007594936708860759</v>
      </c>
      <c r="D13" s="363">
        <v>0</v>
      </c>
      <c r="E13" s="233">
        <v>0</v>
      </c>
      <c r="F13" s="364">
        <v>0.009191176470588236</v>
      </c>
      <c r="G13" s="362">
        <v>0.013824884792626729</v>
      </c>
      <c r="H13" s="363">
        <v>0.017551963048498848</v>
      </c>
      <c r="I13" s="363">
        <v>0.010869565217391304</v>
      </c>
      <c r="J13" s="233">
        <v>0</v>
      </c>
      <c r="K13" s="364">
        <v>0.016226240148354196</v>
      </c>
      <c r="L13" s="362">
        <v>0.0058997050147492625</v>
      </c>
      <c r="M13" s="363">
        <v>0.020081967213114754</v>
      </c>
      <c r="N13" s="363">
        <v>0.03225806451612903</v>
      </c>
      <c r="O13" s="233">
        <v>0.5</v>
      </c>
      <c r="P13" s="364">
        <v>0.016878804648588822</v>
      </c>
      <c r="Q13" s="364">
        <v>0.016088060965283656</v>
      </c>
      <c r="R13" s="318" t="s">
        <v>191</v>
      </c>
    </row>
    <row r="14" spans="1:18" ht="15">
      <c r="A14" s="319" t="s">
        <v>115</v>
      </c>
      <c r="B14" s="365">
        <v>0.04166666666666666</v>
      </c>
      <c r="C14" s="366">
        <v>0.058227848101265814</v>
      </c>
      <c r="D14" s="366">
        <v>0</v>
      </c>
      <c r="E14" s="211">
        <v>0</v>
      </c>
      <c r="F14" s="367">
        <v>0.05330882352941177</v>
      </c>
      <c r="G14" s="365">
        <v>0.044034818228366614</v>
      </c>
      <c r="H14" s="366">
        <v>0.08775981524249422</v>
      </c>
      <c r="I14" s="366">
        <v>0.14130434782608695</v>
      </c>
      <c r="J14" s="211">
        <v>0.25</v>
      </c>
      <c r="K14" s="367">
        <v>0.07618606088703447</v>
      </c>
      <c r="L14" s="365">
        <v>0.04424778761061947</v>
      </c>
      <c r="M14" s="366">
        <v>0.06885245901639345</v>
      </c>
      <c r="N14" s="366">
        <v>0.07741935483870968</v>
      </c>
      <c r="O14" s="211">
        <v>0</v>
      </c>
      <c r="P14" s="367">
        <v>0.06225788599889318</v>
      </c>
      <c r="Q14" s="367">
        <v>0.07027942421676546</v>
      </c>
      <c r="R14" s="318" t="s">
        <v>192</v>
      </c>
    </row>
    <row r="15" spans="1:18" ht="15">
      <c r="A15" s="320" t="s">
        <v>116</v>
      </c>
      <c r="B15" s="365">
        <v>0.013888888888888888</v>
      </c>
      <c r="C15" s="366">
        <v>0.06329113924050633</v>
      </c>
      <c r="D15" s="366">
        <v>0.25</v>
      </c>
      <c r="E15" s="211">
        <v>0</v>
      </c>
      <c r="F15" s="367">
        <v>0.051470588235294115</v>
      </c>
      <c r="G15" s="365">
        <v>0.05273937532002048</v>
      </c>
      <c r="H15" s="366">
        <v>0.07759815242494227</v>
      </c>
      <c r="I15" s="366">
        <v>0.08152173913043478</v>
      </c>
      <c r="J15" s="211">
        <v>0.25</v>
      </c>
      <c r="K15" s="367">
        <v>0.07031370730953485</v>
      </c>
      <c r="L15" s="365">
        <v>0.058997050147492625</v>
      </c>
      <c r="M15" s="366">
        <v>0.06762295081967214</v>
      </c>
      <c r="N15" s="366">
        <v>0.07741935483870968</v>
      </c>
      <c r="O15" s="211">
        <v>0</v>
      </c>
      <c r="P15" s="367">
        <v>0.06557830658550083</v>
      </c>
      <c r="Q15" s="367">
        <v>0.06773920406435224</v>
      </c>
      <c r="R15" s="318" t="s">
        <v>193</v>
      </c>
    </row>
    <row r="16" spans="1:18" ht="15">
      <c r="A16" s="321" t="s">
        <v>117</v>
      </c>
      <c r="B16" s="365">
        <v>0.02083333333333333</v>
      </c>
      <c r="C16" s="366">
        <v>0.030379746835443037</v>
      </c>
      <c r="D16" s="366">
        <v>0</v>
      </c>
      <c r="E16" s="211">
        <v>0</v>
      </c>
      <c r="F16" s="367">
        <v>0.027573529411764705</v>
      </c>
      <c r="G16" s="365">
        <v>0.007680491551459293</v>
      </c>
      <c r="H16" s="366">
        <v>0.012471131639722863</v>
      </c>
      <c r="I16" s="366">
        <v>0.005434782608695652</v>
      </c>
      <c r="J16" s="211">
        <v>0</v>
      </c>
      <c r="K16" s="367">
        <v>0.01081749343223613</v>
      </c>
      <c r="L16" s="365">
        <v>0.004916420845624386</v>
      </c>
      <c r="M16" s="366">
        <v>0.011475409836065573</v>
      </c>
      <c r="N16" s="366">
        <v>0.012903225806451613</v>
      </c>
      <c r="O16" s="211">
        <v>0</v>
      </c>
      <c r="P16" s="367">
        <v>0.009684560044272275</v>
      </c>
      <c r="Q16" s="367">
        <v>0.011289867344058705</v>
      </c>
      <c r="R16" s="318" t="s">
        <v>194</v>
      </c>
    </row>
    <row r="17" spans="1:18" ht="15.75" thickBot="1">
      <c r="A17" s="320" t="s">
        <v>118</v>
      </c>
      <c r="B17" s="368">
        <v>0.013888888888888888</v>
      </c>
      <c r="C17" s="369">
        <v>0.05063291139240507</v>
      </c>
      <c r="D17" s="369">
        <v>0.25</v>
      </c>
      <c r="E17" s="249">
        <v>0</v>
      </c>
      <c r="F17" s="370">
        <v>0.042279411764705885</v>
      </c>
      <c r="G17" s="368">
        <v>0.02304147465437788</v>
      </c>
      <c r="H17" s="369">
        <v>0.03602771362586605</v>
      </c>
      <c r="I17" s="369">
        <v>0.03804347826086957</v>
      </c>
      <c r="J17" s="249">
        <v>0</v>
      </c>
      <c r="K17" s="370">
        <v>0.03214340905578736</v>
      </c>
      <c r="L17" s="368">
        <v>0.024582104228121925</v>
      </c>
      <c r="M17" s="369">
        <v>0.0331967213114754</v>
      </c>
      <c r="N17" s="369">
        <v>0.03870967741935484</v>
      </c>
      <c r="O17" s="249">
        <v>0</v>
      </c>
      <c r="P17" s="370">
        <v>0.030990592141671283</v>
      </c>
      <c r="Q17" s="370">
        <v>0.03227020415843447</v>
      </c>
      <c r="R17" s="318" t="s">
        <v>195</v>
      </c>
    </row>
    <row r="18" spans="1:17" ht="24.75" customHeight="1" thickBot="1">
      <c r="A18" s="202" t="s">
        <v>119</v>
      </c>
      <c r="B18" s="371">
        <v>0.10416666666666666</v>
      </c>
      <c r="C18" s="191">
        <v>0.21012658227848102</v>
      </c>
      <c r="D18" s="191">
        <v>0.5</v>
      </c>
      <c r="E18" s="190">
        <v>0</v>
      </c>
      <c r="F18" s="372">
        <v>0.18382352941176472</v>
      </c>
      <c r="G18" s="371">
        <v>0.141321044546851</v>
      </c>
      <c r="H18" s="191">
        <v>0.23140877598152423</v>
      </c>
      <c r="I18" s="191">
        <v>0.27717391304347827</v>
      </c>
      <c r="J18" s="190">
        <v>0.5</v>
      </c>
      <c r="K18" s="372">
        <v>0.205686910832947</v>
      </c>
      <c r="L18" s="371">
        <v>0.13864306784660765</v>
      </c>
      <c r="M18" s="191">
        <v>0.2012295081967213</v>
      </c>
      <c r="N18" s="191">
        <v>0.23870967741935484</v>
      </c>
      <c r="O18" s="190">
        <v>0.5</v>
      </c>
      <c r="P18" s="373">
        <v>0.1853901494189264</v>
      </c>
      <c r="Q18" s="373">
        <v>0.19766676074889455</v>
      </c>
    </row>
    <row r="19" spans="1:18" ht="15">
      <c r="A19" s="320" t="s">
        <v>120</v>
      </c>
      <c r="B19" s="362">
        <v>0</v>
      </c>
      <c r="C19" s="363">
        <v>0</v>
      </c>
      <c r="D19" s="363">
        <v>0</v>
      </c>
      <c r="E19" s="233">
        <v>0</v>
      </c>
      <c r="F19" s="364">
        <v>0</v>
      </c>
      <c r="G19" s="362">
        <v>0.0030721966205837174</v>
      </c>
      <c r="H19" s="363">
        <v>0.0018475750577367203</v>
      </c>
      <c r="I19" s="363">
        <v>0</v>
      </c>
      <c r="J19" s="233">
        <v>0</v>
      </c>
      <c r="K19" s="364">
        <v>0.002163498686447226</v>
      </c>
      <c r="L19" s="362">
        <v>0.0029498525073746312</v>
      </c>
      <c r="M19" s="363">
        <v>0.00040983606557377044</v>
      </c>
      <c r="N19" s="363">
        <v>0</v>
      </c>
      <c r="O19" s="233">
        <v>0</v>
      </c>
      <c r="P19" s="364">
        <v>0.0011068068622025456</v>
      </c>
      <c r="Q19" s="364">
        <v>0.0016934801016088058</v>
      </c>
      <c r="R19" s="318" t="s">
        <v>196</v>
      </c>
    </row>
    <row r="20" spans="1:18" ht="15.75" thickBot="1">
      <c r="A20" s="323" t="s">
        <v>40</v>
      </c>
      <c r="B20" s="368">
        <v>0.40972222222222215</v>
      </c>
      <c r="C20" s="369">
        <v>0.13164556962025317</v>
      </c>
      <c r="D20" s="369">
        <v>0.25</v>
      </c>
      <c r="E20" s="249">
        <v>0</v>
      </c>
      <c r="F20" s="370">
        <v>0.20588235294117646</v>
      </c>
      <c r="G20" s="368">
        <v>0.31233998975934457</v>
      </c>
      <c r="H20" s="369">
        <v>0.19422632794457276</v>
      </c>
      <c r="I20" s="369">
        <v>0.20652173913043476</v>
      </c>
      <c r="J20" s="249">
        <v>0</v>
      </c>
      <c r="K20" s="370">
        <v>0.23010353886570856</v>
      </c>
      <c r="L20" s="368">
        <v>0.3018682399213372</v>
      </c>
      <c r="M20" s="369">
        <v>0.20327868852459016</v>
      </c>
      <c r="N20" s="369">
        <v>0.2064516129032258</v>
      </c>
      <c r="O20" s="249">
        <v>0</v>
      </c>
      <c r="P20" s="370">
        <v>0.2310459324847814</v>
      </c>
      <c r="Q20" s="370">
        <v>0.22918430708439175</v>
      </c>
      <c r="R20" s="318" t="s">
        <v>198</v>
      </c>
    </row>
    <row r="21" spans="1:18" ht="24.75" customHeight="1" thickBot="1">
      <c r="A21" s="221" t="s">
        <v>32</v>
      </c>
      <c r="B21" s="374">
        <v>1</v>
      </c>
      <c r="C21" s="199">
        <v>1</v>
      </c>
      <c r="D21" s="199">
        <v>1</v>
      </c>
      <c r="E21" s="198">
        <v>1</v>
      </c>
      <c r="F21" s="375">
        <v>1</v>
      </c>
      <c r="G21" s="374">
        <v>1</v>
      </c>
      <c r="H21" s="199">
        <v>1</v>
      </c>
      <c r="I21" s="199">
        <v>1</v>
      </c>
      <c r="J21" s="198">
        <v>1</v>
      </c>
      <c r="K21" s="375">
        <v>1</v>
      </c>
      <c r="L21" s="374">
        <v>1</v>
      </c>
      <c r="M21" s="199">
        <v>1</v>
      </c>
      <c r="N21" s="199">
        <v>1</v>
      </c>
      <c r="O21" s="198">
        <v>1</v>
      </c>
      <c r="P21" s="376">
        <v>1</v>
      </c>
      <c r="Q21" s="376">
        <v>1</v>
      </c>
      <c r="R21" s="318" t="s">
        <v>54</v>
      </c>
    </row>
    <row r="22" spans="1:17" ht="15">
      <c r="A22" s="222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15">
      <c r="A23" s="59" t="s">
        <v>36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429"/>
    </row>
    <row r="24" spans="1:17" ht="15">
      <c r="A24" s="62" t="s">
        <v>202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15">
      <c r="A25" s="178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  <row r="26" spans="1:17" ht="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3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0.421875" style="318" customWidth="1"/>
    <col min="2" max="18" width="15.28125" style="318" customWidth="1"/>
    <col min="19" max="16384" width="9.140625" style="318" customWidth="1"/>
  </cols>
  <sheetData>
    <row r="1" spans="1:15" ht="24.75" customHeight="1" thickBot="1" thickTop="1">
      <c r="A1" s="469" t="s">
        <v>303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1"/>
    </row>
    <row r="2" spans="1:15" ht="24.75" customHeight="1" thickBot="1" thickTop="1">
      <c r="A2" s="443" t="s">
        <v>106</v>
      </c>
      <c r="B2" s="508" t="s">
        <v>206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541"/>
    </row>
    <row r="3" spans="1:15" ht="24.75" customHeight="1">
      <c r="A3" s="472"/>
      <c r="B3" s="509" t="s">
        <v>207</v>
      </c>
      <c r="C3" s="510"/>
      <c r="D3" s="511" t="s">
        <v>208</v>
      </c>
      <c r="E3" s="460"/>
      <c r="F3" s="511" t="s">
        <v>209</v>
      </c>
      <c r="G3" s="460"/>
      <c r="H3" s="440" t="s">
        <v>210</v>
      </c>
      <c r="I3" s="441"/>
      <c r="J3" s="465" t="s">
        <v>211</v>
      </c>
      <c r="K3" s="466"/>
      <c r="L3" s="465" t="s">
        <v>212</v>
      </c>
      <c r="M3" s="466"/>
      <c r="N3" s="478" t="s">
        <v>32</v>
      </c>
      <c r="O3" s="479"/>
    </row>
    <row r="4" spans="1:16" ht="24.75" customHeight="1" thickBot="1">
      <c r="A4" s="473"/>
      <c r="B4" s="7" t="s">
        <v>5</v>
      </c>
      <c r="C4" s="116" t="s">
        <v>6</v>
      </c>
      <c r="D4" s="7" t="s">
        <v>5</v>
      </c>
      <c r="E4" s="117" t="s">
        <v>6</v>
      </c>
      <c r="F4" s="7" t="s">
        <v>5</v>
      </c>
      <c r="G4" s="117" t="s">
        <v>6</v>
      </c>
      <c r="H4" s="115" t="s">
        <v>5</v>
      </c>
      <c r="I4" s="116" t="s">
        <v>6</v>
      </c>
      <c r="J4" s="7" t="s">
        <v>5</v>
      </c>
      <c r="K4" s="117" t="s">
        <v>6</v>
      </c>
      <c r="L4" s="7" t="s">
        <v>5</v>
      </c>
      <c r="M4" s="117" t="s">
        <v>6</v>
      </c>
      <c r="N4" s="7" t="s">
        <v>5</v>
      </c>
      <c r="O4" s="117" t="s">
        <v>6</v>
      </c>
      <c r="P4" s="318" t="s">
        <v>185</v>
      </c>
    </row>
    <row r="5" spans="1:16" ht="15.75" thickBot="1">
      <c r="A5" s="202" t="s">
        <v>107</v>
      </c>
      <c r="B5" s="285">
        <v>48</v>
      </c>
      <c r="C5" s="286">
        <v>0.11034482758620691</v>
      </c>
      <c r="D5" s="285">
        <v>652</v>
      </c>
      <c r="E5" s="287">
        <v>0.11805178345102299</v>
      </c>
      <c r="F5" s="288">
        <v>126</v>
      </c>
      <c r="G5" s="286">
        <v>0.122568093385214</v>
      </c>
      <c r="H5" s="285">
        <v>444</v>
      </c>
      <c r="I5" s="287">
        <v>0.16940099198779093</v>
      </c>
      <c r="J5" s="288">
        <v>14</v>
      </c>
      <c r="K5" s="286">
        <v>0.30434782608695654</v>
      </c>
      <c r="L5" s="285">
        <v>122</v>
      </c>
      <c r="M5" s="287">
        <v>0.125</v>
      </c>
      <c r="N5" s="288">
        <v>1406</v>
      </c>
      <c r="O5" s="287">
        <v>0.13227961238122118</v>
      </c>
      <c r="P5" s="331" t="s">
        <v>186</v>
      </c>
    </row>
    <row r="6" spans="1:16" ht="15">
      <c r="A6" s="319" t="s">
        <v>108</v>
      </c>
      <c r="B6" s="232">
        <v>65</v>
      </c>
      <c r="C6" s="289">
        <v>0.14942528735632185</v>
      </c>
      <c r="D6" s="232">
        <v>675</v>
      </c>
      <c r="E6" s="289">
        <v>0.12221618685497013</v>
      </c>
      <c r="F6" s="232">
        <v>223</v>
      </c>
      <c r="G6" s="289">
        <v>0.2169260700389105</v>
      </c>
      <c r="H6" s="232">
        <v>436</v>
      </c>
      <c r="I6" s="289">
        <v>0.16634872186188476</v>
      </c>
      <c r="J6" s="290">
        <v>8</v>
      </c>
      <c r="K6" s="289">
        <v>0.17391304347826086</v>
      </c>
      <c r="L6" s="232">
        <v>98</v>
      </c>
      <c r="M6" s="289">
        <v>0.10040983606557377</v>
      </c>
      <c r="N6" s="232">
        <v>1505</v>
      </c>
      <c r="O6" s="289">
        <v>0.14159375294006962</v>
      </c>
      <c r="P6" s="331" t="s">
        <v>187</v>
      </c>
    </row>
    <row r="7" spans="1:16" ht="15">
      <c r="A7" s="320" t="s">
        <v>109</v>
      </c>
      <c r="B7" s="210">
        <v>23</v>
      </c>
      <c r="C7" s="291">
        <v>0.052873563218390804</v>
      </c>
      <c r="D7" s="210">
        <v>179</v>
      </c>
      <c r="E7" s="291">
        <v>0.03240992214376245</v>
      </c>
      <c r="F7" s="210">
        <v>65</v>
      </c>
      <c r="G7" s="291">
        <v>0.06322957198443578</v>
      </c>
      <c r="H7" s="210">
        <v>115</v>
      </c>
      <c r="I7" s="291">
        <v>0.043876383059900805</v>
      </c>
      <c r="J7" s="292">
        <v>1</v>
      </c>
      <c r="K7" s="291">
        <v>0.021739130434782608</v>
      </c>
      <c r="L7" s="210">
        <v>28</v>
      </c>
      <c r="M7" s="291">
        <v>0.02868852459016393</v>
      </c>
      <c r="N7" s="210">
        <v>411</v>
      </c>
      <c r="O7" s="291">
        <v>0.038667795653401074</v>
      </c>
      <c r="P7" s="331" t="s">
        <v>188</v>
      </c>
    </row>
    <row r="8" spans="1:16" ht="15">
      <c r="A8" s="321" t="s">
        <v>110</v>
      </c>
      <c r="B8" s="210">
        <v>79</v>
      </c>
      <c r="C8" s="291">
        <v>0.18160919540229886</v>
      </c>
      <c r="D8" s="210">
        <v>609</v>
      </c>
      <c r="E8" s="291">
        <v>0.11026615969581748</v>
      </c>
      <c r="F8" s="210">
        <v>165</v>
      </c>
      <c r="G8" s="291">
        <v>0.16050583657587547</v>
      </c>
      <c r="H8" s="210">
        <v>326</v>
      </c>
      <c r="I8" s="291">
        <v>0.12438000763067532</v>
      </c>
      <c r="J8" s="292">
        <v>6</v>
      </c>
      <c r="K8" s="291">
        <v>0.13043478260869565</v>
      </c>
      <c r="L8" s="210">
        <v>82</v>
      </c>
      <c r="M8" s="291">
        <v>0.08401639344262295</v>
      </c>
      <c r="N8" s="210">
        <v>1267</v>
      </c>
      <c r="O8" s="291">
        <v>0.11920218270768652</v>
      </c>
      <c r="P8" s="331" t="s">
        <v>189</v>
      </c>
    </row>
    <row r="9" spans="1:16" ht="15">
      <c r="A9" s="321" t="s">
        <v>111</v>
      </c>
      <c r="B9" s="210">
        <v>33</v>
      </c>
      <c r="C9" s="291">
        <v>0.07586206896551724</v>
      </c>
      <c r="D9" s="210">
        <v>372</v>
      </c>
      <c r="E9" s="291">
        <v>0.06735469853340575</v>
      </c>
      <c r="F9" s="210">
        <v>93</v>
      </c>
      <c r="G9" s="291">
        <v>0.09046692607003891</v>
      </c>
      <c r="H9" s="210">
        <v>149</v>
      </c>
      <c r="I9" s="291">
        <v>0.0568485310950019</v>
      </c>
      <c r="J9" s="292">
        <v>2</v>
      </c>
      <c r="K9" s="291">
        <v>0.043478260869565216</v>
      </c>
      <c r="L9" s="210">
        <v>31</v>
      </c>
      <c r="M9" s="291">
        <v>0.031762295081967214</v>
      </c>
      <c r="N9" s="210">
        <v>680</v>
      </c>
      <c r="O9" s="291">
        <v>0.06397591494966601</v>
      </c>
      <c r="P9" s="331" t="s">
        <v>190</v>
      </c>
    </row>
    <row r="10" spans="1:16" ht="15.75" thickBot="1">
      <c r="A10" s="321" t="s">
        <v>112</v>
      </c>
      <c r="B10" s="248">
        <v>38</v>
      </c>
      <c r="C10" s="293">
        <v>0.08735632183908044</v>
      </c>
      <c r="D10" s="248">
        <v>326</v>
      </c>
      <c r="E10" s="293">
        <v>0.059025891725511495</v>
      </c>
      <c r="F10" s="248">
        <v>159</v>
      </c>
      <c r="G10" s="293">
        <v>0.1546692607003891</v>
      </c>
      <c r="H10" s="248">
        <v>216</v>
      </c>
      <c r="I10" s="293">
        <v>0.08241129339946586</v>
      </c>
      <c r="J10" s="294">
        <v>1</v>
      </c>
      <c r="K10" s="293">
        <v>0.021739130434782608</v>
      </c>
      <c r="L10" s="248">
        <v>65</v>
      </c>
      <c r="M10" s="293">
        <v>0.0665983606557377</v>
      </c>
      <c r="N10" s="248">
        <v>805</v>
      </c>
      <c r="O10" s="293">
        <v>0.0757361934330605</v>
      </c>
      <c r="P10" s="331"/>
    </row>
    <row r="11" spans="1:16" ht="15.75" thickBot="1">
      <c r="A11" s="202" t="s">
        <v>113</v>
      </c>
      <c r="B11" s="295">
        <v>238</v>
      </c>
      <c r="C11" s="296">
        <v>0.5471264367816092</v>
      </c>
      <c r="D11" s="295">
        <v>2161</v>
      </c>
      <c r="E11" s="297">
        <v>0.3912728589534673</v>
      </c>
      <c r="F11" s="298">
        <v>705</v>
      </c>
      <c r="G11" s="296">
        <v>0.6857976653696498</v>
      </c>
      <c r="H11" s="295">
        <v>1242</v>
      </c>
      <c r="I11" s="297">
        <v>0.47386493704692867</v>
      </c>
      <c r="J11" s="298">
        <v>18</v>
      </c>
      <c r="K11" s="296">
        <v>0.3913043478260869</v>
      </c>
      <c r="L11" s="295">
        <v>304</v>
      </c>
      <c r="M11" s="297">
        <v>0.3114754098360656</v>
      </c>
      <c r="N11" s="298">
        <v>4668</v>
      </c>
      <c r="O11" s="297">
        <v>0.43917583968388374</v>
      </c>
      <c r="P11" s="335" t="s">
        <v>191</v>
      </c>
    </row>
    <row r="12" spans="1:16" ht="15">
      <c r="A12" s="319" t="s">
        <v>114</v>
      </c>
      <c r="B12" s="232">
        <v>5</v>
      </c>
      <c r="C12" s="289">
        <v>0.011494252873563218</v>
      </c>
      <c r="D12" s="232">
        <v>75</v>
      </c>
      <c r="E12" s="289">
        <v>0.013579576317218907</v>
      </c>
      <c r="F12" s="232">
        <v>15</v>
      </c>
      <c r="G12" s="289">
        <v>0.01459143968871595</v>
      </c>
      <c r="H12" s="232">
        <v>50</v>
      </c>
      <c r="I12" s="289">
        <v>0.01907668828691339</v>
      </c>
      <c r="J12" s="290">
        <v>2</v>
      </c>
      <c r="K12" s="289">
        <v>0.043478260869565216</v>
      </c>
      <c r="L12" s="232">
        <v>24</v>
      </c>
      <c r="M12" s="289">
        <v>0.02459016393442623</v>
      </c>
      <c r="N12" s="232">
        <v>171</v>
      </c>
      <c r="O12" s="289">
        <v>0.016088060965283656</v>
      </c>
      <c r="P12" s="331" t="s">
        <v>192</v>
      </c>
    </row>
    <row r="13" spans="1:16" ht="15">
      <c r="A13" s="319" t="s">
        <v>115</v>
      </c>
      <c r="B13" s="210">
        <v>56</v>
      </c>
      <c r="C13" s="291">
        <v>0.12873563218390804</v>
      </c>
      <c r="D13" s="210">
        <v>319</v>
      </c>
      <c r="E13" s="291">
        <v>0.057758464602571065</v>
      </c>
      <c r="F13" s="210">
        <v>59</v>
      </c>
      <c r="G13" s="291">
        <v>0.05739299610894943</v>
      </c>
      <c r="H13" s="210">
        <v>178</v>
      </c>
      <c r="I13" s="291">
        <v>0.06791301030141167</v>
      </c>
      <c r="J13" s="292">
        <v>5</v>
      </c>
      <c r="K13" s="291">
        <v>0.10869565217391304</v>
      </c>
      <c r="L13" s="210">
        <v>130</v>
      </c>
      <c r="M13" s="291">
        <v>0.1331967213114754</v>
      </c>
      <c r="N13" s="210">
        <v>747</v>
      </c>
      <c r="O13" s="291">
        <v>0.07027942421676546</v>
      </c>
      <c r="P13" s="331" t="s">
        <v>193</v>
      </c>
    </row>
    <row r="14" spans="1:16" ht="15">
      <c r="A14" s="320" t="s">
        <v>116</v>
      </c>
      <c r="B14" s="210">
        <v>40</v>
      </c>
      <c r="C14" s="291">
        <v>0.09195402298850575</v>
      </c>
      <c r="D14" s="210">
        <v>313</v>
      </c>
      <c r="E14" s="291">
        <v>0.05667209849719355</v>
      </c>
      <c r="F14" s="210">
        <v>61</v>
      </c>
      <c r="G14" s="291">
        <v>0.0593385214007782</v>
      </c>
      <c r="H14" s="210">
        <v>207</v>
      </c>
      <c r="I14" s="291">
        <v>0.07897748950782144</v>
      </c>
      <c r="J14" s="292">
        <v>1</v>
      </c>
      <c r="K14" s="291">
        <v>0.021739130434782608</v>
      </c>
      <c r="L14" s="210">
        <v>98</v>
      </c>
      <c r="M14" s="291">
        <v>0.10040983606557377</v>
      </c>
      <c r="N14" s="210">
        <v>720</v>
      </c>
      <c r="O14" s="291">
        <v>0.06773920406435224</v>
      </c>
      <c r="P14" s="331" t="s">
        <v>194</v>
      </c>
    </row>
    <row r="15" spans="1:16" ht="15">
      <c r="A15" s="321" t="s">
        <v>117</v>
      </c>
      <c r="B15" s="210">
        <v>12</v>
      </c>
      <c r="C15" s="291">
        <v>0.027586206896551727</v>
      </c>
      <c r="D15" s="210">
        <v>42</v>
      </c>
      <c r="E15" s="291">
        <v>0.007604562737642585</v>
      </c>
      <c r="F15" s="210">
        <v>10</v>
      </c>
      <c r="G15" s="291">
        <v>0.009727626459143969</v>
      </c>
      <c r="H15" s="210">
        <v>29</v>
      </c>
      <c r="I15" s="291">
        <v>0.011064479206409768</v>
      </c>
      <c r="J15" s="292">
        <v>3</v>
      </c>
      <c r="K15" s="291">
        <v>0.06521739130434782</v>
      </c>
      <c r="L15" s="210">
        <v>24</v>
      </c>
      <c r="M15" s="291">
        <v>0.02459016393442623</v>
      </c>
      <c r="N15" s="210">
        <v>120</v>
      </c>
      <c r="O15" s="291">
        <v>0.011289867344058705</v>
      </c>
      <c r="P15" s="331" t="s">
        <v>195</v>
      </c>
    </row>
    <row r="16" spans="1:16" ht="15.75" thickBot="1">
      <c r="A16" s="321" t="s">
        <v>118</v>
      </c>
      <c r="B16" s="248">
        <v>36</v>
      </c>
      <c r="C16" s="293">
        <v>0.08275862068965517</v>
      </c>
      <c r="D16" s="248">
        <v>144</v>
      </c>
      <c r="E16" s="293">
        <v>0.026072786529060296</v>
      </c>
      <c r="F16" s="248">
        <v>22</v>
      </c>
      <c r="G16" s="293">
        <v>0.021400778210116732</v>
      </c>
      <c r="H16" s="248">
        <v>96</v>
      </c>
      <c r="I16" s="293">
        <v>0.03662724151087371</v>
      </c>
      <c r="J16" s="294">
        <v>2</v>
      </c>
      <c r="K16" s="293">
        <v>0.043478260869565216</v>
      </c>
      <c r="L16" s="248">
        <v>43</v>
      </c>
      <c r="M16" s="293">
        <v>0.04405737704918033</v>
      </c>
      <c r="N16" s="248">
        <v>343</v>
      </c>
      <c r="O16" s="293">
        <v>0.03227020415843447</v>
      </c>
      <c r="P16" s="331"/>
    </row>
    <row r="17" spans="1:16" ht="15.75" thickBot="1">
      <c r="A17" s="202" t="s">
        <v>119</v>
      </c>
      <c r="B17" s="257">
        <v>149</v>
      </c>
      <c r="C17" s="296">
        <v>0.3425287356321839</v>
      </c>
      <c r="D17" s="257">
        <v>893</v>
      </c>
      <c r="E17" s="297">
        <v>0.16168748868368643</v>
      </c>
      <c r="F17" s="259">
        <v>167</v>
      </c>
      <c r="G17" s="296">
        <v>0.16245136186770429</v>
      </c>
      <c r="H17" s="257">
        <v>560</v>
      </c>
      <c r="I17" s="297">
        <v>0.21365890881342997</v>
      </c>
      <c r="J17" s="259">
        <v>13</v>
      </c>
      <c r="K17" s="296">
        <v>0.28260869565217395</v>
      </c>
      <c r="L17" s="257">
        <v>319</v>
      </c>
      <c r="M17" s="297">
        <v>0.326844262295082</v>
      </c>
      <c r="N17" s="259">
        <v>2101</v>
      </c>
      <c r="O17" s="297">
        <v>0.19766676074889455</v>
      </c>
      <c r="P17" s="335" t="s">
        <v>196</v>
      </c>
    </row>
    <row r="18" spans="1:16" ht="15">
      <c r="A18" s="320" t="s">
        <v>120</v>
      </c>
      <c r="B18" s="232">
        <v>0</v>
      </c>
      <c r="C18" s="289">
        <v>0</v>
      </c>
      <c r="D18" s="232">
        <v>4</v>
      </c>
      <c r="E18" s="289">
        <v>0.0007242440702516748</v>
      </c>
      <c r="F18" s="232">
        <v>1</v>
      </c>
      <c r="G18" s="289">
        <v>0.000972762645914397</v>
      </c>
      <c r="H18" s="232">
        <v>10</v>
      </c>
      <c r="I18" s="289">
        <v>0.003815337657382678</v>
      </c>
      <c r="J18" s="290">
        <v>0</v>
      </c>
      <c r="K18" s="289">
        <v>0</v>
      </c>
      <c r="L18" s="232">
        <v>3</v>
      </c>
      <c r="M18" s="289">
        <v>0.0030737704918032786</v>
      </c>
      <c r="N18" s="232">
        <v>18</v>
      </c>
      <c r="O18" s="289">
        <v>0.0016934801016088058</v>
      </c>
      <c r="P18" s="331" t="s">
        <v>198</v>
      </c>
    </row>
    <row r="19" spans="1:16" ht="15.75" thickBot="1">
      <c r="A19" s="323" t="s">
        <v>40</v>
      </c>
      <c r="B19" s="248">
        <v>0</v>
      </c>
      <c r="C19" s="293">
        <v>0</v>
      </c>
      <c r="D19" s="248">
        <v>1813</v>
      </c>
      <c r="E19" s="293">
        <v>0.3282636248415717</v>
      </c>
      <c r="F19" s="248">
        <v>29</v>
      </c>
      <c r="G19" s="293">
        <v>0.02821011673151751</v>
      </c>
      <c r="H19" s="248">
        <v>365</v>
      </c>
      <c r="I19" s="293">
        <v>0.13925982449446775</v>
      </c>
      <c r="J19" s="294">
        <v>1</v>
      </c>
      <c r="K19" s="293">
        <v>0.021739130434782608</v>
      </c>
      <c r="L19" s="248">
        <v>228</v>
      </c>
      <c r="M19" s="293">
        <v>0.23360655737704922</v>
      </c>
      <c r="N19" s="248">
        <v>2436</v>
      </c>
      <c r="O19" s="293">
        <v>0.22918430708439175</v>
      </c>
      <c r="P19" s="331" t="s">
        <v>54</v>
      </c>
    </row>
    <row r="20" spans="1:16" ht="15.75" thickBot="1">
      <c r="A20" s="197" t="s">
        <v>122</v>
      </c>
      <c r="B20" s="189">
        <v>435</v>
      </c>
      <c r="C20" s="299">
        <v>1</v>
      </c>
      <c r="D20" s="189">
        <v>5523</v>
      </c>
      <c r="E20" s="299">
        <v>1</v>
      </c>
      <c r="F20" s="189">
        <v>1028</v>
      </c>
      <c r="G20" s="299">
        <v>1</v>
      </c>
      <c r="H20" s="189">
        <v>2621</v>
      </c>
      <c r="I20" s="299">
        <v>1</v>
      </c>
      <c r="J20" s="189">
        <v>46</v>
      </c>
      <c r="K20" s="299">
        <v>1</v>
      </c>
      <c r="L20" s="189">
        <v>976</v>
      </c>
      <c r="M20" s="299">
        <v>1</v>
      </c>
      <c r="N20" s="189">
        <v>10629</v>
      </c>
      <c r="O20" s="299">
        <v>1</v>
      </c>
      <c r="P20" s="332" t="s">
        <v>54</v>
      </c>
    </row>
    <row r="21" spans="1:15" ht="15">
      <c r="A21" s="222"/>
      <c r="B21" s="60"/>
      <c r="C21" s="60"/>
      <c r="D21" s="60"/>
      <c r="E21" s="60"/>
      <c r="F21" s="60"/>
      <c r="G21" s="60"/>
      <c r="H21" s="60"/>
      <c r="I21" s="60"/>
      <c r="J21" s="61"/>
      <c r="K21" s="60"/>
      <c r="L21" s="60"/>
      <c r="M21" s="60"/>
      <c r="N21" s="121"/>
      <c r="O21" s="60"/>
    </row>
    <row r="22" spans="1:15" ht="15">
      <c r="A22" s="59" t="s">
        <v>36</v>
      </c>
      <c r="B22" s="62"/>
      <c r="C22" s="62"/>
      <c r="D22" s="62"/>
      <c r="E22" s="62"/>
      <c r="F22" s="62"/>
      <c r="G22" s="62"/>
      <c r="H22" s="62"/>
      <c r="I22" s="62"/>
      <c r="J22" s="122"/>
      <c r="K22" s="62"/>
      <c r="L22" s="62"/>
      <c r="M22" s="62"/>
      <c r="N22" s="62"/>
      <c r="O22" s="62"/>
    </row>
    <row r="23" spans="1:15" ht="15">
      <c r="A23" s="62" t="s">
        <v>202</v>
      </c>
      <c r="B23" s="62"/>
      <c r="C23" s="62"/>
      <c r="D23" s="62"/>
      <c r="E23" s="62"/>
      <c r="F23" s="62"/>
      <c r="G23" s="62"/>
      <c r="H23" s="62"/>
      <c r="I23" s="62"/>
      <c r="J23" s="122"/>
      <c r="K23" s="62"/>
      <c r="L23" s="62"/>
      <c r="M23" s="62"/>
      <c r="N23" s="62"/>
      <c r="O23" s="62"/>
    </row>
  </sheetData>
  <sheetProtection/>
  <mergeCells count="10">
    <mergeCell ref="A1:O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0"/>
  <sheetViews>
    <sheetView tabSelected="1" zoomScalePageLayoutView="0" workbookViewId="0" topLeftCell="A3">
      <selection activeCell="H15" sqref="H15"/>
    </sheetView>
  </sheetViews>
  <sheetFormatPr defaultColWidth="9.140625" defaultRowHeight="15"/>
  <cols>
    <col min="1" max="1" width="30.7109375" style="318" customWidth="1"/>
    <col min="2" max="19" width="10.140625" style="318" customWidth="1"/>
    <col min="20" max="16384" width="9.140625" style="318" customWidth="1"/>
  </cols>
  <sheetData>
    <row r="1" spans="1:19" ht="24.75" customHeight="1" thickBot="1" thickTop="1">
      <c r="A1" s="469" t="s">
        <v>304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5"/>
    </row>
    <row r="2" spans="1:19" ht="24.75" customHeight="1" thickBot="1" thickTop="1">
      <c r="A2" s="443" t="s">
        <v>123</v>
      </c>
      <c r="B2" s="475" t="s">
        <v>86</v>
      </c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4"/>
    </row>
    <row r="3" spans="1:19" ht="24.75" customHeight="1">
      <c r="A3" s="528"/>
      <c r="B3" s="557" t="s">
        <v>46</v>
      </c>
      <c r="C3" s="492"/>
      <c r="D3" s="440" t="s">
        <v>47</v>
      </c>
      <c r="E3" s="564"/>
      <c r="F3" s="557" t="s">
        <v>48</v>
      </c>
      <c r="G3" s="492"/>
      <c r="H3" s="440" t="s">
        <v>49</v>
      </c>
      <c r="I3" s="564"/>
      <c r="J3" s="557" t="s">
        <v>50</v>
      </c>
      <c r="K3" s="492"/>
      <c r="L3" s="440" t="s">
        <v>51</v>
      </c>
      <c r="M3" s="564"/>
      <c r="N3" s="557" t="s">
        <v>52</v>
      </c>
      <c r="O3" s="492"/>
      <c r="P3" s="440" t="s">
        <v>53</v>
      </c>
      <c r="Q3" s="564"/>
      <c r="R3" s="440" t="s">
        <v>54</v>
      </c>
      <c r="S3" s="564"/>
    </row>
    <row r="4" spans="1:19" ht="24.75" customHeight="1" thickBot="1">
      <c r="A4" s="528"/>
      <c r="B4" s="300" t="s">
        <v>5</v>
      </c>
      <c r="C4" s="301" t="s">
        <v>6</v>
      </c>
      <c r="D4" s="302" t="s">
        <v>5</v>
      </c>
      <c r="E4" s="303" t="s">
        <v>6</v>
      </c>
      <c r="F4" s="300" t="s">
        <v>5</v>
      </c>
      <c r="G4" s="301" t="s">
        <v>6</v>
      </c>
      <c r="H4" s="302" t="s">
        <v>5</v>
      </c>
      <c r="I4" s="303" t="s">
        <v>6</v>
      </c>
      <c r="J4" s="300" t="s">
        <v>5</v>
      </c>
      <c r="K4" s="301" t="s">
        <v>6</v>
      </c>
      <c r="L4" s="302" t="s">
        <v>5</v>
      </c>
      <c r="M4" s="303" t="s">
        <v>6</v>
      </c>
      <c r="N4" s="300" t="s">
        <v>5</v>
      </c>
      <c r="O4" s="301" t="s">
        <v>6</v>
      </c>
      <c r="P4" s="302" t="s">
        <v>5</v>
      </c>
      <c r="Q4" s="303" t="s">
        <v>6</v>
      </c>
      <c r="R4" s="302" t="s">
        <v>5</v>
      </c>
      <c r="S4" s="303" t="s">
        <v>6</v>
      </c>
    </row>
    <row r="5" spans="1:20" ht="24.75" customHeight="1" thickBot="1">
      <c r="A5" s="202" t="s">
        <v>107</v>
      </c>
      <c r="B5" s="304">
        <v>381</v>
      </c>
      <c r="C5" s="224">
        <v>0.12156987874920229</v>
      </c>
      <c r="D5" s="305">
        <v>225</v>
      </c>
      <c r="E5" s="226">
        <v>0.116701244813278</v>
      </c>
      <c r="F5" s="304">
        <v>182</v>
      </c>
      <c r="G5" s="224">
        <v>0.13217138707334786</v>
      </c>
      <c r="H5" s="305">
        <v>219</v>
      </c>
      <c r="I5" s="226">
        <v>0.15542938254080912</v>
      </c>
      <c r="J5" s="304">
        <v>113</v>
      </c>
      <c r="K5" s="224">
        <v>0.1330977620730271</v>
      </c>
      <c r="L5" s="305">
        <v>166</v>
      </c>
      <c r="M5" s="226">
        <v>0.14397224631396358</v>
      </c>
      <c r="N5" s="304">
        <v>58</v>
      </c>
      <c r="O5" s="224">
        <v>0.13302752293577982</v>
      </c>
      <c r="P5" s="305">
        <v>62</v>
      </c>
      <c r="Q5" s="226">
        <v>0.18075801749271136</v>
      </c>
      <c r="R5" s="305">
        <v>1406</v>
      </c>
      <c r="S5" s="226">
        <v>0.13227961238122118</v>
      </c>
      <c r="T5" s="331" t="s">
        <v>185</v>
      </c>
    </row>
    <row r="6" spans="1:20" ht="15">
      <c r="A6" s="322" t="s">
        <v>108</v>
      </c>
      <c r="B6" s="306">
        <v>429</v>
      </c>
      <c r="C6" s="235">
        <v>0.13688576898532226</v>
      </c>
      <c r="D6" s="306">
        <v>323</v>
      </c>
      <c r="E6" s="233">
        <v>0.1675311203319502</v>
      </c>
      <c r="F6" s="307">
        <v>203</v>
      </c>
      <c r="G6" s="235">
        <v>0.14742193173565724</v>
      </c>
      <c r="H6" s="306">
        <v>191</v>
      </c>
      <c r="I6" s="233">
        <v>0.13555713271823988</v>
      </c>
      <c r="J6" s="307">
        <v>110</v>
      </c>
      <c r="K6" s="235">
        <v>0.12956419316843346</v>
      </c>
      <c r="L6" s="306">
        <v>162</v>
      </c>
      <c r="M6" s="233">
        <v>0.14050303555941024</v>
      </c>
      <c r="N6" s="307">
        <v>48</v>
      </c>
      <c r="O6" s="235">
        <v>0.11009174311926608</v>
      </c>
      <c r="P6" s="306">
        <v>39</v>
      </c>
      <c r="Q6" s="233">
        <v>0.11370262390670555</v>
      </c>
      <c r="R6" s="306">
        <v>1505</v>
      </c>
      <c r="S6" s="233">
        <v>0.14159375294006962</v>
      </c>
      <c r="T6" s="331" t="s">
        <v>186</v>
      </c>
    </row>
    <row r="7" spans="1:20" ht="15">
      <c r="A7" s="320" t="s">
        <v>109</v>
      </c>
      <c r="B7" s="214">
        <v>125</v>
      </c>
      <c r="C7" s="194">
        <v>0.0398851308232291</v>
      </c>
      <c r="D7" s="214">
        <v>67</v>
      </c>
      <c r="E7" s="211">
        <v>0.03475103734439835</v>
      </c>
      <c r="F7" s="308">
        <v>58</v>
      </c>
      <c r="G7" s="194">
        <v>0.04212055192447349</v>
      </c>
      <c r="H7" s="214">
        <v>54</v>
      </c>
      <c r="I7" s="211">
        <v>0.0383250532292406</v>
      </c>
      <c r="J7" s="308">
        <v>29</v>
      </c>
      <c r="K7" s="194">
        <v>0.03415783274440518</v>
      </c>
      <c r="L7" s="214">
        <v>52</v>
      </c>
      <c r="M7" s="211">
        <v>0.045099739809193407</v>
      </c>
      <c r="N7" s="308">
        <v>18</v>
      </c>
      <c r="O7" s="194">
        <v>0.04128440366972477</v>
      </c>
      <c r="P7" s="214">
        <v>8</v>
      </c>
      <c r="Q7" s="211">
        <v>0.023323615160349854</v>
      </c>
      <c r="R7" s="214">
        <v>411</v>
      </c>
      <c r="S7" s="211">
        <v>0.038667795653401074</v>
      </c>
      <c r="T7" s="331" t="s">
        <v>187</v>
      </c>
    </row>
    <row r="8" spans="1:20" ht="15">
      <c r="A8" s="320" t="s">
        <v>110</v>
      </c>
      <c r="B8" s="214">
        <v>375</v>
      </c>
      <c r="C8" s="194">
        <v>0.11965539246968727</v>
      </c>
      <c r="D8" s="214">
        <v>257</v>
      </c>
      <c r="E8" s="211">
        <v>0.133298755186722</v>
      </c>
      <c r="F8" s="308">
        <v>151</v>
      </c>
      <c r="G8" s="194">
        <v>0.10965867828612927</v>
      </c>
      <c r="H8" s="214">
        <v>161</v>
      </c>
      <c r="I8" s="211">
        <v>0.1142654364797729</v>
      </c>
      <c r="J8" s="308">
        <v>91</v>
      </c>
      <c r="K8" s="194">
        <v>0.1071849234393404</v>
      </c>
      <c r="L8" s="214">
        <v>150</v>
      </c>
      <c r="M8" s="211">
        <v>0.13009540329575023</v>
      </c>
      <c r="N8" s="308">
        <v>49</v>
      </c>
      <c r="O8" s="194">
        <v>0.11238532110091745</v>
      </c>
      <c r="P8" s="214">
        <v>33</v>
      </c>
      <c r="Q8" s="211">
        <v>0.09620991253644315</v>
      </c>
      <c r="R8" s="214">
        <v>1267</v>
      </c>
      <c r="S8" s="211">
        <v>0.11920218270768652</v>
      </c>
      <c r="T8" s="331" t="s">
        <v>188</v>
      </c>
    </row>
    <row r="9" spans="1:20" ht="15">
      <c r="A9" s="320" t="s">
        <v>111</v>
      </c>
      <c r="B9" s="214">
        <v>171</v>
      </c>
      <c r="C9" s="194">
        <v>0.0545628589661774</v>
      </c>
      <c r="D9" s="214">
        <v>131</v>
      </c>
      <c r="E9" s="211">
        <v>0.0679460580912863</v>
      </c>
      <c r="F9" s="308">
        <v>97</v>
      </c>
      <c r="G9" s="194">
        <v>0.07044299201161945</v>
      </c>
      <c r="H9" s="214">
        <v>105</v>
      </c>
      <c r="I9" s="211">
        <v>0.0745209368346345</v>
      </c>
      <c r="J9" s="308">
        <v>50</v>
      </c>
      <c r="K9" s="194">
        <v>0.05889281507656066</v>
      </c>
      <c r="L9" s="214">
        <v>62</v>
      </c>
      <c r="M9" s="211">
        <v>0.053772766695576756</v>
      </c>
      <c r="N9" s="308">
        <v>37</v>
      </c>
      <c r="O9" s="194">
        <v>0.08486238532110094</v>
      </c>
      <c r="P9" s="214">
        <v>27</v>
      </c>
      <c r="Q9" s="211">
        <v>0.07871720116618076</v>
      </c>
      <c r="R9" s="214">
        <v>680</v>
      </c>
      <c r="S9" s="211">
        <v>0.06397591494966601</v>
      </c>
      <c r="T9" s="331" t="s">
        <v>189</v>
      </c>
    </row>
    <row r="10" spans="1:20" ht="15.75" thickBot="1">
      <c r="A10" s="329" t="s">
        <v>112</v>
      </c>
      <c r="B10" s="309">
        <v>232</v>
      </c>
      <c r="C10" s="251">
        <v>0.07402680280791321</v>
      </c>
      <c r="D10" s="309">
        <v>178</v>
      </c>
      <c r="E10" s="249">
        <v>0.09232365145228216</v>
      </c>
      <c r="F10" s="310">
        <v>115</v>
      </c>
      <c r="G10" s="251">
        <v>0.08351488743645605</v>
      </c>
      <c r="H10" s="309">
        <v>88</v>
      </c>
      <c r="I10" s="249">
        <v>0.06245564229950319</v>
      </c>
      <c r="J10" s="310">
        <v>69</v>
      </c>
      <c r="K10" s="251">
        <v>0.0812720848056537</v>
      </c>
      <c r="L10" s="309">
        <v>81</v>
      </c>
      <c r="M10" s="249">
        <v>0.07025151777970512</v>
      </c>
      <c r="N10" s="310">
        <v>29</v>
      </c>
      <c r="O10" s="251">
        <v>0.06651376146788991</v>
      </c>
      <c r="P10" s="309">
        <v>13</v>
      </c>
      <c r="Q10" s="249">
        <v>0.037900874635568516</v>
      </c>
      <c r="R10" s="309">
        <v>805</v>
      </c>
      <c r="S10" s="249">
        <v>0.0757361934330605</v>
      </c>
      <c r="T10" s="331" t="s">
        <v>190</v>
      </c>
    </row>
    <row r="11" spans="1:20" ht="24.75" customHeight="1" thickBot="1">
      <c r="A11" s="202" t="s">
        <v>113</v>
      </c>
      <c r="B11" s="311">
        <v>1332</v>
      </c>
      <c r="C11" s="256">
        <v>0.4250159540523293</v>
      </c>
      <c r="D11" s="312">
        <v>956</v>
      </c>
      <c r="E11" s="258">
        <v>0.495850622406639</v>
      </c>
      <c r="F11" s="311">
        <v>624</v>
      </c>
      <c r="G11" s="256">
        <v>0.4531590413943355</v>
      </c>
      <c r="H11" s="312">
        <v>599</v>
      </c>
      <c r="I11" s="258">
        <v>0.4251242015613911</v>
      </c>
      <c r="J11" s="311">
        <v>349</v>
      </c>
      <c r="K11" s="256">
        <v>0.41107184923439344</v>
      </c>
      <c r="L11" s="312">
        <v>507</v>
      </c>
      <c r="M11" s="258">
        <v>0.43972246313963576</v>
      </c>
      <c r="N11" s="311">
        <v>181</v>
      </c>
      <c r="O11" s="256">
        <v>0.4151376146788991</v>
      </c>
      <c r="P11" s="312">
        <v>120</v>
      </c>
      <c r="Q11" s="258">
        <v>0.34985422740524785</v>
      </c>
      <c r="R11" s="312">
        <v>4668</v>
      </c>
      <c r="S11" s="258">
        <v>0.43917583968388374</v>
      </c>
      <c r="T11" s="335"/>
    </row>
    <row r="12" spans="1:20" ht="15">
      <c r="A12" s="322" t="s">
        <v>114</v>
      </c>
      <c r="B12" s="306">
        <v>36</v>
      </c>
      <c r="C12" s="235">
        <v>0.01148691767708998</v>
      </c>
      <c r="D12" s="306">
        <v>26</v>
      </c>
      <c r="E12" s="233">
        <v>0.013485477178423237</v>
      </c>
      <c r="F12" s="307">
        <v>34</v>
      </c>
      <c r="G12" s="235">
        <v>0.024691358024691357</v>
      </c>
      <c r="H12" s="306">
        <v>17</v>
      </c>
      <c r="I12" s="233">
        <v>0.0120652945351313</v>
      </c>
      <c r="J12" s="307">
        <v>23</v>
      </c>
      <c r="K12" s="235">
        <v>0.0270906949352179</v>
      </c>
      <c r="L12" s="306">
        <v>22</v>
      </c>
      <c r="M12" s="233">
        <v>0.019080659150043366</v>
      </c>
      <c r="N12" s="307">
        <v>6</v>
      </c>
      <c r="O12" s="235">
        <v>0.01376146788990826</v>
      </c>
      <c r="P12" s="306">
        <v>7</v>
      </c>
      <c r="Q12" s="233">
        <v>0.020408163265306124</v>
      </c>
      <c r="R12" s="306">
        <v>171</v>
      </c>
      <c r="S12" s="233">
        <v>0.016088060965283656</v>
      </c>
      <c r="T12" s="331" t="s">
        <v>191</v>
      </c>
    </row>
    <row r="13" spans="1:20" ht="15">
      <c r="A13" s="320" t="s">
        <v>115</v>
      </c>
      <c r="B13" s="214">
        <v>139</v>
      </c>
      <c r="C13" s="194">
        <v>0.04435226547543076</v>
      </c>
      <c r="D13" s="214">
        <v>119</v>
      </c>
      <c r="E13" s="211">
        <v>0.061721991701244816</v>
      </c>
      <c r="F13" s="308">
        <v>91</v>
      </c>
      <c r="G13" s="194">
        <v>0.06608569353667393</v>
      </c>
      <c r="H13" s="214">
        <v>131</v>
      </c>
      <c r="I13" s="211">
        <v>0.09297374024130589</v>
      </c>
      <c r="J13" s="308">
        <v>91</v>
      </c>
      <c r="K13" s="194">
        <v>0.1071849234393404</v>
      </c>
      <c r="L13" s="214">
        <v>95</v>
      </c>
      <c r="M13" s="211">
        <v>0.0823937554206418</v>
      </c>
      <c r="N13" s="308">
        <v>43</v>
      </c>
      <c r="O13" s="194">
        <v>0.09862385321100918</v>
      </c>
      <c r="P13" s="214">
        <v>38</v>
      </c>
      <c r="Q13" s="211">
        <v>0.11078717201166181</v>
      </c>
      <c r="R13" s="214">
        <v>747</v>
      </c>
      <c r="S13" s="211">
        <v>0.07027942421676546</v>
      </c>
      <c r="T13" s="331" t="s">
        <v>192</v>
      </c>
    </row>
    <row r="14" spans="1:20" ht="15">
      <c r="A14" s="320" t="s">
        <v>116</v>
      </c>
      <c r="B14" s="214">
        <v>166</v>
      </c>
      <c r="C14" s="194">
        <v>0.05296745373324825</v>
      </c>
      <c r="D14" s="214">
        <v>123</v>
      </c>
      <c r="E14" s="211">
        <v>0.0637966804979253</v>
      </c>
      <c r="F14" s="308">
        <v>107</v>
      </c>
      <c r="G14" s="194">
        <v>0.07770515613652869</v>
      </c>
      <c r="H14" s="214">
        <v>99</v>
      </c>
      <c r="I14" s="211">
        <v>0.07026259758694109</v>
      </c>
      <c r="J14" s="308">
        <v>70</v>
      </c>
      <c r="K14" s="194">
        <v>0.08244994110718493</v>
      </c>
      <c r="L14" s="214">
        <v>85</v>
      </c>
      <c r="M14" s="211">
        <v>0.07372072853425846</v>
      </c>
      <c r="N14" s="308">
        <v>42</v>
      </c>
      <c r="O14" s="194">
        <v>0.0963302752293578</v>
      </c>
      <c r="P14" s="214">
        <v>28</v>
      </c>
      <c r="Q14" s="211">
        <v>0.0816326530612245</v>
      </c>
      <c r="R14" s="214">
        <v>720</v>
      </c>
      <c r="S14" s="211">
        <v>0.06773920406435224</v>
      </c>
      <c r="T14" s="331" t="s">
        <v>193</v>
      </c>
    </row>
    <row r="15" spans="1:20" ht="15">
      <c r="A15" s="320" t="s">
        <v>117</v>
      </c>
      <c r="B15" s="214">
        <v>23</v>
      </c>
      <c r="C15" s="194">
        <v>0.007338864071474156</v>
      </c>
      <c r="D15" s="214">
        <v>24</v>
      </c>
      <c r="E15" s="211">
        <v>0.012448132780082988</v>
      </c>
      <c r="F15" s="308">
        <v>25</v>
      </c>
      <c r="G15" s="194">
        <v>0.01815541031227306</v>
      </c>
      <c r="H15" s="214">
        <v>16</v>
      </c>
      <c r="I15" s="211">
        <v>0.0113555713271824</v>
      </c>
      <c r="J15" s="308">
        <v>8</v>
      </c>
      <c r="K15" s="194">
        <v>0.009422850412249705</v>
      </c>
      <c r="L15" s="214">
        <v>16</v>
      </c>
      <c r="M15" s="211">
        <v>0.013876843018213356</v>
      </c>
      <c r="N15" s="308">
        <v>5</v>
      </c>
      <c r="O15" s="194">
        <v>0.011467889908256881</v>
      </c>
      <c r="P15" s="214">
        <v>3</v>
      </c>
      <c r="Q15" s="211">
        <v>0.008746355685131196</v>
      </c>
      <c r="R15" s="214">
        <v>120</v>
      </c>
      <c r="S15" s="211">
        <v>0.011289867344058705</v>
      </c>
      <c r="T15" s="331" t="s">
        <v>194</v>
      </c>
    </row>
    <row r="16" spans="1:20" ht="15.75" thickBot="1">
      <c r="A16" s="329" t="s">
        <v>118</v>
      </c>
      <c r="B16" s="309">
        <v>72</v>
      </c>
      <c r="C16" s="251">
        <v>0.02297383535417996</v>
      </c>
      <c r="D16" s="309">
        <v>60</v>
      </c>
      <c r="E16" s="249">
        <v>0.03112033195020747</v>
      </c>
      <c r="F16" s="310">
        <v>50</v>
      </c>
      <c r="G16" s="251">
        <v>0.03631082062454612</v>
      </c>
      <c r="H16" s="309">
        <v>53</v>
      </c>
      <c r="I16" s="249">
        <v>0.03761533002129169</v>
      </c>
      <c r="J16" s="310">
        <v>40</v>
      </c>
      <c r="K16" s="251">
        <v>0.04711425206124852</v>
      </c>
      <c r="L16" s="309">
        <v>44</v>
      </c>
      <c r="M16" s="249">
        <v>0.03816131830008673</v>
      </c>
      <c r="N16" s="310">
        <v>10</v>
      </c>
      <c r="O16" s="251">
        <v>0.022935779816513763</v>
      </c>
      <c r="P16" s="309">
        <v>14</v>
      </c>
      <c r="Q16" s="249">
        <v>0.04081632653061225</v>
      </c>
      <c r="R16" s="309">
        <v>343</v>
      </c>
      <c r="S16" s="249">
        <v>0.03227020415843447</v>
      </c>
      <c r="T16" s="331" t="s">
        <v>195</v>
      </c>
    </row>
    <row r="17" spans="1:20" ht="24.75" customHeight="1" thickBot="1">
      <c r="A17" s="202" t="s">
        <v>119</v>
      </c>
      <c r="B17" s="311">
        <v>436</v>
      </c>
      <c r="C17" s="256">
        <v>0.13911933631142312</v>
      </c>
      <c r="D17" s="312">
        <v>352</v>
      </c>
      <c r="E17" s="258">
        <v>0.18257261410788383</v>
      </c>
      <c r="F17" s="311">
        <v>307</v>
      </c>
      <c r="G17" s="256">
        <v>0.22294843863471314</v>
      </c>
      <c r="H17" s="312">
        <v>316</v>
      </c>
      <c r="I17" s="258">
        <v>0.22427253371185238</v>
      </c>
      <c r="J17" s="311">
        <v>232</v>
      </c>
      <c r="K17" s="256">
        <v>0.27326266195524146</v>
      </c>
      <c r="L17" s="312">
        <v>262</v>
      </c>
      <c r="M17" s="258">
        <v>0.2272333044232437</v>
      </c>
      <c r="N17" s="311">
        <v>106</v>
      </c>
      <c r="O17" s="256">
        <v>0.24311926605504589</v>
      </c>
      <c r="P17" s="312">
        <v>90</v>
      </c>
      <c r="Q17" s="258">
        <v>0.2623906705539359</v>
      </c>
      <c r="R17" s="312">
        <v>2101</v>
      </c>
      <c r="S17" s="258">
        <v>0.19766676074889455</v>
      </c>
      <c r="T17" s="335"/>
    </row>
    <row r="18" spans="1:20" ht="15">
      <c r="A18" s="322" t="s">
        <v>120</v>
      </c>
      <c r="B18" s="306">
        <v>9</v>
      </c>
      <c r="C18" s="235">
        <v>0.002871729419272495</v>
      </c>
      <c r="D18" s="306">
        <v>2</v>
      </c>
      <c r="E18" s="233">
        <v>0.001037344398340249</v>
      </c>
      <c r="F18" s="307">
        <v>0</v>
      </c>
      <c r="G18" s="235">
        <v>0</v>
      </c>
      <c r="H18" s="306">
        <v>5</v>
      </c>
      <c r="I18" s="233">
        <v>0.0035486160397444986</v>
      </c>
      <c r="J18" s="307">
        <v>1</v>
      </c>
      <c r="K18" s="235">
        <v>0.001177856301531213</v>
      </c>
      <c r="L18" s="306">
        <v>1</v>
      </c>
      <c r="M18" s="233">
        <v>0.0008673026886383347</v>
      </c>
      <c r="N18" s="307">
        <v>0</v>
      </c>
      <c r="O18" s="235">
        <v>0</v>
      </c>
      <c r="P18" s="306">
        <v>0</v>
      </c>
      <c r="Q18" s="233">
        <v>0</v>
      </c>
      <c r="R18" s="306">
        <v>18</v>
      </c>
      <c r="S18" s="233">
        <v>0.0016934801016088058</v>
      </c>
      <c r="T18" s="331" t="s">
        <v>196</v>
      </c>
    </row>
    <row r="19" spans="1:20" ht="15.75" thickBot="1">
      <c r="A19" s="329" t="s">
        <v>40</v>
      </c>
      <c r="B19" s="309">
        <v>976</v>
      </c>
      <c r="C19" s="251">
        <v>0.3114231014677728</v>
      </c>
      <c r="D19" s="309">
        <v>393</v>
      </c>
      <c r="E19" s="249">
        <v>0.20383817427385892</v>
      </c>
      <c r="F19" s="310">
        <v>264</v>
      </c>
      <c r="G19" s="251">
        <v>0.19172113289760348</v>
      </c>
      <c r="H19" s="309">
        <v>270</v>
      </c>
      <c r="I19" s="249">
        <v>0.19162526614620298</v>
      </c>
      <c r="J19" s="310">
        <v>154</v>
      </c>
      <c r="K19" s="251">
        <v>0.18138987043580684</v>
      </c>
      <c r="L19" s="309">
        <v>217</v>
      </c>
      <c r="M19" s="249">
        <v>0.18820468343451865</v>
      </c>
      <c r="N19" s="310">
        <v>91</v>
      </c>
      <c r="O19" s="251">
        <v>0.20871559633027523</v>
      </c>
      <c r="P19" s="309">
        <v>71</v>
      </c>
      <c r="Q19" s="249">
        <v>0.20699708454810495</v>
      </c>
      <c r="R19" s="309">
        <v>2436</v>
      </c>
      <c r="S19" s="249">
        <v>0.22918430708439175</v>
      </c>
      <c r="T19" s="331" t="s">
        <v>198</v>
      </c>
    </row>
    <row r="20" spans="1:20" ht="24.75" customHeight="1" thickBot="1">
      <c r="A20" s="221" t="s">
        <v>122</v>
      </c>
      <c r="B20" s="313">
        <v>3134</v>
      </c>
      <c r="C20" s="262">
        <v>1</v>
      </c>
      <c r="D20" s="314">
        <v>1928</v>
      </c>
      <c r="E20" s="264">
        <v>1</v>
      </c>
      <c r="F20" s="313">
        <v>1377</v>
      </c>
      <c r="G20" s="262">
        <v>1</v>
      </c>
      <c r="H20" s="314">
        <v>1409</v>
      </c>
      <c r="I20" s="264">
        <v>1</v>
      </c>
      <c r="J20" s="313">
        <v>849</v>
      </c>
      <c r="K20" s="262">
        <v>1</v>
      </c>
      <c r="L20" s="314">
        <v>1153</v>
      </c>
      <c r="M20" s="264">
        <v>1</v>
      </c>
      <c r="N20" s="313">
        <v>436</v>
      </c>
      <c r="O20" s="262">
        <v>1</v>
      </c>
      <c r="P20" s="314">
        <v>343</v>
      </c>
      <c r="Q20" s="264">
        <v>1</v>
      </c>
      <c r="R20" s="314">
        <v>10629</v>
      </c>
      <c r="S20" s="264">
        <v>1</v>
      </c>
      <c r="T20" s="332" t="s">
        <v>54</v>
      </c>
    </row>
  </sheetData>
  <sheetProtection/>
  <mergeCells count="12">
    <mergeCell ref="H3:I3"/>
    <mergeCell ref="J3:K3"/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1"/>
  <sheetViews>
    <sheetView zoomScalePageLayoutView="0" workbookViewId="0" topLeftCell="E1">
      <selection activeCell="L33" sqref="L33"/>
    </sheetView>
  </sheetViews>
  <sheetFormatPr defaultColWidth="9.140625" defaultRowHeight="15"/>
  <cols>
    <col min="1" max="1" width="30.7109375" style="318" customWidth="1"/>
    <col min="2" max="18" width="9.421875" style="318" customWidth="1"/>
    <col min="19" max="21" width="9.7109375" style="318" customWidth="1"/>
    <col min="22" max="16384" width="9.140625" style="318" customWidth="1"/>
  </cols>
  <sheetData>
    <row r="1" spans="1:21" ht="24.75" customHeight="1" thickBot="1" thickTop="1">
      <c r="A1" s="469" t="s">
        <v>129</v>
      </c>
      <c r="B1" s="470"/>
      <c r="C1" s="470"/>
      <c r="D1" s="470"/>
      <c r="E1" s="470"/>
      <c r="F1" s="470"/>
      <c r="G1" s="470"/>
      <c r="H1" s="470"/>
      <c r="I1" s="470"/>
      <c r="J1" s="470"/>
      <c r="K1" s="513"/>
      <c r="L1" s="514"/>
      <c r="M1" s="514"/>
      <c r="N1" s="514"/>
      <c r="O1" s="514"/>
      <c r="P1" s="514"/>
      <c r="Q1" s="514"/>
      <c r="R1" s="514"/>
      <c r="S1" s="514"/>
      <c r="T1" s="514"/>
      <c r="U1" s="515"/>
    </row>
    <row r="2" spans="1:21" ht="24.75" customHeight="1" thickBot="1" thickTop="1">
      <c r="A2" s="443" t="s">
        <v>123</v>
      </c>
      <c r="B2" s="555" t="s">
        <v>56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9"/>
    </row>
    <row r="3" spans="1:21" ht="24.75" customHeight="1">
      <c r="A3" s="528"/>
      <c r="B3" s="565">
        <v>0</v>
      </c>
      <c r="C3" s="512"/>
      <c r="D3" s="465" t="s">
        <v>57</v>
      </c>
      <c r="E3" s="466"/>
      <c r="F3" s="520" t="s">
        <v>58</v>
      </c>
      <c r="G3" s="512"/>
      <c r="H3" s="465" t="s">
        <v>59</v>
      </c>
      <c r="I3" s="466"/>
      <c r="J3" s="520" t="s">
        <v>60</v>
      </c>
      <c r="K3" s="512"/>
      <c r="L3" s="465" t="s">
        <v>61</v>
      </c>
      <c r="M3" s="466"/>
      <c r="N3" s="520" t="s">
        <v>62</v>
      </c>
      <c r="O3" s="512"/>
      <c r="P3" s="465" t="s">
        <v>63</v>
      </c>
      <c r="Q3" s="466"/>
      <c r="R3" s="520" t="s">
        <v>35</v>
      </c>
      <c r="S3" s="512"/>
      <c r="T3" s="465" t="s">
        <v>54</v>
      </c>
      <c r="U3" s="466"/>
    </row>
    <row r="4" spans="1:21" ht="24.75" customHeight="1" thickBot="1">
      <c r="A4" s="528"/>
      <c r="B4" s="300" t="s">
        <v>5</v>
      </c>
      <c r="C4" s="21" t="s">
        <v>6</v>
      </c>
      <c r="D4" s="302" t="s">
        <v>5</v>
      </c>
      <c r="E4" s="303" t="s">
        <v>6</v>
      </c>
      <c r="F4" s="300" t="s">
        <v>5</v>
      </c>
      <c r="G4" s="301" t="s">
        <v>6</v>
      </c>
      <c r="H4" s="302" t="s">
        <v>5</v>
      </c>
      <c r="I4" s="303" t="s">
        <v>6</v>
      </c>
      <c r="J4" s="300" t="s">
        <v>5</v>
      </c>
      <c r="K4" s="301" t="s">
        <v>6</v>
      </c>
      <c r="L4" s="302" t="s">
        <v>5</v>
      </c>
      <c r="M4" s="303" t="s">
        <v>6</v>
      </c>
      <c r="N4" s="300" t="s">
        <v>5</v>
      </c>
      <c r="O4" s="301" t="s">
        <v>6</v>
      </c>
      <c r="P4" s="302" t="s">
        <v>5</v>
      </c>
      <c r="Q4" s="303" t="s">
        <v>6</v>
      </c>
      <c r="R4" s="300" t="s">
        <v>5</v>
      </c>
      <c r="S4" s="301" t="s">
        <v>6</v>
      </c>
      <c r="T4" s="302" t="s">
        <v>5</v>
      </c>
      <c r="U4" s="303" t="s">
        <v>6</v>
      </c>
    </row>
    <row r="5" spans="1:22" ht="24.75" customHeight="1" thickBot="1">
      <c r="A5" s="202" t="s">
        <v>107</v>
      </c>
      <c r="B5" s="304" t="e">
        <f>VLOOKUP(V5,'[1]Sheet1'!$A$764:$U$778,2,FALSE)</f>
        <v>#N/A</v>
      </c>
      <c r="C5" s="224" t="e">
        <f>VLOOKUP(V5,'[1]Sheet1'!$A$764:$U$778,3,FALSE)/100</f>
        <v>#N/A</v>
      </c>
      <c r="D5" s="305" t="e">
        <f>VLOOKUP(V5,'[1]Sheet1'!$A$764:$U$778,4,FALSE)</f>
        <v>#N/A</v>
      </c>
      <c r="E5" s="226" t="e">
        <f>VLOOKUP(V5,'[1]Sheet1'!$A$764:$U$778,5,FALSE)/100</f>
        <v>#N/A</v>
      </c>
      <c r="F5" s="304" t="e">
        <f>VLOOKUP(V5,'[1]Sheet1'!$A$764:$U$778,6,FALSE)</f>
        <v>#N/A</v>
      </c>
      <c r="G5" s="224" t="e">
        <f>VLOOKUP(V5,'[1]Sheet1'!$A$764:$U$778,7,FALSE)/100</f>
        <v>#N/A</v>
      </c>
      <c r="H5" s="305" t="e">
        <f>VLOOKUP(V5,'[1]Sheet1'!$A$764:$U$778,8,FALSE)</f>
        <v>#N/A</v>
      </c>
      <c r="I5" s="226" t="e">
        <f>VLOOKUP(V5,'[1]Sheet1'!$A$764:$U$778,9,FALSE)/100</f>
        <v>#N/A</v>
      </c>
      <c r="J5" s="304" t="e">
        <f>VLOOKUP(V5,'[1]Sheet1'!$A$764:$U$778,10,FALSE)</f>
        <v>#N/A</v>
      </c>
      <c r="K5" s="224" t="e">
        <f>VLOOKUP(V5,'[1]Sheet1'!$A$764:$U$778,11,FALSE)/100</f>
        <v>#N/A</v>
      </c>
      <c r="L5" s="305" t="e">
        <f>VLOOKUP(V5,'[1]Sheet1'!$A$764:$U$778,12,FALSE)</f>
        <v>#N/A</v>
      </c>
      <c r="M5" s="226" t="e">
        <f>VLOOKUP(V5,'[1]Sheet1'!$A$764:$U$778,13,FALSE)/100</f>
        <v>#N/A</v>
      </c>
      <c r="N5" s="304" t="e">
        <f>VLOOKUP(V5,'[1]Sheet1'!$A$764:$U$778,14,FALSE)</f>
        <v>#N/A</v>
      </c>
      <c r="O5" s="224" t="e">
        <f>VLOOKUP(V5,'[1]Sheet1'!$A$764:$U$778,15,FALSE)/100</f>
        <v>#N/A</v>
      </c>
      <c r="P5" s="305" t="e">
        <f>VLOOKUP(V5,'[1]Sheet1'!$A$764:$U$778,16,FALSE)</f>
        <v>#N/A</v>
      </c>
      <c r="Q5" s="226" t="e">
        <f>VLOOKUP(V5,'[1]Sheet1'!$A$764:$U$778,17,FALSE)/100</f>
        <v>#N/A</v>
      </c>
      <c r="R5" s="304" t="e">
        <f>VLOOKUP(V5,'[1]Sheet1'!$A$764:$U$778,18,FALSE)</f>
        <v>#N/A</v>
      </c>
      <c r="S5" s="224" t="e">
        <f>VLOOKUP(V5,'[1]Sheet1'!$A$764:$U$778,19,FALSE)/100</f>
        <v>#N/A</v>
      </c>
      <c r="T5" s="305" t="e">
        <f>VLOOKUP(V5,'[1]Sheet1'!$A$764:$U$778,20,FALSE)</f>
        <v>#N/A</v>
      </c>
      <c r="U5" s="226" t="e">
        <f>VLOOKUP(V5,'[1]Sheet1'!$A$764:$U$778,21,FALSE)/100</f>
        <v>#N/A</v>
      </c>
      <c r="V5" s="331" t="s">
        <v>185</v>
      </c>
    </row>
    <row r="6" spans="1:22" ht="15">
      <c r="A6" s="319" t="s">
        <v>108</v>
      </c>
      <c r="B6" s="306" t="e">
        <f>VLOOKUP(V6,'[1]Sheet1'!$A$764:$U$778,2,FALSE)</f>
        <v>#N/A</v>
      </c>
      <c r="C6" s="235" t="e">
        <f>VLOOKUP(V6,'[1]Sheet1'!$A$764:$U$778,3,FALSE)/100</f>
        <v>#N/A</v>
      </c>
      <c r="D6" s="306" t="e">
        <f>VLOOKUP(V6,'[1]Sheet1'!$A$764:$U$778,4,FALSE)</f>
        <v>#N/A</v>
      </c>
      <c r="E6" s="233" t="e">
        <f>VLOOKUP(V6,'[1]Sheet1'!$A$764:$U$778,5,FALSE)/100</f>
        <v>#N/A</v>
      </c>
      <c r="F6" s="307" t="e">
        <f>VLOOKUP(V6,'[1]Sheet1'!$A$764:$U$778,6,FALSE)</f>
        <v>#N/A</v>
      </c>
      <c r="G6" s="235" t="e">
        <f>VLOOKUP(V6,'[1]Sheet1'!$A$764:$U$778,7,FALSE)/100</f>
        <v>#N/A</v>
      </c>
      <c r="H6" s="306" t="e">
        <f>VLOOKUP(V6,'[1]Sheet1'!$A$764:$U$778,8,FALSE)</f>
        <v>#N/A</v>
      </c>
      <c r="I6" s="233" t="e">
        <f>VLOOKUP(V6,'[1]Sheet1'!$A$764:$U$778,9,FALSE)/100</f>
        <v>#N/A</v>
      </c>
      <c r="J6" s="307" t="e">
        <f>VLOOKUP(V6,'[1]Sheet1'!$A$764:$U$778,10,FALSE)</f>
        <v>#N/A</v>
      </c>
      <c r="K6" s="235" t="e">
        <f>VLOOKUP(V6,'[1]Sheet1'!$A$764:$U$778,11,FALSE)/100</f>
        <v>#N/A</v>
      </c>
      <c r="L6" s="306" t="e">
        <f>VLOOKUP(V6,'[1]Sheet1'!$A$764:$U$778,12,FALSE)</f>
        <v>#N/A</v>
      </c>
      <c r="M6" s="233" t="e">
        <f>VLOOKUP(V6,'[1]Sheet1'!$A$764:$U$778,13,FALSE)/100</f>
        <v>#N/A</v>
      </c>
      <c r="N6" s="307" t="e">
        <f>VLOOKUP(V6,'[1]Sheet1'!$A$764:$U$778,14,FALSE)</f>
        <v>#N/A</v>
      </c>
      <c r="O6" s="235" t="e">
        <f>VLOOKUP(V6,'[1]Sheet1'!$A$764:$U$778,15,FALSE)/100</f>
        <v>#N/A</v>
      </c>
      <c r="P6" s="306" t="e">
        <f>VLOOKUP(V6,'[1]Sheet1'!$A$764:$U$778,16,FALSE)</f>
        <v>#N/A</v>
      </c>
      <c r="Q6" s="233" t="e">
        <f>VLOOKUP(V6,'[1]Sheet1'!$A$764:$U$778,17,FALSE)/100</f>
        <v>#N/A</v>
      </c>
      <c r="R6" s="307" t="e">
        <f>VLOOKUP(V6,'[1]Sheet1'!$A$764:$U$778,18,FALSE)</f>
        <v>#N/A</v>
      </c>
      <c r="S6" s="235" t="e">
        <f>VLOOKUP(V6,'[1]Sheet1'!$A$764:$U$778,19,FALSE)/100</f>
        <v>#N/A</v>
      </c>
      <c r="T6" s="306" t="e">
        <f>VLOOKUP(V6,'[1]Sheet1'!$A$764:$U$778,20,FALSE)</f>
        <v>#N/A</v>
      </c>
      <c r="U6" s="233" t="e">
        <f>VLOOKUP(V6,'[1]Sheet1'!$A$764:$U$778,21,FALSE)/100</f>
        <v>#N/A</v>
      </c>
      <c r="V6" s="331" t="s">
        <v>186</v>
      </c>
    </row>
    <row r="7" spans="1:22" ht="15">
      <c r="A7" s="320" t="s">
        <v>109</v>
      </c>
      <c r="B7" s="214" t="e">
        <f>VLOOKUP(V7,'[1]Sheet1'!$A$764:$U$778,2,FALSE)</f>
        <v>#N/A</v>
      </c>
      <c r="C7" s="194" t="e">
        <f>VLOOKUP(V7,'[1]Sheet1'!$A$764:$U$778,3,FALSE)/100</f>
        <v>#N/A</v>
      </c>
      <c r="D7" s="214" t="e">
        <f>VLOOKUP(V7,'[1]Sheet1'!$A$764:$U$778,4,FALSE)</f>
        <v>#N/A</v>
      </c>
      <c r="E7" s="211" t="e">
        <f>VLOOKUP(V7,'[1]Sheet1'!$A$764:$U$778,5,FALSE)/100</f>
        <v>#N/A</v>
      </c>
      <c r="F7" s="308" t="e">
        <f>VLOOKUP(V7,'[1]Sheet1'!$A$764:$U$778,6,FALSE)</f>
        <v>#N/A</v>
      </c>
      <c r="G7" s="194" t="e">
        <f>VLOOKUP(V7,'[1]Sheet1'!$A$764:$U$778,7,FALSE)/100</f>
        <v>#N/A</v>
      </c>
      <c r="H7" s="214" t="e">
        <f>VLOOKUP(V7,'[1]Sheet1'!$A$764:$U$778,8,FALSE)</f>
        <v>#N/A</v>
      </c>
      <c r="I7" s="211" t="e">
        <f>VLOOKUP(V7,'[1]Sheet1'!$A$764:$U$778,9,FALSE)/100</f>
        <v>#N/A</v>
      </c>
      <c r="J7" s="308" t="e">
        <f>VLOOKUP(V7,'[1]Sheet1'!$A$764:$U$778,10,FALSE)</f>
        <v>#N/A</v>
      </c>
      <c r="K7" s="194" t="e">
        <f>VLOOKUP(V7,'[1]Sheet1'!$A$764:$U$778,11,FALSE)/100</f>
        <v>#N/A</v>
      </c>
      <c r="L7" s="214" t="e">
        <f>VLOOKUP(V7,'[1]Sheet1'!$A$764:$U$778,12,FALSE)</f>
        <v>#N/A</v>
      </c>
      <c r="M7" s="211" t="e">
        <f>VLOOKUP(V7,'[1]Sheet1'!$A$764:$U$778,13,FALSE)/100</f>
        <v>#N/A</v>
      </c>
      <c r="N7" s="308" t="e">
        <f>VLOOKUP(V7,'[1]Sheet1'!$A$764:$U$778,14,FALSE)</f>
        <v>#N/A</v>
      </c>
      <c r="O7" s="194" t="e">
        <f>VLOOKUP(V7,'[1]Sheet1'!$A$764:$U$778,15,FALSE)/100</f>
        <v>#N/A</v>
      </c>
      <c r="P7" s="214" t="e">
        <f>VLOOKUP(V7,'[1]Sheet1'!$A$764:$U$778,16,FALSE)</f>
        <v>#N/A</v>
      </c>
      <c r="Q7" s="211" t="e">
        <f>VLOOKUP(V7,'[1]Sheet1'!$A$764:$U$778,17,FALSE)/100</f>
        <v>#N/A</v>
      </c>
      <c r="R7" s="308" t="e">
        <f>VLOOKUP(V7,'[1]Sheet1'!$A$764:$U$778,18,FALSE)</f>
        <v>#N/A</v>
      </c>
      <c r="S7" s="194" t="e">
        <f>VLOOKUP(V7,'[1]Sheet1'!$A$764:$U$778,19,FALSE)/100</f>
        <v>#N/A</v>
      </c>
      <c r="T7" s="214" t="e">
        <f>VLOOKUP(V7,'[1]Sheet1'!$A$764:$U$778,20,FALSE)</f>
        <v>#N/A</v>
      </c>
      <c r="U7" s="211" t="e">
        <f>VLOOKUP(V7,'[1]Sheet1'!$A$764:$U$778,21,FALSE)/100</f>
        <v>#N/A</v>
      </c>
      <c r="V7" s="331" t="s">
        <v>187</v>
      </c>
    </row>
    <row r="8" spans="1:22" ht="15">
      <c r="A8" s="320" t="s">
        <v>110</v>
      </c>
      <c r="B8" s="214" t="e">
        <f>VLOOKUP(V8,'[1]Sheet1'!$A$764:$U$778,2,FALSE)</f>
        <v>#N/A</v>
      </c>
      <c r="C8" s="194" t="e">
        <f>VLOOKUP(V8,'[1]Sheet1'!$A$764:$U$778,3,FALSE)/100</f>
        <v>#N/A</v>
      </c>
      <c r="D8" s="214" t="e">
        <f>VLOOKUP(V8,'[1]Sheet1'!$A$764:$U$778,4,FALSE)</f>
        <v>#N/A</v>
      </c>
      <c r="E8" s="211" t="e">
        <f>VLOOKUP(V8,'[1]Sheet1'!$A$764:$U$778,5,FALSE)/100</f>
        <v>#N/A</v>
      </c>
      <c r="F8" s="308" t="e">
        <f>VLOOKUP(V8,'[1]Sheet1'!$A$764:$U$778,6,FALSE)</f>
        <v>#N/A</v>
      </c>
      <c r="G8" s="194" t="e">
        <f>VLOOKUP(V8,'[1]Sheet1'!$A$764:$U$778,7,FALSE)/100</f>
        <v>#N/A</v>
      </c>
      <c r="H8" s="214" t="e">
        <f>VLOOKUP(V8,'[1]Sheet1'!$A$764:$U$778,8,FALSE)</f>
        <v>#N/A</v>
      </c>
      <c r="I8" s="211" t="e">
        <f>VLOOKUP(V8,'[1]Sheet1'!$A$764:$U$778,9,FALSE)/100</f>
        <v>#N/A</v>
      </c>
      <c r="J8" s="308" t="e">
        <f>VLOOKUP(V8,'[1]Sheet1'!$A$764:$U$778,10,FALSE)</f>
        <v>#N/A</v>
      </c>
      <c r="K8" s="194" t="e">
        <f>VLOOKUP(V8,'[1]Sheet1'!$A$764:$U$778,11,FALSE)/100</f>
        <v>#N/A</v>
      </c>
      <c r="L8" s="214" t="e">
        <f>VLOOKUP(V8,'[1]Sheet1'!$A$764:$U$778,12,FALSE)</f>
        <v>#N/A</v>
      </c>
      <c r="M8" s="211" t="e">
        <f>VLOOKUP(V8,'[1]Sheet1'!$A$764:$U$778,13,FALSE)/100</f>
        <v>#N/A</v>
      </c>
      <c r="N8" s="308" t="e">
        <f>VLOOKUP(V8,'[1]Sheet1'!$A$764:$U$778,14,FALSE)</f>
        <v>#N/A</v>
      </c>
      <c r="O8" s="194" t="e">
        <f>VLOOKUP(V8,'[1]Sheet1'!$A$764:$U$778,15,FALSE)/100</f>
        <v>#N/A</v>
      </c>
      <c r="P8" s="214" t="e">
        <f>VLOOKUP(V8,'[1]Sheet1'!$A$764:$U$778,16,FALSE)</f>
        <v>#N/A</v>
      </c>
      <c r="Q8" s="211" t="e">
        <f>VLOOKUP(V8,'[1]Sheet1'!$A$764:$U$778,17,FALSE)/100</f>
        <v>#N/A</v>
      </c>
      <c r="R8" s="308" t="e">
        <f>VLOOKUP(V8,'[1]Sheet1'!$A$764:$U$778,18,FALSE)</f>
        <v>#N/A</v>
      </c>
      <c r="S8" s="194" t="e">
        <f>VLOOKUP(V8,'[1]Sheet1'!$A$764:$U$778,19,FALSE)/100</f>
        <v>#N/A</v>
      </c>
      <c r="T8" s="214" t="e">
        <f>VLOOKUP(V8,'[1]Sheet1'!$A$764:$U$778,20,FALSE)</f>
        <v>#N/A</v>
      </c>
      <c r="U8" s="211" t="e">
        <f>VLOOKUP(V8,'[1]Sheet1'!$A$764:$U$778,21,FALSE)/100</f>
        <v>#N/A</v>
      </c>
      <c r="V8" s="331" t="s">
        <v>188</v>
      </c>
    </row>
    <row r="9" spans="1:22" ht="15">
      <c r="A9" s="320" t="s">
        <v>111</v>
      </c>
      <c r="B9" s="214" t="e">
        <f>VLOOKUP(V9,'[1]Sheet1'!$A$764:$U$778,2,FALSE)</f>
        <v>#N/A</v>
      </c>
      <c r="C9" s="194" t="e">
        <f>VLOOKUP(V9,'[1]Sheet1'!$A$764:$U$778,3,FALSE)/100</f>
        <v>#N/A</v>
      </c>
      <c r="D9" s="214" t="e">
        <f>VLOOKUP(V9,'[1]Sheet1'!$A$764:$U$778,4,FALSE)</f>
        <v>#N/A</v>
      </c>
      <c r="E9" s="211" t="e">
        <f>VLOOKUP(V9,'[1]Sheet1'!$A$764:$U$778,5,FALSE)/100</f>
        <v>#N/A</v>
      </c>
      <c r="F9" s="308" t="e">
        <f>VLOOKUP(V9,'[1]Sheet1'!$A$764:$U$778,6,FALSE)</f>
        <v>#N/A</v>
      </c>
      <c r="G9" s="194" t="e">
        <f>VLOOKUP(V9,'[1]Sheet1'!$A$764:$U$778,7,FALSE)/100</f>
        <v>#N/A</v>
      </c>
      <c r="H9" s="214" t="e">
        <f>VLOOKUP(V9,'[1]Sheet1'!$A$764:$U$778,8,FALSE)</f>
        <v>#N/A</v>
      </c>
      <c r="I9" s="211" t="e">
        <f>VLOOKUP(V9,'[1]Sheet1'!$A$764:$U$778,9,FALSE)/100</f>
        <v>#N/A</v>
      </c>
      <c r="J9" s="308" t="e">
        <f>VLOOKUP(V9,'[1]Sheet1'!$A$764:$U$778,10,FALSE)</f>
        <v>#N/A</v>
      </c>
      <c r="K9" s="194" t="e">
        <f>VLOOKUP(V9,'[1]Sheet1'!$A$764:$U$778,11,FALSE)/100</f>
        <v>#N/A</v>
      </c>
      <c r="L9" s="214" t="e">
        <f>VLOOKUP(V9,'[1]Sheet1'!$A$764:$U$778,12,FALSE)</f>
        <v>#N/A</v>
      </c>
      <c r="M9" s="211" t="e">
        <f>VLOOKUP(V9,'[1]Sheet1'!$A$764:$U$778,13,FALSE)/100</f>
        <v>#N/A</v>
      </c>
      <c r="N9" s="308" t="e">
        <f>VLOOKUP(V9,'[1]Sheet1'!$A$764:$U$778,14,FALSE)</f>
        <v>#N/A</v>
      </c>
      <c r="O9" s="194" t="e">
        <f>VLOOKUP(V9,'[1]Sheet1'!$A$764:$U$778,15,FALSE)/100</f>
        <v>#N/A</v>
      </c>
      <c r="P9" s="214" t="e">
        <f>VLOOKUP(V9,'[1]Sheet1'!$A$764:$U$778,16,FALSE)</f>
        <v>#N/A</v>
      </c>
      <c r="Q9" s="211" t="e">
        <f>VLOOKUP(V9,'[1]Sheet1'!$A$764:$U$778,17,FALSE)/100</f>
        <v>#N/A</v>
      </c>
      <c r="R9" s="308" t="e">
        <f>VLOOKUP(V9,'[1]Sheet1'!$A$764:$U$778,18,FALSE)</f>
        <v>#N/A</v>
      </c>
      <c r="S9" s="194" t="e">
        <f>VLOOKUP(V9,'[1]Sheet1'!$A$764:$U$778,19,FALSE)/100</f>
        <v>#N/A</v>
      </c>
      <c r="T9" s="214" t="e">
        <f>VLOOKUP(V9,'[1]Sheet1'!$A$764:$U$778,20,FALSE)</f>
        <v>#N/A</v>
      </c>
      <c r="U9" s="211" t="e">
        <f>VLOOKUP(V9,'[1]Sheet1'!$A$764:$U$778,21,FALSE)/100</f>
        <v>#N/A</v>
      </c>
      <c r="V9" s="331" t="s">
        <v>189</v>
      </c>
    </row>
    <row r="10" spans="1:22" ht="15.75" thickBot="1">
      <c r="A10" s="321" t="s">
        <v>112</v>
      </c>
      <c r="B10" s="309" t="e">
        <f>VLOOKUP(V10,'[1]Sheet1'!$A$764:$U$778,2,FALSE)</f>
        <v>#N/A</v>
      </c>
      <c r="C10" s="251" t="e">
        <f>VLOOKUP(V10,'[1]Sheet1'!$A$764:$U$778,3,FALSE)/100</f>
        <v>#N/A</v>
      </c>
      <c r="D10" s="309" t="e">
        <f>VLOOKUP(V10,'[1]Sheet1'!$A$764:$U$778,4,FALSE)</f>
        <v>#N/A</v>
      </c>
      <c r="E10" s="249" t="e">
        <f>VLOOKUP(V10,'[1]Sheet1'!$A$764:$U$778,5,FALSE)/100</f>
        <v>#N/A</v>
      </c>
      <c r="F10" s="310" t="e">
        <f>VLOOKUP(V10,'[1]Sheet1'!$A$764:$U$778,6,FALSE)</f>
        <v>#N/A</v>
      </c>
      <c r="G10" s="251" t="e">
        <f>VLOOKUP(V10,'[1]Sheet1'!$A$764:$U$778,7,FALSE)/100</f>
        <v>#N/A</v>
      </c>
      <c r="H10" s="309" t="e">
        <f>VLOOKUP(V10,'[1]Sheet1'!$A$764:$U$778,8,FALSE)</f>
        <v>#N/A</v>
      </c>
      <c r="I10" s="249" t="e">
        <f>VLOOKUP(V10,'[1]Sheet1'!$A$764:$U$778,9,FALSE)/100</f>
        <v>#N/A</v>
      </c>
      <c r="J10" s="310" t="e">
        <f>VLOOKUP(V10,'[1]Sheet1'!$A$764:$U$778,10,FALSE)</f>
        <v>#N/A</v>
      </c>
      <c r="K10" s="251" t="e">
        <f>VLOOKUP(V10,'[1]Sheet1'!$A$764:$U$778,11,FALSE)/100</f>
        <v>#N/A</v>
      </c>
      <c r="L10" s="309" t="e">
        <f>VLOOKUP(V10,'[1]Sheet1'!$A$764:$U$778,12,FALSE)</f>
        <v>#N/A</v>
      </c>
      <c r="M10" s="249" t="e">
        <f>VLOOKUP(V10,'[1]Sheet1'!$A$764:$U$778,13,FALSE)/100</f>
        <v>#N/A</v>
      </c>
      <c r="N10" s="310" t="e">
        <f>VLOOKUP(V10,'[1]Sheet1'!$A$764:$U$778,14,FALSE)</f>
        <v>#N/A</v>
      </c>
      <c r="O10" s="251" t="e">
        <f>VLOOKUP(V10,'[1]Sheet1'!$A$764:$U$778,15,FALSE)/100</f>
        <v>#N/A</v>
      </c>
      <c r="P10" s="309" t="e">
        <f>VLOOKUP(V10,'[1]Sheet1'!$A$764:$U$778,16,FALSE)</f>
        <v>#N/A</v>
      </c>
      <c r="Q10" s="249" t="e">
        <f>VLOOKUP(V10,'[1]Sheet1'!$A$764:$U$778,17,FALSE)/100</f>
        <v>#N/A</v>
      </c>
      <c r="R10" s="310" t="e">
        <f>VLOOKUP(V10,'[1]Sheet1'!$A$764:$U$778,18,FALSE)</f>
        <v>#N/A</v>
      </c>
      <c r="S10" s="251" t="e">
        <f>VLOOKUP(V10,'[1]Sheet1'!$A$764:$U$778,19,FALSE)/100</f>
        <v>#N/A</v>
      </c>
      <c r="T10" s="309" t="e">
        <f>VLOOKUP(V10,'[1]Sheet1'!$A$764:$U$778,20,FALSE)</f>
        <v>#N/A</v>
      </c>
      <c r="U10" s="249" t="e">
        <f>VLOOKUP(V10,'[1]Sheet1'!$A$764:$U$778,21,FALSE)/100</f>
        <v>#N/A</v>
      </c>
      <c r="V10" s="331" t="s">
        <v>190</v>
      </c>
    </row>
    <row r="11" spans="1:22" ht="24.75" customHeight="1" thickBot="1">
      <c r="A11" s="202" t="s">
        <v>113</v>
      </c>
      <c r="B11" s="311" t="e">
        <f>SUM(B6:B10)</f>
        <v>#N/A</v>
      </c>
      <c r="C11" s="256" t="e">
        <f>SUM(C6:C10)</f>
        <v>#N/A</v>
      </c>
      <c r="D11" s="312" t="e">
        <f aca="true" t="shared" si="0" ref="D11:U11">SUM(D6:D10)</f>
        <v>#N/A</v>
      </c>
      <c r="E11" s="258" t="e">
        <f t="shared" si="0"/>
        <v>#N/A</v>
      </c>
      <c r="F11" s="311" t="e">
        <f t="shared" si="0"/>
        <v>#N/A</v>
      </c>
      <c r="G11" s="256" t="e">
        <f t="shared" si="0"/>
        <v>#N/A</v>
      </c>
      <c r="H11" s="312" t="e">
        <f t="shared" si="0"/>
        <v>#N/A</v>
      </c>
      <c r="I11" s="258" t="e">
        <f t="shared" si="0"/>
        <v>#N/A</v>
      </c>
      <c r="J11" s="311" t="e">
        <f t="shared" si="0"/>
        <v>#N/A</v>
      </c>
      <c r="K11" s="256" t="e">
        <f t="shared" si="0"/>
        <v>#N/A</v>
      </c>
      <c r="L11" s="312" t="e">
        <f t="shared" si="0"/>
        <v>#N/A</v>
      </c>
      <c r="M11" s="258" t="e">
        <f t="shared" si="0"/>
        <v>#N/A</v>
      </c>
      <c r="N11" s="311" t="e">
        <f t="shared" si="0"/>
        <v>#N/A</v>
      </c>
      <c r="O11" s="256" t="e">
        <f t="shared" si="0"/>
        <v>#N/A</v>
      </c>
      <c r="P11" s="312" t="e">
        <f t="shared" si="0"/>
        <v>#N/A</v>
      </c>
      <c r="Q11" s="258" t="e">
        <f t="shared" si="0"/>
        <v>#N/A</v>
      </c>
      <c r="R11" s="311" t="e">
        <f t="shared" si="0"/>
        <v>#N/A</v>
      </c>
      <c r="S11" s="256" t="e">
        <f t="shared" si="0"/>
        <v>#N/A</v>
      </c>
      <c r="T11" s="312" t="e">
        <f t="shared" si="0"/>
        <v>#N/A</v>
      </c>
      <c r="U11" s="258" t="e">
        <f t="shared" si="0"/>
        <v>#N/A</v>
      </c>
      <c r="V11" s="335"/>
    </row>
    <row r="12" spans="1:22" ht="15">
      <c r="A12" s="319" t="s">
        <v>114</v>
      </c>
      <c r="B12" s="306" t="e">
        <f>VLOOKUP(V12,'[1]Sheet1'!$A$764:$U$778,2,FALSE)</f>
        <v>#N/A</v>
      </c>
      <c r="C12" s="235" t="e">
        <f>VLOOKUP(V12,'[1]Sheet1'!$A$764:$U$778,3,FALSE)/100</f>
        <v>#N/A</v>
      </c>
      <c r="D12" s="306" t="e">
        <f>VLOOKUP(V12,'[1]Sheet1'!$A$764:$U$778,4,FALSE)</f>
        <v>#N/A</v>
      </c>
      <c r="E12" s="233" t="e">
        <f>VLOOKUP(V12,'[1]Sheet1'!$A$764:$U$778,5,FALSE)/100</f>
        <v>#N/A</v>
      </c>
      <c r="F12" s="307" t="e">
        <f>VLOOKUP(V12,'[1]Sheet1'!$A$764:$U$778,6,FALSE)</f>
        <v>#N/A</v>
      </c>
      <c r="G12" s="235" t="e">
        <f>VLOOKUP(V12,'[1]Sheet1'!$A$764:$U$778,7,FALSE)/100</f>
        <v>#N/A</v>
      </c>
      <c r="H12" s="306" t="e">
        <f>VLOOKUP(V12,'[1]Sheet1'!$A$764:$U$778,8,FALSE)</f>
        <v>#N/A</v>
      </c>
      <c r="I12" s="233" t="e">
        <f>VLOOKUP(V12,'[1]Sheet1'!$A$764:$U$778,9,FALSE)/100</f>
        <v>#N/A</v>
      </c>
      <c r="J12" s="307" t="e">
        <f>VLOOKUP(V12,'[1]Sheet1'!$A$764:$U$778,10,FALSE)</f>
        <v>#N/A</v>
      </c>
      <c r="K12" s="235" t="e">
        <f>VLOOKUP(V12,'[1]Sheet1'!$A$764:$U$778,11,FALSE)/100</f>
        <v>#N/A</v>
      </c>
      <c r="L12" s="306" t="e">
        <f>VLOOKUP(V12,'[1]Sheet1'!$A$764:$U$778,12,FALSE)</f>
        <v>#N/A</v>
      </c>
      <c r="M12" s="233" t="e">
        <f>VLOOKUP(V12,'[1]Sheet1'!$A$764:$U$778,13,FALSE)/100</f>
        <v>#N/A</v>
      </c>
      <c r="N12" s="307" t="e">
        <f>VLOOKUP(V12,'[1]Sheet1'!$A$764:$U$778,14,FALSE)</f>
        <v>#N/A</v>
      </c>
      <c r="O12" s="235" t="e">
        <f>VLOOKUP(V12,'[1]Sheet1'!$A$764:$U$778,15,FALSE)/100</f>
        <v>#N/A</v>
      </c>
      <c r="P12" s="306" t="e">
        <f>VLOOKUP(V12,'[1]Sheet1'!$A$764:$U$778,16,FALSE)</f>
        <v>#N/A</v>
      </c>
      <c r="Q12" s="233" t="e">
        <f>VLOOKUP(V12,'[1]Sheet1'!$A$764:$U$778,17,FALSE)/100</f>
        <v>#N/A</v>
      </c>
      <c r="R12" s="307" t="e">
        <f>VLOOKUP(V12,'[1]Sheet1'!$A$764:$U$778,18,FALSE)</f>
        <v>#N/A</v>
      </c>
      <c r="S12" s="235" t="e">
        <f>VLOOKUP(V12,'[1]Sheet1'!$A$764:$U$778,19,FALSE)/100</f>
        <v>#N/A</v>
      </c>
      <c r="T12" s="306" t="e">
        <f>VLOOKUP(V12,'[1]Sheet1'!$A$764:$U$778,20,FALSE)</f>
        <v>#N/A</v>
      </c>
      <c r="U12" s="233" t="e">
        <f>VLOOKUP(V12,'[1]Sheet1'!$A$764:$U$778,21,FALSE)/100</f>
        <v>#N/A</v>
      </c>
      <c r="V12" s="331" t="s">
        <v>191</v>
      </c>
    </row>
    <row r="13" spans="1:22" ht="15">
      <c r="A13" s="320" t="s">
        <v>115</v>
      </c>
      <c r="B13" s="214">
        <f>VLOOKUP(V13,'[1]Sheet1'!$A$764:$U$778,2,FALSE)</f>
        <v>747</v>
      </c>
      <c r="C13" s="194">
        <f>VLOOKUP(V13,'[1]Sheet1'!$A$764:$U$778,3,FALSE)/100</f>
        <v>0.07027942421676546</v>
      </c>
      <c r="D13" s="214">
        <f>VLOOKUP(V13,'[1]Sheet1'!$A$764:$U$778,4,FALSE)</f>
        <v>747</v>
      </c>
      <c r="E13" s="211">
        <f>VLOOKUP(V13,'[1]Sheet1'!$A$764:$U$778,5,FALSE)/100</f>
        <v>0.07027942421676546</v>
      </c>
      <c r="F13" s="308">
        <f>VLOOKUP(V13,'[1]Sheet1'!$A$764:$U$778,6,FALSE)</f>
        <v>0</v>
      </c>
      <c r="G13" s="194">
        <f>VLOOKUP(V13,'[1]Sheet1'!$A$764:$U$778,7,FALSE)/100</f>
        <v>0</v>
      </c>
      <c r="H13" s="214">
        <f>VLOOKUP(V13,'[1]Sheet1'!$A$764:$U$778,8,FALSE)</f>
        <v>0</v>
      </c>
      <c r="I13" s="211">
        <f>VLOOKUP(V13,'[1]Sheet1'!$A$764:$U$778,9,FALSE)/100</f>
        <v>0</v>
      </c>
      <c r="J13" s="308">
        <f>VLOOKUP(V13,'[1]Sheet1'!$A$764:$U$778,10,FALSE)</f>
        <v>0</v>
      </c>
      <c r="K13" s="194">
        <f>VLOOKUP(V13,'[1]Sheet1'!$A$764:$U$778,11,FALSE)/100</f>
        <v>0</v>
      </c>
      <c r="L13" s="214">
        <f>VLOOKUP(V13,'[1]Sheet1'!$A$764:$U$778,12,FALSE)</f>
        <v>0</v>
      </c>
      <c r="M13" s="211">
        <f>VLOOKUP(V13,'[1]Sheet1'!$A$764:$U$778,13,FALSE)/100</f>
        <v>0</v>
      </c>
      <c r="N13" s="308">
        <f>VLOOKUP(V13,'[1]Sheet1'!$A$764:$U$778,14,FALSE)</f>
        <v>0</v>
      </c>
      <c r="O13" s="194">
        <f>VLOOKUP(V13,'[1]Sheet1'!$A$764:$U$778,15,FALSE)/100</f>
        <v>0</v>
      </c>
      <c r="P13" s="214">
        <f>VLOOKUP(V13,'[1]Sheet1'!$A$764:$U$778,16,FALSE)</f>
        <v>0</v>
      </c>
      <c r="Q13" s="211">
        <f>VLOOKUP(V13,'[1]Sheet1'!$A$764:$U$778,17,FALSE)/100</f>
        <v>0</v>
      </c>
      <c r="R13" s="308">
        <f>VLOOKUP(V13,'[1]Sheet1'!$A$764:$U$778,18,FALSE)</f>
        <v>0</v>
      </c>
      <c r="S13" s="194">
        <f>VLOOKUP(V13,'[1]Sheet1'!$A$764:$U$778,19,FALSE)/100</f>
        <v>0</v>
      </c>
      <c r="T13" s="214">
        <f>VLOOKUP(V13,'[1]Sheet1'!$A$764:$U$778,20,FALSE)</f>
        <v>0</v>
      </c>
      <c r="U13" s="211">
        <f>VLOOKUP(V13,'[1]Sheet1'!$A$764:$U$778,21,FALSE)/100</f>
        <v>0</v>
      </c>
      <c r="V13" s="331" t="s">
        <v>192</v>
      </c>
    </row>
    <row r="14" spans="1:22" ht="15">
      <c r="A14" s="320" t="s">
        <v>116</v>
      </c>
      <c r="B14" s="214">
        <f>VLOOKUP(V14,'[1]Sheet1'!$A$764:$U$778,2,FALSE)</f>
        <v>720</v>
      </c>
      <c r="C14" s="194">
        <f>VLOOKUP(V14,'[1]Sheet1'!$A$764:$U$778,3,FALSE)/100</f>
        <v>0.06773920406435224</v>
      </c>
      <c r="D14" s="214">
        <f>VLOOKUP(V14,'[1]Sheet1'!$A$764:$U$778,4,FALSE)</f>
        <v>720</v>
      </c>
      <c r="E14" s="211">
        <f>VLOOKUP(V14,'[1]Sheet1'!$A$764:$U$778,5,FALSE)/100</f>
        <v>0.06773920406435224</v>
      </c>
      <c r="F14" s="308">
        <f>VLOOKUP(V14,'[1]Sheet1'!$A$764:$U$778,6,FALSE)</f>
        <v>0</v>
      </c>
      <c r="G14" s="194">
        <f>VLOOKUP(V14,'[1]Sheet1'!$A$764:$U$778,7,FALSE)/100</f>
        <v>0</v>
      </c>
      <c r="H14" s="214">
        <f>VLOOKUP(V14,'[1]Sheet1'!$A$764:$U$778,8,FALSE)</f>
        <v>0</v>
      </c>
      <c r="I14" s="211">
        <f>VLOOKUP(V14,'[1]Sheet1'!$A$764:$U$778,9,FALSE)/100</f>
        <v>0</v>
      </c>
      <c r="J14" s="308">
        <f>VLOOKUP(V14,'[1]Sheet1'!$A$764:$U$778,10,FALSE)</f>
        <v>0</v>
      </c>
      <c r="K14" s="194">
        <f>VLOOKUP(V14,'[1]Sheet1'!$A$764:$U$778,11,FALSE)/100</f>
        <v>0</v>
      </c>
      <c r="L14" s="214">
        <f>VLOOKUP(V14,'[1]Sheet1'!$A$764:$U$778,12,FALSE)</f>
        <v>0</v>
      </c>
      <c r="M14" s="211">
        <f>VLOOKUP(V14,'[1]Sheet1'!$A$764:$U$778,13,FALSE)/100</f>
        <v>0</v>
      </c>
      <c r="N14" s="308">
        <f>VLOOKUP(V14,'[1]Sheet1'!$A$764:$U$778,14,FALSE)</f>
        <v>0</v>
      </c>
      <c r="O14" s="194">
        <f>VLOOKUP(V14,'[1]Sheet1'!$A$764:$U$778,15,FALSE)/100</f>
        <v>0</v>
      </c>
      <c r="P14" s="214">
        <f>VLOOKUP(V14,'[1]Sheet1'!$A$764:$U$778,16,FALSE)</f>
        <v>0</v>
      </c>
      <c r="Q14" s="211">
        <f>VLOOKUP(V14,'[1]Sheet1'!$A$764:$U$778,17,FALSE)/100</f>
        <v>0</v>
      </c>
      <c r="R14" s="308">
        <f>VLOOKUP(V14,'[1]Sheet1'!$A$764:$U$778,18,FALSE)</f>
        <v>0</v>
      </c>
      <c r="S14" s="194">
        <f>VLOOKUP(V14,'[1]Sheet1'!$A$764:$U$778,19,FALSE)/100</f>
        <v>0</v>
      </c>
      <c r="T14" s="214">
        <f>VLOOKUP(V14,'[1]Sheet1'!$A$764:$U$778,20,FALSE)</f>
        <v>0</v>
      </c>
      <c r="U14" s="211">
        <f>VLOOKUP(V14,'[1]Sheet1'!$A$764:$U$778,21,FALSE)/100</f>
        <v>0</v>
      </c>
      <c r="V14" s="331" t="s">
        <v>193</v>
      </c>
    </row>
    <row r="15" spans="1:22" ht="15">
      <c r="A15" s="320" t="s">
        <v>117</v>
      </c>
      <c r="B15" s="214">
        <f>VLOOKUP(V15,'[1]Sheet1'!$A$764:$U$778,2,FALSE)</f>
        <v>120</v>
      </c>
      <c r="C15" s="194">
        <f>VLOOKUP(V15,'[1]Sheet1'!$A$764:$U$778,3,FALSE)/100</f>
        <v>0.011289867344058705</v>
      </c>
      <c r="D15" s="214">
        <f>VLOOKUP(V15,'[1]Sheet1'!$A$764:$U$778,4,FALSE)</f>
        <v>120</v>
      </c>
      <c r="E15" s="211">
        <f>VLOOKUP(V15,'[1]Sheet1'!$A$764:$U$778,5,FALSE)/100</f>
        <v>0.011289867344058705</v>
      </c>
      <c r="F15" s="308">
        <f>VLOOKUP(V15,'[1]Sheet1'!$A$764:$U$778,6,FALSE)</f>
        <v>0</v>
      </c>
      <c r="G15" s="194">
        <f>VLOOKUP(V15,'[1]Sheet1'!$A$764:$U$778,7,FALSE)/100</f>
        <v>0</v>
      </c>
      <c r="H15" s="214">
        <f>VLOOKUP(V15,'[1]Sheet1'!$A$764:$U$778,8,FALSE)</f>
        <v>0</v>
      </c>
      <c r="I15" s="211">
        <f>VLOOKUP(V15,'[1]Sheet1'!$A$764:$U$778,9,FALSE)/100</f>
        <v>0</v>
      </c>
      <c r="J15" s="308">
        <f>VLOOKUP(V15,'[1]Sheet1'!$A$764:$U$778,10,FALSE)</f>
        <v>0</v>
      </c>
      <c r="K15" s="194">
        <f>VLOOKUP(V15,'[1]Sheet1'!$A$764:$U$778,11,FALSE)/100</f>
        <v>0</v>
      </c>
      <c r="L15" s="214">
        <f>VLOOKUP(V15,'[1]Sheet1'!$A$764:$U$778,12,FALSE)</f>
        <v>0</v>
      </c>
      <c r="M15" s="211">
        <f>VLOOKUP(V15,'[1]Sheet1'!$A$764:$U$778,13,FALSE)/100</f>
        <v>0</v>
      </c>
      <c r="N15" s="308">
        <f>VLOOKUP(V15,'[1]Sheet1'!$A$764:$U$778,14,FALSE)</f>
        <v>0</v>
      </c>
      <c r="O15" s="194">
        <f>VLOOKUP(V15,'[1]Sheet1'!$A$764:$U$778,15,FALSE)/100</f>
        <v>0</v>
      </c>
      <c r="P15" s="214">
        <f>VLOOKUP(V15,'[1]Sheet1'!$A$764:$U$778,16,FALSE)</f>
        <v>0</v>
      </c>
      <c r="Q15" s="211">
        <f>VLOOKUP(V15,'[1]Sheet1'!$A$764:$U$778,17,FALSE)/100</f>
        <v>0</v>
      </c>
      <c r="R15" s="308">
        <f>VLOOKUP(V15,'[1]Sheet1'!$A$764:$U$778,18,FALSE)</f>
        <v>0</v>
      </c>
      <c r="S15" s="194">
        <f>VLOOKUP(V15,'[1]Sheet1'!$A$764:$U$778,19,FALSE)/100</f>
        <v>0</v>
      </c>
      <c r="T15" s="214">
        <f>VLOOKUP(V15,'[1]Sheet1'!$A$764:$U$778,20,FALSE)</f>
        <v>0</v>
      </c>
      <c r="U15" s="211">
        <f>VLOOKUP(V15,'[1]Sheet1'!$A$764:$U$778,21,FALSE)/100</f>
        <v>0</v>
      </c>
      <c r="V15" s="331" t="s">
        <v>194</v>
      </c>
    </row>
    <row r="16" spans="1:22" ht="15.75" thickBot="1">
      <c r="A16" s="321" t="s">
        <v>118</v>
      </c>
      <c r="B16" s="309">
        <f>VLOOKUP(V16,'[1]Sheet1'!$A$764:$U$778,2,FALSE)</f>
        <v>343</v>
      </c>
      <c r="C16" s="251">
        <f>VLOOKUP(V16,'[1]Sheet1'!$A$764:$U$778,3,FALSE)/100</f>
        <v>0.03227020415843447</v>
      </c>
      <c r="D16" s="309">
        <f>VLOOKUP(V16,'[1]Sheet1'!$A$764:$U$778,4,FALSE)</f>
        <v>343</v>
      </c>
      <c r="E16" s="249">
        <f>VLOOKUP(V16,'[1]Sheet1'!$A$764:$U$778,5,FALSE)/100</f>
        <v>0.03227020415843447</v>
      </c>
      <c r="F16" s="310">
        <f>VLOOKUP(V16,'[1]Sheet1'!$A$764:$U$778,6,FALSE)</f>
        <v>0</v>
      </c>
      <c r="G16" s="251">
        <f>VLOOKUP(V16,'[1]Sheet1'!$A$764:$U$778,7,FALSE)/100</f>
        <v>0</v>
      </c>
      <c r="H16" s="309">
        <f>VLOOKUP(V16,'[1]Sheet1'!$A$764:$U$778,8,FALSE)</f>
        <v>0</v>
      </c>
      <c r="I16" s="249">
        <f>VLOOKUP(V16,'[1]Sheet1'!$A$764:$U$778,9,FALSE)/100</f>
        <v>0</v>
      </c>
      <c r="J16" s="310">
        <f>VLOOKUP(V16,'[1]Sheet1'!$A$764:$U$778,10,FALSE)</f>
        <v>0</v>
      </c>
      <c r="K16" s="251">
        <f>VLOOKUP(V16,'[1]Sheet1'!$A$764:$U$778,11,FALSE)/100</f>
        <v>0</v>
      </c>
      <c r="L16" s="309">
        <f>VLOOKUP(V16,'[1]Sheet1'!$A$764:$U$778,12,FALSE)</f>
        <v>0</v>
      </c>
      <c r="M16" s="249">
        <f>VLOOKUP(V16,'[1]Sheet1'!$A$764:$U$778,13,FALSE)/100</f>
        <v>0</v>
      </c>
      <c r="N16" s="310">
        <f>VLOOKUP(V16,'[1]Sheet1'!$A$764:$U$778,14,FALSE)</f>
        <v>0</v>
      </c>
      <c r="O16" s="251">
        <f>VLOOKUP(V16,'[1]Sheet1'!$A$764:$U$778,15,FALSE)/100</f>
        <v>0</v>
      </c>
      <c r="P16" s="309">
        <f>VLOOKUP(V16,'[1]Sheet1'!$A$764:$U$778,16,FALSE)</f>
        <v>0</v>
      </c>
      <c r="Q16" s="249">
        <f>VLOOKUP(V16,'[1]Sheet1'!$A$764:$U$778,17,FALSE)/100</f>
        <v>0</v>
      </c>
      <c r="R16" s="310">
        <f>VLOOKUP(V16,'[1]Sheet1'!$A$764:$U$778,18,FALSE)</f>
        <v>0</v>
      </c>
      <c r="S16" s="251">
        <f>VLOOKUP(V16,'[1]Sheet1'!$A$764:$U$778,19,FALSE)/100</f>
        <v>0</v>
      </c>
      <c r="T16" s="309">
        <f>VLOOKUP(V16,'[1]Sheet1'!$A$764:$U$778,20,FALSE)</f>
        <v>0</v>
      </c>
      <c r="U16" s="249">
        <f>VLOOKUP(V16,'[1]Sheet1'!$A$764:$U$778,21,FALSE)/100</f>
        <v>0</v>
      </c>
      <c r="V16" s="331" t="s">
        <v>195</v>
      </c>
    </row>
    <row r="17" spans="1:22" ht="24.75" customHeight="1" thickBot="1">
      <c r="A17" s="202" t="s">
        <v>119</v>
      </c>
      <c r="B17" s="311" t="e">
        <f>SUM(B12:B16)</f>
        <v>#N/A</v>
      </c>
      <c r="C17" s="256" t="e">
        <f>SUM(C12:C16)</f>
        <v>#N/A</v>
      </c>
      <c r="D17" s="312" t="e">
        <f aca="true" t="shared" si="1" ref="D17:U17">SUM(D12:D16)</f>
        <v>#N/A</v>
      </c>
      <c r="E17" s="258" t="e">
        <f t="shared" si="1"/>
        <v>#N/A</v>
      </c>
      <c r="F17" s="311" t="e">
        <f t="shared" si="1"/>
        <v>#N/A</v>
      </c>
      <c r="G17" s="256" t="e">
        <f t="shared" si="1"/>
        <v>#N/A</v>
      </c>
      <c r="H17" s="312" t="e">
        <f t="shared" si="1"/>
        <v>#N/A</v>
      </c>
      <c r="I17" s="258" t="e">
        <f t="shared" si="1"/>
        <v>#N/A</v>
      </c>
      <c r="J17" s="311" t="e">
        <f t="shared" si="1"/>
        <v>#N/A</v>
      </c>
      <c r="K17" s="256" t="e">
        <f t="shared" si="1"/>
        <v>#N/A</v>
      </c>
      <c r="L17" s="312" t="e">
        <f t="shared" si="1"/>
        <v>#N/A</v>
      </c>
      <c r="M17" s="258" t="e">
        <f t="shared" si="1"/>
        <v>#N/A</v>
      </c>
      <c r="N17" s="311" t="e">
        <f t="shared" si="1"/>
        <v>#N/A</v>
      </c>
      <c r="O17" s="256" t="e">
        <f t="shared" si="1"/>
        <v>#N/A</v>
      </c>
      <c r="P17" s="312" t="e">
        <f t="shared" si="1"/>
        <v>#N/A</v>
      </c>
      <c r="Q17" s="258" t="e">
        <f t="shared" si="1"/>
        <v>#N/A</v>
      </c>
      <c r="R17" s="311" t="e">
        <f t="shared" si="1"/>
        <v>#N/A</v>
      </c>
      <c r="S17" s="256" t="e">
        <f t="shared" si="1"/>
        <v>#N/A</v>
      </c>
      <c r="T17" s="312" t="e">
        <f t="shared" si="1"/>
        <v>#N/A</v>
      </c>
      <c r="U17" s="258" t="e">
        <f t="shared" si="1"/>
        <v>#N/A</v>
      </c>
      <c r="V17" s="335"/>
    </row>
    <row r="18" spans="1:22" ht="15">
      <c r="A18" s="319" t="s">
        <v>120</v>
      </c>
      <c r="B18" s="306">
        <f>VLOOKUP(V18,'[1]Sheet1'!$A$764:$U$778,2,FALSE)</f>
        <v>18</v>
      </c>
      <c r="C18" s="235">
        <f>VLOOKUP(V18,'[1]Sheet1'!$A$764:$U$778,3,FALSE)/100</f>
        <v>0.0016934801016088058</v>
      </c>
      <c r="D18" s="306">
        <f>VLOOKUP(V18,'[1]Sheet1'!$A$764:$U$778,4,FALSE)</f>
        <v>18</v>
      </c>
      <c r="E18" s="233">
        <f>VLOOKUP(V18,'[1]Sheet1'!$A$764:$U$778,5,FALSE)/100</f>
        <v>0.0016934801016088058</v>
      </c>
      <c r="F18" s="307">
        <f>VLOOKUP(V18,'[1]Sheet1'!$A$764:$U$778,6,FALSE)</f>
        <v>0</v>
      </c>
      <c r="G18" s="235">
        <f>VLOOKUP(V18,'[1]Sheet1'!$A$764:$U$778,7,FALSE)/100</f>
        <v>0</v>
      </c>
      <c r="H18" s="306">
        <f>VLOOKUP(V18,'[1]Sheet1'!$A$764:$U$778,8,FALSE)</f>
        <v>0</v>
      </c>
      <c r="I18" s="233">
        <f>VLOOKUP(V18,'[1]Sheet1'!$A$764:$U$778,9,FALSE)/100</f>
        <v>0</v>
      </c>
      <c r="J18" s="307">
        <f>VLOOKUP(V18,'[1]Sheet1'!$A$764:$U$778,10,FALSE)</f>
        <v>0</v>
      </c>
      <c r="K18" s="235">
        <f>VLOOKUP(V18,'[1]Sheet1'!$A$764:$U$778,11,FALSE)/100</f>
        <v>0</v>
      </c>
      <c r="L18" s="306">
        <f>VLOOKUP(V18,'[1]Sheet1'!$A$764:$U$778,12,FALSE)</f>
        <v>0</v>
      </c>
      <c r="M18" s="233">
        <f>VLOOKUP(V18,'[1]Sheet1'!$A$764:$U$778,13,FALSE)/100</f>
        <v>0</v>
      </c>
      <c r="N18" s="307">
        <f>VLOOKUP(V18,'[1]Sheet1'!$A$764:$U$778,14,FALSE)</f>
        <v>0</v>
      </c>
      <c r="O18" s="235">
        <f>VLOOKUP(V18,'[1]Sheet1'!$A$764:$U$778,15,FALSE)/100</f>
        <v>0</v>
      </c>
      <c r="P18" s="306">
        <f>VLOOKUP(V18,'[1]Sheet1'!$A$764:$U$778,16,FALSE)</f>
        <v>0</v>
      </c>
      <c r="Q18" s="233">
        <f>VLOOKUP(V18,'[1]Sheet1'!$A$764:$U$778,17,FALSE)/100</f>
        <v>0</v>
      </c>
      <c r="R18" s="307">
        <f>VLOOKUP(V18,'[1]Sheet1'!$A$764:$U$778,18,FALSE)</f>
        <v>0</v>
      </c>
      <c r="S18" s="235">
        <f>VLOOKUP(V18,'[1]Sheet1'!$A$764:$U$778,19,FALSE)/100</f>
        <v>0</v>
      </c>
      <c r="T18" s="306">
        <f>VLOOKUP(V18,'[1]Sheet1'!$A$764:$U$778,20,FALSE)</f>
        <v>0</v>
      </c>
      <c r="U18" s="233">
        <f>VLOOKUP(V18,'[1]Sheet1'!$A$764:$U$778,21,FALSE)/100</f>
        <v>0</v>
      </c>
      <c r="V18" s="331" t="s">
        <v>196</v>
      </c>
    </row>
    <row r="19" spans="1:22" ht="15">
      <c r="A19" s="320" t="s">
        <v>121</v>
      </c>
      <c r="B19" s="214" t="e">
        <f>VLOOKUP(V19,'[1]Sheet1'!$A$764:$U$778,2,FALSE)</f>
        <v>#N/A</v>
      </c>
      <c r="C19" s="194" t="e">
        <f>VLOOKUP(V19,'[1]Sheet1'!$A$764:$U$778,3,FALSE)/100</f>
        <v>#N/A</v>
      </c>
      <c r="D19" s="214" t="e">
        <f>VLOOKUP(V19,'[1]Sheet1'!$A$764:$U$778,4,FALSE)</f>
        <v>#N/A</v>
      </c>
      <c r="E19" s="211" t="e">
        <f>VLOOKUP(V19,'[1]Sheet1'!$A$764:$U$778,5,FALSE)/100</f>
        <v>#N/A</v>
      </c>
      <c r="F19" s="308" t="e">
        <f>VLOOKUP(V19,'[1]Sheet1'!$A$764:$U$778,6,FALSE)</f>
        <v>#N/A</v>
      </c>
      <c r="G19" s="194" t="e">
        <f>VLOOKUP(V19,'[1]Sheet1'!$A$764:$U$778,7,FALSE)/100</f>
        <v>#N/A</v>
      </c>
      <c r="H19" s="214" t="e">
        <f>VLOOKUP(V19,'[1]Sheet1'!$A$764:$U$778,8,FALSE)</f>
        <v>#N/A</v>
      </c>
      <c r="I19" s="211" t="e">
        <f>VLOOKUP(V19,'[1]Sheet1'!$A$764:$U$778,9,FALSE)/100</f>
        <v>#N/A</v>
      </c>
      <c r="J19" s="308" t="e">
        <f>VLOOKUP(V19,'[1]Sheet1'!$A$764:$U$778,10,FALSE)</f>
        <v>#N/A</v>
      </c>
      <c r="K19" s="194" t="e">
        <f>VLOOKUP(V19,'[1]Sheet1'!$A$764:$U$778,11,FALSE)/100</f>
        <v>#N/A</v>
      </c>
      <c r="L19" s="214" t="e">
        <f>VLOOKUP(V19,'[1]Sheet1'!$A$764:$U$778,12,FALSE)</f>
        <v>#N/A</v>
      </c>
      <c r="M19" s="211" t="e">
        <f>VLOOKUP(V19,'[1]Sheet1'!$A$764:$U$778,13,FALSE)/100</f>
        <v>#N/A</v>
      </c>
      <c r="N19" s="308" t="e">
        <f>VLOOKUP(V19,'[1]Sheet1'!$A$764:$U$778,14,FALSE)</f>
        <v>#N/A</v>
      </c>
      <c r="O19" s="194" t="e">
        <f>VLOOKUP(V19,'[1]Sheet1'!$A$764:$U$778,15,FALSE)/100</f>
        <v>#N/A</v>
      </c>
      <c r="P19" s="214" t="e">
        <f>VLOOKUP(V19,'[1]Sheet1'!$A$764:$U$778,16,FALSE)</f>
        <v>#N/A</v>
      </c>
      <c r="Q19" s="211" t="e">
        <f>VLOOKUP(V19,'[1]Sheet1'!$A$764:$U$778,17,FALSE)/100</f>
        <v>#N/A</v>
      </c>
      <c r="R19" s="308" t="e">
        <f>VLOOKUP(V19,'[1]Sheet1'!$A$764:$U$778,18,FALSE)</f>
        <v>#N/A</v>
      </c>
      <c r="S19" s="194" t="e">
        <f>VLOOKUP(V19,'[1]Sheet1'!$A$764:$U$778,19,FALSE)/100</f>
        <v>#N/A</v>
      </c>
      <c r="T19" s="214" t="e">
        <f>VLOOKUP(V19,'[1]Sheet1'!$A$764:$U$778,20,FALSE)</f>
        <v>#N/A</v>
      </c>
      <c r="U19" s="211" t="e">
        <f>VLOOKUP(V19,'[1]Sheet1'!$A$764:$U$778,21,FALSE)/100</f>
        <v>#N/A</v>
      </c>
      <c r="V19" s="331" t="s">
        <v>197</v>
      </c>
    </row>
    <row r="20" spans="1:22" ht="15.75" thickBot="1">
      <c r="A20" s="321" t="s">
        <v>40</v>
      </c>
      <c r="B20" s="309">
        <f>VLOOKUP(V20,'[1]Sheet1'!$A$764:$U$778,2,FALSE)</f>
        <v>2436</v>
      </c>
      <c r="C20" s="251">
        <f>VLOOKUP(V20,'[1]Sheet1'!$A$764:$U$778,3,FALSE)/100</f>
        <v>0.22918430708439175</v>
      </c>
      <c r="D20" s="309">
        <f>VLOOKUP(V20,'[1]Sheet1'!$A$764:$U$778,4,FALSE)</f>
        <v>2436</v>
      </c>
      <c r="E20" s="249">
        <f>VLOOKUP(V20,'[1]Sheet1'!$A$764:$U$778,5,FALSE)/100</f>
        <v>0.22918430708439175</v>
      </c>
      <c r="F20" s="310">
        <f>VLOOKUP(V20,'[1]Sheet1'!$A$764:$U$778,6,FALSE)</f>
        <v>0</v>
      </c>
      <c r="G20" s="251">
        <f>VLOOKUP(V20,'[1]Sheet1'!$A$764:$U$778,7,FALSE)/100</f>
        <v>0</v>
      </c>
      <c r="H20" s="309">
        <f>VLOOKUP(V20,'[1]Sheet1'!$A$764:$U$778,8,FALSE)</f>
        <v>0</v>
      </c>
      <c r="I20" s="249">
        <f>VLOOKUP(V20,'[1]Sheet1'!$A$764:$U$778,9,FALSE)/100</f>
        <v>0</v>
      </c>
      <c r="J20" s="310">
        <f>VLOOKUP(V20,'[1]Sheet1'!$A$764:$U$778,10,FALSE)</f>
        <v>0</v>
      </c>
      <c r="K20" s="251">
        <f>VLOOKUP(V20,'[1]Sheet1'!$A$764:$U$778,11,FALSE)/100</f>
        <v>0</v>
      </c>
      <c r="L20" s="309">
        <f>VLOOKUP(V20,'[1]Sheet1'!$A$764:$U$778,12,FALSE)</f>
        <v>0</v>
      </c>
      <c r="M20" s="249">
        <f>VLOOKUP(V20,'[1]Sheet1'!$A$764:$U$778,13,FALSE)/100</f>
        <v>0</v>
      </c>
      <c r="N20" s="310">
        <f>VLOOKUP(V20,'[1]Sheet1'!$A$764:$U$778,14,FALSE)</f>
        <v>0</v>
      </c>
      <c r="O20" s="251">
        <f>VLOOKUP(V20,'[1]Sheet1'!$A$764:$U$778,15,FALSE)/100</f>
        <v>0</v>
      </c>
      <c r="P20" s="309">
        <f>VLOOKUP(V20,'[1]Sheet1'!$A$764:$U$778,16,FALSE)</f>
        <v>0</v>
      </c>
      <c r="Q20" s="249">
        <f>VLOOKUP(V20,'[1]Sheet1'!$A$764:$U$778,17,FALSE)/100</f>
        <v>0</v>
      </c>
      <c r="R20" s="310">
        <f>VLOOKUP(V20,'[1]Sheet1'!$A$764:$U$778,18,FALSE)</f>
        <v>0</v>
      </c>
      <c r="S20" s="251">
        <f>VLOOKUP(V20,'[1]Sheet1'!$A$764:$U$778,19,FALSE)/100</f>
        <v>0</v>
      </c>
      <c r="T20" s="309">
        <f>VLOOKUP(V20,'[1]Sheet1'!$A$764:$U$778,20,FALSE)</f>
        <v>0</v>
      </c>
      <c r="U20" s="249">
        <f>VLOOKUP(V20,'[1]Sheet1'!$A$764:$U$778,21,FALSE)/100</f>
        <v>0</v>
      </c>
      <c r="V20" s="331" t="s">
        <v>198</v>
      </c>
    </row>
    <row r="21" spans="1:22" ht="24.75" customHeight="1" thickBot="1">
      <c r="A21" s="221" t="s">
        <v>122</v>
      </c>
      <c r="B21" s="313">
        <f>VLOOKUP(V21,'[1]Sheet1'!$A$764:$U$778,2,FALSE)</f>
        <v>10629</v>
      </c>
      <c r="C21" s="262">
        <f>VLOOKUP(V21,'[1]Sheet1'!$A$764:$U$778,3,FALSE)/100</f>
        <v>1</v>
      </c>
      <c r="D21" s="314">
        <f>VLOOKUP(V21,'[1]Sheet1'!$A$764:$U$778,4,FALSE)</f>
        <v>10629</v>
      </c>
      <c r="E21" s="264">
        <f>VLOOKUP(V21,'[1]Sheet1'!$A$764:$U$778,5,FALSE)/100</f>
        <v>1</v>
      </c>
      <c r="F21" s="313">
        <f>VLOOKUP(V21,'[1]Sheet1'!$A$764:$U$778,6,FALSE)</f>
        <v>0</v>
      </c>
      <c r="G21" s="262">
        <f>VLOOKUP(V21,'[1]Sheet1'!$A$764:$U$778,7,FALSE)/100</f>
        <v>0</v>
      </c>
      <c r="H21" s="314">
        <f>VLOOKUP(V21,'[1]Sheet1'!$A$764:$U$778,8,FALSE)</f>
        <v>0</v>
      </c>
      <c r="I21" s="264">
        <f>VLOOKUP(V21,'[1]Sheet1'!$A$764:$U$778,9,FALSE)/100</f>
        <v>0</v>
      </c>
      <c r="J21" s="313">
        <f>VLOOKUP(V21,'[1]Sheet1'!$A$764:$U$778,10,FALSE)</f>
        <v>0</v>
      </c>
      <c r="K21" s="262">
        <f>VLOOKUP(V21,'[1]Sheet1'!$A$764:$U$778,11,FALSE)/100</f>
        <v>0</v>
      </c>
      <c r="L21" s="314">
        <f>VLOOKUP(V21,'[1]Sheet1'!$A$764:$U$778,12,FALSE)</f>
        <v>0</v>
      </c>
      <c r="M21" s="264">
        <f>VLOOKUP(V21,'[1]Sheet1'!$A$764:$U$778,13,FALSE)/100</f>
        <v>0</v>
      </c>
      <c r="N21" s="313">
        <f>VLOOKUP(V21,'[1]Sheet1'!$A$764:$U$778,14,FALSE)</f>
        <v>0</v>
      </c>
      <c r="O21" s="262">
        <f>VLOOKUP(V21,'[1]Sheet1'!$A$764:$U$778,15,FALSE)/100</f>
        <v>0</v>
      </c>
      <c r="P21" s="314">
        <f>VLOOKUP(V21,'[1]Sheet1'!$A$764:$U$778,16,FALSE)</f>
        <v>0</v>
      </c>
      <c r="Q21" s="264">
        <f>VLOOKUP(V21,'[1]Sheet1'!$A$764:$U$778,17,FALSE)/100</f>
        <v>0</v>
      </c>
      <c r="R21" s="313">
        <f>VLOOKUP(V21,'[1]Sheet1'!$A$764:$U$778,18,FALSE)</f>
        <v>0</v>
      </c>
      <c r="S21" s="262">
        <f>VLOOKUP(V21,'[1]Sheet1'!$A$764:$U$778,19,FALSE)/100</f>
        <v>0</v>
      </c>
      <c r="T21" s="314">
        <f>VLOOKUP(V21,'[1]Sheet1'!$A$764:$U$778,20,FALSE)</f>
        <v>0</v>
      </c>
      <c r="U21" s="264">
        <f>VLOOKUP(V21,'[1]Sheet1'!$A$764:$U$778,21,FALSE)/100</f>
        <v>0</v>
      </c>
      <c r="V21" s="332" t="s">
        <v>54</v>
      </c>
    </row>
  </sheetData>
  <sheetProtection/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3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0.7109375" style="318" customWidth="1"/>
    <col min="2" max="22" width="11.421875" style="318" customWidth="1"/>
    <col min="23" max="16384" width="9.140625" style="318" customWidth="1"/>
  </cols>
  <sheetData>
    <row r="1" spans="1:22" ht="24.75" customHeight="1" thickBot="1" thickTop="1">
      <c r="A1" s="469" t="s">
        <v>280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1"/>
    </row>
    <row r="2" spans="1:22" ht="24.75" customHeight="1" thickBot="1" thickTop="1">
      <c r="A2" s="443" t="s">
        <v>4</v>
      </c>
      <c r="B2" s="474" t="s">
        <v>37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6" t="s">
        <v>32</v>
      </c>
      <c r="V2" s="477"/>
    </row>
    <row r="3" spans="1:22" ht="24.75" customHeight="1" thickBot="1">
      <c r="A3" s="443"/>
      <c r="B3" s="480" t="s">
        <v>38</v>
      </c>
      <c r="C3" s="481"/>
      <c r="D3" s="481"/>
      <c r="E3" s="481"/>
      <c r="F3" s="481"/>
      <c r="G3" s="481"/>
      <c r="H3" s="481"/>
      <c r="I3" s="481"/>
      <c r="J3" s="481"/>
      <c r="K3" s="482" t="s">
        <v>39</v>
      </c>
      <c r="L3" s="483"/>
      <c r="M3" s="483"/>
      <c r="N3" s="483"/>
      <c r="O3" s="483"/>
      <c r="P3" s="483"/>
      <c r="Q3" s="483"/>
      <c r="R3" s="483"/>
      <c r="S3" s="483"/>
      <c r="T3" s="484"/>
      <c r="U3" s="476"/>
      <c r="V3" s="477"/>
    </row>
    <row r="4" spans="1:22" ht="24.75" customHeight="1">
      <c r="A4" s="443"/>
      <c r="B4" s="485" t="s">
        <v>33</v>
      </c>
      <c r="C4" s="485"/>
      <c r="D4" s="485"/>
      <c r="E4" s="485"/>
      <c r="F4" s="485"/>
      <c r="G4" s="485"/>
      <c r="H4" s="486"/>
      <c r="I4" s="487" t="s">
        <v>32</v>
      </c>
      <c r="J4" s="488"/>
      <c r="K4" s="491" t="s">
        <v>33</v>
      </c>
      <c r="L4" s="492"/>
      <c r="M4" s="492"/>
      <c r="N4" s="492"/>
      <c r="O4" s="492"/>
      <c r="P4" s="492"/>
      <c r="Q4" s="492"/>
      <c r="R4" s="492"/>
      <c r="S4" s="493" t="s">
        <v>32</v>
      </c>
      <c r="T4" s="494"/>
      <c r="U4" s="476"/>
      <c r="V4" s="477"/>
    </row>
    <row r="5" spans="1:22" ht="24.75" customHeight="1">
      <c r="A5" s="472"/>
      <c r="B5" s="497" t="s">
        <v>34</v>
      </c>
      <c r="C5" s="498"/>
      <c r="D5" s="496" t="s">
        <v>200</v>
      </c>
      <c r="E5" s="498"/>
      <c r="F5" s="496" t="s">
        <v>53</v>
      </c>
      <c r="G5" s="498"/>
      <c r="H5" s="63" t="s">
        <v>35</v>
      </c>
      <c r="I5" s="489"/>
      <c r="J5" s="490"/>
      <c r="K5" s="497" t="s">
        <v>34</v>
      </c>
      <c r="L5" s="498"/>
      <c r="M5" s="496" t="s">
        <v>200</v>
      </c>
      <c r="N5" s="498"/>
      <c r="O5" s="496" t="s">
        <v>53</v>
      </c>
      <c r="P5" s="498"/>
      <c r="Q5" s="496" t="s">
        <v>35</v>
      </c>
      <c r="R5" s="497"/>
      <c r="S5" s="495"/>
      <c r="T5" s="490"/>
      <c r="U5" s="478"/>
      <c r="V5" s="479"/>
    </row>
    <row r="6" spans="1:22" ht="24.75" customHeight="1" thickBot="1">
      <c r="A6" s="473"/>
      <c r="B6" s="64" t="s">
        <v>5</v>
      </c>
      <c r="C6" s="65" t="s">
        <v>6</v>
      </c>
      <c r="D6" s="64" t="s">
        <v>5</v>
      </c>
      <c r="E6" s="65" t="s">
        <v>6</v>
      </c>
      <c r="F6" s="64" t="s">
        <v>5</v>
      </c>
      <c r="G6" s="65" t="s">
        <v>6</v>
      </c>
      <c r="H6" s="66" t="s">
        <v>5</v>
      </c>
      <c r="I6" s="64" t="s">
        <v>5</v>
      </c>
      <c r="J6" s="65" t="s">
        <v>6</v>
      </c>
      <c r="K6" s="64" t="s">
        <v>5</v>
      </c>
      <c r="L6" s="65" t="s">
        <v>6</v>
      </c>
      <c r="M6" s="64" t="s">
        <v>5</v>
      </c>
      <c r="N6" s="65" t="s">
        <v>6</v>
      </c>
      <c r="O6" s="64" t="s">
        <v>5</v>
      </c>
      <c r="P6" s="65" t="s">
        <v>6</v>
      </c>
      <c r="Q6" s="64" t="s">
        <v>5</v>
      </c>
      <c r="R6" s="65" t="s">
        <v>6</v>
      </c>
      <c r="S6" s="64" t="s">
        <v>5</v>
      </c>
      <c r="T6" s="65" t="s">
        <v>6</v>
      </c>
      <c r="U6" s="64" t="s">
        <v>5</v>
      </c>
      <c r="V6" s="65" t="s">
        <v>6</v>
      </c>
    </row>
    <row r="7" spans="1:23" ht="15">
      <c r="A7" s="40" t="s">
        <v>7</v>
      </c>
      <c r="B7" s="12">
        <v>3</v>
      </c>
      <c r="C7" s="333">
        <v>0.0014354066985645933</v>
      </c>
      <c r="D7" s="12">
        <v>3</v>
      </c>
      <c r="E7" s="334">
        <v>0.0006779661016949153</v>
      </c>
      <c r="F7" s="67">
        <v>0</v>
      </c>
      <c r="G7" s="333">
        <v>0</v>
      </c>
      <c r="H7" s="68">
        <v>0</v>
      </c>
      <c r="I7" s="69">
        <v>6</v>
      </c>
      <c r="J7" s="333">
        <v>0.0008895478131949593</v>
      </c>
      <c r="K7" s="12">
        <v>5</v>
      </c>
      <c r="L7" s="336">
        <v>0.0048828125</v>
      </c>
      <c r="M7" s="67">
        <v>9</v>
      </c>
      <c r="N7" s="337">
        <v>0.003284671532846716</v>
      </c>
      <c r="O7" s="12">
        <v>0</v>
      </c>
      <c r="P7" s="336">
        <v>0</v>
      </c>
      <c r="Q7" s="67">
        <v>0</v>
      </c>
      <c r="R7" s="337">
        <v>0</v>
      </c>
      <c r="S7" s="70">
        <v>14</v>
      </c>
      <c r="T7" s="336">
        <v>0.003604531410916581</v>
      </c>
      <c r="U7" s="70">
        <v>20</v>
      </c>
      <c r="V7" s="336">
        <v>0.0018816445573431179</v>
      </c>
      <c r="W7" s="331" t="s">
        <v>130</v>
      </c>
    </row>
    <row r="8" spans="1:23" ht="15">
      <c r="A8" s="46" t="s">
        <v>8</v>
      </c>
      <c r="B8" s="16">
        <v>0</v>
      </c>
      <c r="C8" s="381">
        <v>0</v>
      </c>
      <c r="D8" s="16">
        <v>1</v>
      </c>
      <c r="E8" s="382">
        <v>0.00022598870056497175</v>
      </c>
      <c r="F8" s="47">
        <v>0</v>
      </c>
      <c r="G8" s="381">
        <v>0</v>
      </c>
      <c r="H8" s="73">
        <v>0</v>
      </c>
      <c r="I8" s="48">
        <v>1</v>
      </c>
      <c r="J8" s="381">
        <v>0.00014825796886582654</v>
      </c>
      <c r="K8" s="16">
        <v>1</v>
      </c>
      <c r="L8" s="72">
        <v>0.0009765625</v>
      </c>
      <c r="M8" s="47">
        <v>5</v>
      </c>
      <c r="N8" s="71">
        <v>0.0018248175182481751</v>
      </c>
      <c r="O8" s="16">
        <v>0</v>
      </c>
      <c r="P8" s="72">
        <v>0</v>
      </c>
      <c r="Q8" s="47">
        <v>0</v>
      </c>
      <c r="R8" s="71">
        <v>0</v>
      </c>
      <c r="S8" s="74">
        <v>6</v>
      </c>
      <c r="T8" s="72">
        <v>0.0015447991761071062</v>
      </c>
      <c r="U8" s="74">
        <v>7</v>
      </c>
      <c r="V8" s="72">
        <v>0.0006585755950700913</v>
      </c>
      <c r="W8" s="331" t="s">
        <v>131</v>
      </c>
    </row>
    <row r="9" spans="1:23" ht="15">
      <c r="A9" s="46" t="s">
        <v>9</v>
      </c>
      <c r="B9" s="16">
        <v>0</v>
      </c>
      <c r="C9" s="381">
        <v>0</v>
      </c>
      <c r="D9" s="16">
        <v>0</v>
      </c>
      <c r="E9" s="382">
        <v>0</v>
      </c>
      <c r="F9" s="47">
        <v>0</v>
      </c>
      <c r="G9" s="381">
        <v>0</v>
      </c>
      <c r="H9" s="73">
        <v>0</v>
      </c>
      <c r="I9" s="48">
        <v>0</v>
      </c>
      <c r="J9" s="381">
        <v>0</v>
      </c>
      <c r="K9" s="16">
        <v>2</v>
      </c>
      <c r="L9" s="72">
        <v>0.001953125</v>
      </c>
      <c r="M9" s="47">
        <v>3</v>
      </c>
      <c r="N9" s="71">
        <v>0.0010948905109489052</v>
      </c>
      <c r="O9" s="16">
        <v>0</v>
      </c>
      <c r="P9" s="72">
        <v>0</v>
      </c>
      <c r="Q9" s="47">
        <v>0</v>
      </c>
      <c r="R9" s="71">
        <v>0</v>
      </c>
      <c r="S9" s="74">
        <v>5</v>
      </c>
      <c r="T9" s="72">
        <v>0.0012873326467559218</v>
      </c>
      <c r="U9" s="74">
        <v>5</v>
      </c>
      <c r="V9" s="72">
        <v>0.00047041113933577947</v>
      </c>
      <c r="W9" s="331" t="s">
        <v>132</v>
      </c>
    </row>
    <row r="10" spans="1:23" ht="15">
      <c r="A10" s="46" t="s">
        <v>10</v>
      </c>
      <c r="B10" s="16">
        <v>1</v>
      </c>
      <c r="C10" s="381">
        <v>0.0004784688995215311</v>
      </c>
      <c r="D10" s="16">
        <v>2</v>
      </c>
      <c r="E10" s="382">
        <v>0.0004519774011299435</v>
      </c>
      <c r="F10" s="47">
        <v>0</v>
      </c>
      <c r="G10" s="381">
        <v>0</v>
      </c>
      <c r="H10" s="73">
        <v>0</v>
      </c>
      <c r="I10" s="48">
        <v>3</v>
      </c>
      <c r="J10" s="381">
        <v>0.00044477390659747963</v>
      </c>
      <c r="K10" s="16">
        <v>0</v>
      </c>
      <c r="L10" s="72">
        <v>0</v>
      </c>
      <c r="M10" s="47">
        <v>6</v>
      </c>
      <c r="N10" s="71">
        <v>0.0021897810218978104</v>
      </c>
      <c r="O10" s="16">
        <v>0</v>
      </c>
      <c r="P10" s="72">
        <v>0</v>
      </c>
      <c r="Q10" s="47">
        <v>0</v>
      </c>
      <c r="R10" s="71">
        <v>0</v>
      </c>
      <c r="S10" s="74">
        <v>6</v>
      </c>
      <c r="T10" s="72">
        <v>0.0015447991761071062</v>
      </c>
      <c r="U10" s="74">
        <v>9</v>
      </c>
      <c r="V10" s="72">
        <v>0.0008467400508044029</v>
      </c>
      <c r="W10" s="331" t="s">
        <v>133</v>
      </c>
    </row>
    <row r="11" spans="1:23" ht="15">
      <c r="A11" s="46" t="s">
        <v>11</v>
      </c>
      <c r="B11" s="16">
        <v>4</v>
      </c>
      <c r="C11" s="381">
        <v>0.0019138755980861245</v>
      </c>
      <c r="D11" s="16">
        <v>12</v>
      </c>
      <c r="E11" s="382">
        <v>0.002711864406779661</v>
      </c>
      <c r="F11" s="47">
        <v>0</v>
      </c>
      <c r="G11" s="381">
        <v>0</v>
      </c>
      <c r="H11" s="73">
        <v>0</v>
      </c>
      <c r="I11" s="48">
        <v>16</v>
      </c>
      <c r="J11" s="381">
        <v>0.0023721275018532247</v>
      </c>
      <c r="K11" s="16">
        <v>6</v>
      </c>
      <c r="L11" s="72">
        <v>0.005859375</v>
      </c>
      <c r="M11" s="47">
        <v>31</v>
      </c>
      <c r="N11" s="71">
        <v>0.011313868613138687</v>
      </c>
      <c r="O11" s="16">
        <v>2</v>
      </c>
      <c r="P11" s="72">
        <v>0.017241379310344827</v>
      </c>
      <c r="Q11" s="47">
        <v>0</v>
      </c>
      <c r="R11" s="71">
        <v>0</v>
      </c>
      <c r="S11" s="74">
        <v>39</v>
      </c>
      <c r="T11" s="72">
        <v>0.01004119464469619</v>
      </c>
      <c r="U11" s="74">
        <v>55</v>
      </c>
      <c r="V11" s="72">
        <v>0.005174522532693574</v>
      </c>
      <c r="W11" s="331" t="s">
        <v>134</v>
      </c>
    </row>
    <row r="12" spans="1:23" ht="15">
      <c r="A12" s="46" t="s">
        <v>12</v>
      </c>
      <c r="B12" s="16">
        <v>27</v>
      </c>
      <c r="C12" s="381">
        <v>0.01291866028708134</v>
      </c>
      <c r="D12" s="16">
        <v>92</v>
      </c>
      <c r="E12" s="382">
        <v>0.0207909604519774</v>
      </c>
      <c r="F12" s="47">
        <v>7</v>
      </c>
      <c r="G12" s="381">
        <v>0.030837004405286344</v>
      </c>
      <c r="H12" s="73">
        <v>0</v>
      </c>
      <c r="I12" s="48">
        <v>126</v>
      </c>
      <c r="J12" s="381">
        <v>0.018680504077094144</v>
      </c>
      <c r="K12" s="16">
        <v>24</v>
      </c>
      <c r="L12" s="72">
        <v>0.0234375</v>
      </c>
      <c r="M12" s="47">
        <v>107</v>
      </c>
      <c r="N12" s="71">
        <v>0.03905109489051095</v>
      </c>
      <c r="O12" s="16">
        <v>4</v>
      </c>
      <c r="P12" s="72">
        <v>0.034482758620689655</v>
      </c>
      <c r="Q12" s="47">
        <v>1</v>
      </c>
      <c r="R12" s="71">
        <v>0.25</v>
      </c>
      <c r="S12" s="74">
        <v>136</v>
      </c>
      <c r="T12" s="72">
        <v>0.035015447991761074</v>
      </c>
      <c r="U12" s="74">
        <v>262</v>
      </c>
      <c r="V12" s="72">
        <v>0.024649543701194845</v>
      </c>
      <c r="W12" s="331" t="s">
        <v>135</v>
      </c>
    </row>
    <row r="13" spans="1:23" ht="15">
      <c r="A13" s="46" t="s">
        <v>13</v>
      </c>
      <c r="B13" s="16">
        <v>115</v>
      </c>
      <c r="C13" s="381">
        <v>0.055023923444976065</v>
      </c>
      <c r="D13" s="16">
        <v>318</v>
      </c>
      <c r="E13" s="382">
        <v>0.07186440677966102</v>
      </c>
      <c r="F13" s="47">
        <v>13</v>
      </c>
      <c r="G13" s="381">
        <v>0.05726872246696035</v>
      </c>
      <c r="H13" s="73">
        <v>0</v>
      </c>
      <c r="I13" s="48">
        <v>446</v>
      </c>
      <c r="J13" s="381">
        <v>0.06612305411415864</v>
      </c>
      <c r="K13" s="16">
        <v>96</v>
      </c>
      <c r="L13" s="72">
        <v>0.09375</v>
      </c>
      <c r="M13" s="47">
        <v>305</v>
      </c>
      <c r="N13" s="71">
        <v>0.11131386861313869</v>
      </c>
      <c r="O13" s="16">
        <v>16</v>
      </c>
      <c r="P13" s="72">
        <v>0.13793103448275862</v>
      </c>
      <c r="Q13" s="47">
        <v>0</v>
      </c>
      <c r="R13" s="71">
        <v>0</v>
      </c>
      <c r="S13" s="74">
        <v>417</v>
      </c>
      <c r="T13" s="72">
        <v>0.10736354273944387</v>
      </c>
      <c r="U13" s="74">
        <v>863</v>
      </c>
      <c r="V13" s="72">
        <v>0.08119296264935554</v>
      </c>
      <c r="W13" s="331" t="s">
        <v>136</v>
      </c>
    </row>
    <row r="14" spans="1:23" ht="15">
      <c r="A14" s="46" t="s">
        <v>14</v>
      </c>
      <c r="B14" s="16">
        <v>446</v>
      </c>
      <c r="C14" s="381">
        <v>0.21339712918660284</v>
      </c>
      <c r="D14" s="16">
        <v>1040</v>
      </c>
      <c r="E14" s="382">
        <v>0.23502824858757063</v>
      </c>
      <c r="F14" s="47">
        <v>47</v>
      </c>
      <c r="G14" s="381">
        <v>0.2070484581497797</v>
      </c>
      <c r="H14" s="73">
        <v>2</v>
      </c>
      <c r="I14" s="48">
        <v>1535</v>
      </c>
      <c r="J14" s="381">
        <v>0.22757598220904374</v>
      </c>
      <c r="K14" s="16">
        <v>206</v>
      </c>
      <c r="L14" s="72">
        <v>0.201171875</v>
      </c>
      <c r="M14" s="47">
        <v>614</v>
      </c>
      <c r="N14" s="71">
        <v>0.2240875912408759</v>
      </c>
      <c r="O14" s="16">
        <v>19</v>
      </c>
      <c r="P14" s="72">
        <v>0.16379310344827588</v>
      </c>
      <c r="Q14" s="47">
        <v>0</v>
      </c>
      <c r="R14" s="71">
        <v>0</v>
      </c>
      <c r="S14" s="74">
        <v>839</v>
      </c>
      <c r="T14" s="72">
        <v>0.21601441812564368</v>
      </c>
      <c r="U14" s="74">
        <v>2374</v>
      </c>
      <c r="V14" s="72">
        <v>0.2233512089566281</v>
      </c>
      <c r="W14" s="331" t="s">
        <v>137</v>
      </c>
    </row>
    <row r="15" spans="1:23" ht="15">
      <c r="A15" s="46" t="s">
        <v>15</v>
      </c>
      <c r="B15" s="16">
        <v>453</v>
      </c>
      <c r="C15" s="381">
        <v>0.2167464114832536</v>
      </c>
      <c r="D15" s="16">
        <v>789</v>
      </c>
      <c r="E15" s="382">
        <v>0.1783050847457627</v>
      </c>
      <c r="F15" s="47">
        <v>36</v>
      </c>
      <c r="G15" s="381">
        <v>0.15859030837004406</v>
      </c>
      <c r="H15" s="73">
        <v>0</v>
      </c>
      <c r="I15" s="48">
        <v>1278</v>
      </c>
      <c r="J15" s="381">
        <v>0.18947368421052635</v>
      </c>
      <c r="K15" s="16">
        <v>182</v>
      </c>
      <c r="L15" s="72">
        <v>0.177734375</v>
      </c>
      <c r="M15" s="47">
        <v>362</v>
      </c>
      <c r="N15" s="71">
        <v>0.13211678832116788</v>
      </c>
      <c r="O15" s="16">
        <v>15</v>
      </c>
      <c r="P15" s="72">
        <v>0.12931034482758622</v>
      </c>
      <c r="Q15" s="47">
        <v>1</v>
      </c>
      <c r="R15" s="71">
        <v>0.25</v>
      </c>
      <c r="S15" s="74">
        <v>560</v>
      </c>
      <c r="T15" s="72">
        <v>0.14418125643666324</v>
      </c>
      <c r="U15" s="74">
        <v>1838</v>
      </c>
      <c r="V15" s="72">
        <v>0.17292313481983254</v>
      </c>
      <c r="W15" s="331" t="s">
        <v>138</v>
      </c>
    </row>
    <row r="16" spans="1:23" ht="15">
      <c r="A16" s="46" t="s">
        <v>16</v>
      </c>
      <c r="B16" s="16">
        <v>107</v>
      </c>
      <c r="C16" s="381">
        <v>0.05119617224880382</v>
      </c>
      <c r="D16" s="16">
        <v>193</v>
      </c>
      <c r="E16" s="382">
        <v>0.04361581920903955</v>
      </c>
      <c r="F16" s="47">
        <v>10</v>
      </c>
      <c r="G16" s="381">
        <v>0.04405286343612335</v>
      </c>
      <c r="H16" s="73">
        <v>0</v>
      </c>
      <c r="I16" s="48">
        <v>310</v>
      </c>
      <c r="J16" s="381">
        <v>0.04595997034840624</v>
      </c>
      <c r="K16" s="16">
        <v>45</v>
      </c>
      <c r="L16" s="72">
        <v>0.0439453125</v>
      </c>
      <c r="M16" s="47">
        <v>99</v>
      </c>
      <c r="N16" s="71">
        <v>0.03613138686131387</v>
      </c>
      <c r="O16" s="16">
        <v>6</v>
      </c>
      <c r="P16" s="72">
        <v>0.05172413793103448</v>
      </c>
      <c r="Q16" s="47">
        <v>0</v>
      </c>
      <c r="R16" s="71">
        <v>0</v>
      </c>
      <c r="S16" s="74">
        <v>150</v>
      </c>
      <c r="T16" s="72">
        <v>0.038619979402677654</v>
      </c>
      <c r="U16" s="74">
        <v>460</v>
      </c>
      <c r="V16" s="72">
        <v>0.04327782481889171</v>
      </c>
      <c r="W16" s="331" t="s">
        <v>139</v>
      </c>
    </row>
    <row r="17" spans="1:23" ht="15">
      <c r="A17" s="46" t="s">
        <v>17</v>
      </c>
      <c r="B17" s="16">
        <v>43</v>
      </c>
      <c r="C17" s="381">
        <v>0.020574162679425842</v>
      </c>
      <c r="D17" s="16">
        <v>83</v>
      </c>
      <c r="E17" s="382">
        <v>0.018757062146892656</v>
      </c>
      <c r="F17" s="47">
        <v>6</v>
      </c>
      <c r="G17" s="381">
        <v>0.026431718061674006</v>
      </c>
      <c r="H17" s="73">
        <v>0</v>
      </c>
      <c r="I17" s="48">
        <v>132</v>
      </c>
      <c r="J17" s="381">
        <v>0.019570051890289104</v>
      </c>
      <c r="K17" s="16">
        <v>10</v>
      </c>
      <c r="L17" s="72">
        <v>0.009765625</v>
      </c>
      <c r="M17" s="47">
        <v>57</v>
      </c>
      <c r="N17" s="71">
        <v>0.020802919708029197</v>
      </c>
      <c r="O17" s="16">
        <v>4</v>
      </c>
      <c r="P17" s="72">
        <v>0.034482758620689655</v>
      </c>
      <c r="Q17" s="47">
        <v>0</v>
      </c>
      <c r="R17" s="71">
        <v>0</v>
      </c>
      <c r="S17" s="74">
        <v>71</v>
      </c>
      <c r="T17" s="72">
        <v>0.018280123583934087</v>
      </c>
      <c r="U17" s="74">
        <v>203</v>
      </c>
      <c r="V17" s="72">
        <v>0.019098692257032642</v>
      </c>
      <c r="W17" s="331" t="s">
        <v>140</v>
      </c>
    </row>
    <row r="18" spans="1:23" ht="15">
      <c r="A18" s="46" t="s">
        <v>18</v>
      </c>
      <c r="B18" s="16">
        <v>35</v>
      </c>
      <c r="C18" s="381">
        <v>0.01674641148325359</v>
      </c>
      <c r="D18" s="16">
        <v>108</v>
      </c>
      <c r="E18" s="382">
        <v>0.02440677966101695</v>
      </c>
      <c r="F18" s="47">
        <v>6</v>
      </c>
      <c r="G18" s="381">
        <v>0.026431718061674006</v>
      </c>
      <c r="H18" s="73">
        <v>0</v>
      </c>
      <c r="I18" s="48">
        <v>149</v>
      </c>
      <c r="J18" s="381">
        <v>0.02209043736100815</v>
      </c>
      <c r="K18" s="16">
        <v>25</v>
      </c>
      <c r="L18" s="72">
        <v>0.0244140625</v>
      </c>
      <c r="M18" s="47">
        <v>48</v>
      </c>
      <c r="N18" s="71">
        <v>0.017518248175182483</v>
      </c>
      <c r="O18" s="16">
        <v>2</v>
      </c>
      <c r="P18" s="72">
        <v>0.017241379310344827</v>
      </c>
      <c r="Q18" s="47">
        <v>0</v>
      </c>
      <c r="R18" s="71">
        <v>0</v>
      </c>
      <c r="S18" s="74">
        <v>75</v>
      </c>
      <c r="T18" s="72">
        <v>0.019309989701338827</v>
      </c>
      <c r="U18" s="74">
        <v>224</v>
      </c>
      <c r="V18" s="72">
        <v>0.02107441904224292</v>
      </c>
      <c r="W18" s="331" t="s">
        <v>141</v>
      </c>
    </row>
    <row r="19" spans="1:23" ht="15">
      <c r="A19" s="46" t="s">
        <v>19</v>
      </c>
      <c r="B19" s="16">
        <v>109</v>
      </c>
      <c r="C19" s="381">
        <v>0.052153110047846896</v>
      </c>
      <c r="D19" s="16">
        <v>272</v>
      </c>
      <c r="E19" s="382">
        <v>0.061468926553672316</v>
      </c>
      <c r="F19" s="47">
        <v>15</v>
      </c>
      <c r="G19" s="381">
        <v>0.06607929515418502</v>
      </c>
      <c r="H19" s="73">
        <v>1</v>
      </c>
      <c r="I19" s="48">
        <v>397</v>
      </c>
      <c r="J19" s="381">
        <v>0.05885841363973314</v>
      </c>
      <c r="K19" s="16">
        <v>50</v>
      </c>
      <c r="L19" s="72">
        <v>0.048828125</v>
      </c>
      <c r="M19" s="47">
        <v>111</v>
      </c>
      <c r="N19" s="71">
        <v>0.04051094890510949</v>
      </c>
      <c r="O19" s="16">
        <v>7</v>
      </c>
      <c r="P19" s="72">
        <v>0.06034482758620689</v>
      </c>
      <c r="Q19" s="47">
        <v>1</v>
      </c>
      <c r="R19" s="71">
        <v>0.25</v>
      </c>
      <c r="S19" s="74">
        <v>169</v>
      </c>
      <c r="T19" s="72">
        <v>0.043511843460350155</v>
      </c>
      <c r="U19" s="74">
        <v>566</v>
      </c>
      <c r="V19" s="72">
        <v>0.05325054097281023</v>
      </c>
      <c r="W19" s="331" t="s">
        <v>142</v>
      </c>
    </row>
    <row r="20" spans="1:23" ht="15">
      <c r="A20" s="46" t="s">
        <v>20</v>
      </c>
      <c r="B20" s="16">
        <v>72</v>
      </c>
      <c r="C20" s="381">
        <v>0.03444976076555024</v>
      </c>
      <c r="D20" s="16">
        <v>170</v>
      </c>
      <c r="E20" s="382">
        <v>0.0384180790960452</v>
      </c>
      <c r="F20" s="47">
        <v>12</v>
      </c>
      <c r="G20" s="381">
        <v>0.05286343612334801</v>
      </c>
      <c r="H20" s="73">
        <v>0</v>
      </c>
      <c r="I20" s="48">
        <v>254</v>
      </c>
      <c r="J20" s="381">
        <v>0.03765752409191994</v>
      </c>
      <c r="K20" s="16">
        <v>32</v>
      </c>
      <c r="L20" s="72">
        <v>0.03125</v>
      </c>
      <c r="M20" s="47">
        <v>90</v>
      </c>
      <c r="N20" s="71">
        <v>0.032846715328467155</v>
      </c>
      <c r="O20" s="16">
        <v>2</v>
      </c>
      <c r="P20" s="72">
        <v>0.017241379310344827</v>
      </c>
      <c r="Q20" s="47">
        <v>0</v>
      </c>
      <c r="R20" s="71">
        <v>0</v>
      </c>
      <c r="S20" s="74">
        <v>124</v>
      </c>
      <c r="T20" s="72">
        <v>0.03192584963954685</v>
      </c>
      <c r="U20" s="74">
        <v>378</v>
      </c>
      <c r="V20" s="72">
        <v>0.03556308213378492</v>
      </c>
      <c r="W20" s="331" t="s">
        <v>143</v>
      </c>
    </row>
    <row r="21" spans="1:23" ht="15">
      <c r="A21" s="46" t="s">
        <v>21</v>
      </c>
      <c r="B21" s="16">
        <v>44</v>
      </c>
      <c r="C21" s="381">
        <v>0.021052631578947368</v>
      </c>
      <c r="D21" s="16">
        <v>98</v>
      </c>
      <c r="E21" s="382">
        <v>0.02214689265536723</v>
      </c>
      <c r="F21" s="47">
        <v>5</v>
      </c>
      <c r="G21" s="381">
        <v>0.022026431718061675</v>
      </c>
      <c r="H21" s="73">
        <v>0</v>
      </c>
      <c r="I21" s="48">
        <v>147</v>
      </c>
      <c r="J21" s="381">
        <v>0.0217939214232765</v>
      </c>
      <c r="K21" s="16">
        <v>26</v>
      </c>
      <c r="L21" s="72">
        <v>0.025390625</v>
      </c>
      <c r="M21" s="47">
        <v>76</v>
      </c>
      <c r="N21" s="71">
        <v>0.027737226277372264</v>
      </c>
      <c r="O21" s="16">
        <v>0</v>
      </c>
      <c r="P21" s="72">
        <v>0</v>
      </c>
      <c r="Q21" s="47">
        <v>0</v>
      </c>
      <c r="R21" s="71">
        <v>0</v>
      </c>
      <c r="S21" s="74">
        <v>102</v>
      </c>
      <c r="T21" s="72">
        <v>0.0262615859938208</v>
      </c>
      <c r="U21" s="74">
        <v>249</v>
      </c>
      <c r="V21" s="72">
        <v>0.02342647473892182</v>
      </c>
      <c r="W21" s="331" t="s">
        <v>144</v>
      </c>
    </row>
    <row r="22" spans="1:23" ht="15">
      <c r="A22" s="46" t="s">
        <v>22</v>
      </c>
      <c r="B22" s="16">
        <v>97</v>
      </c>
      <c r="C22" s="381">
        <v>0.046411483253588515</v>
      </c>
      <c r="D22" s="16">
        <v>181</v>
      </c>
      <c r="E22" s="382">
        <v>0.04090395480225989</v>
      </c>
      <c r="F22" s="47">
        <v>17</v>
      </c>
      <c r="G22" s="381">
        <v>0.07488986784140968</v>
      </c>
      <c r="H22" s="73">
        <v>0</v>
      </c>
      <c r="I22" s="48">
        <v>295</v>
      </c>
      <c r="J22" s="381">
        <v>0.04373610081541883</v>
      </c>
      <c r="K22" s="16">
        <v>30</v>
      </c>
      <c r="L22" s="72">
        <v>0.029296875</v>
      </c>
      <c r="M22" s="47">
        <v>104</v>
      </c>
      <c r="N22" s="71">
        <v>0.03795620437956204</v>
      </c>
      <c r="O22" s="16">
        <v>6</v>
      </c>
      <c r="P22" s="72">
        <v>0.05172413793103448</v>
      </c>
      <c r="Q22" s="47">
        <v>0</v>
      </c>
      <c r="R22" s="71">
        <v>0</v>
      </c>
      <c r="S22" s="74">
        <v>140</v>
      </c>
      <c r="T22" s="72">
        <v>0.03604531410916581</v>
      </c>
      <c r="U22" s="74">
        <v>435</v>
      </c>
      <c r="V22" s="72">
        <v>0.04092576912221282</v>
      </c>
      <c r="W22" s="331" t="s">
        <v>145</v>
      </c>
    </row>
    <row r="23" spans="1:23" ht="15">
      <c r="A23" s="46" t="s">
        <v>23</v>
      </c>
      <c r="B23" s="16">
        <v>204</v>
      </c>
      <c r="C23" s="381">
        <v>0.09760765550239232</v>
      </c>
      <c r="D23" s="16">
        <v>405</v>
      </c>
      <c r="E23" s="382">
        <v>0.09152542372881356</v>
      </c>
      <c r="F23" s="47">
        <v>19</v>
      </c>
      <c r="G23" s="381">
        <v>0.08370044052863436</v>
      </c>
      <c r="H23" s="73">
        <v>0</v>
      </c>
      <c r="I23" s="48">
        <v>628</v>
      </c>
      <c r="J23" s="381">
        <v>0.09310600444773906</v>
      </c>
      <c r="K23" s="16">
        <v>98</v>
      </c>
      <c r="L23" s="72">
        <v>0.095703125</v>
      </c>
      <c r="M23" s="47">
        <v>270</v>
      </c>
      <c r="N23" s="71">
        <v>0.09854014598540146</v>
      </c>
      <c r="O23" s="16">
        <v>16</v>
      </c>
      <c r="P23" s="72">
        <v>0.13793103448275862</v>
      </c>
      <c r="Q23" s="47">
        <v>1</v>
      </c>
      <c r="R23" s="71">
        <v>0.25</v>
      </c>
      <c r="S23" s="74">
        <v>385</v>
      </c>
      <c r="T23" s="72">
        <v>0.09912461380020597</v>
      </c>
      <c r="U23" s="74">
        <v>1013</v>
      </c>
      <c r="V23" s="72">
        <v>0.09530529682942893</v>
      </c>
      <c r="W23" s="331" t="s">
        <v>146</v>
      </c>
    </row>
    <row r="24" spans="1:23" ht="15">
      <c r="A24" s="46" t="s">
        <v>24</v>
      </c>
      <c r="B24" s="16">
        <v>173</v>
      </c>
      <c r="C24" s="381">
        <v>0.08277511961722488</v>
      </c>
      <c r="D24" s="16">
        <v>335</v>
      </c>
      <c r="E24" s="382">
        <v>0.07570621468926556</v>
      </c>
      <c r="F24" s="47">
        <v>10</v>
      </c>
      <c r="G24" s="381">
        <v>0.04405286343612335</v>
      </c>
      <c r="H24" s="73">
        <v>0</v>
      </c>
      <c r="I24" s="48">
        <v>518</v>
      </c>
      <c r="J24" s="381">
        <v>0.07679762787249815</v>
      </c>
      <c r="K24" s="16">
        <v>90</v>
      </c>
      <c r="L24" s="72">
        <v>0.087890625</v>
      </c>
      <c r="M24" s="47">
        <v>185</v>
      </c>
      <c r="N24" s="71">
        <v>0.06751824817518248</v>
      </c>
      <c r="O24" s="16">
        <v>7</v>
      </c>
      <c r="P24" s="72">
        <v>0.06034482758620689</v>
      </c>
      <c r="Q24" s="47">
        <v>0</v>
      </c>
      <c r="R24" s="71">
        <v>0</v>
      </c>
      <c r="S24" s="74">
        <v>282</v>
      </c>
      <c r="T24" s="72">
        <v>0.07260556127703399</v>
      </c>
      <c r="U24" s="74">
        <v>800</v>
      </c>
      <c r="V24" s="72">
        <v>0.07526578229372471</v>
      </c>
      <c r="W24" s="331" t="s">
        <v>147</v>
      </c>
    </row>
    <row r="25" spans="1:23" ht="15">
      <c r="A25" s="46" t="s">
        <v>25</v>
      </c>
      <c r="B25" s="16">
        <v>72</v>
      </c>
      <c r="C25" s="381">
        <v>0.03444976076555024</v>
      </c>
      <c r="D25" s="16">
        <v>130</v>
      </c>
      <c r="E25" s="382">
        <v>0.02937853107344633</v>
      </c>
      <c r="F25" s="47">
        <v>9</v>
      </c>
      <c r="G25" s="381">
        <v>0.039647577092511016</v>
      </c>
      <c r="H25" s="73">
        <v>0</v>
      </c>
      <c r="I25" s="48">
        <v>211</v>
      </c>
      <c r="J25" s="381">
        <v>0.0312824314306894</v>
      </c>
      <c r="K25" s="16">
        <v>50</v>
      </c>
      <c r="L25" s="72">
        <v>0.048828125</v>
      </c>
      <c r="M25" s="47">
        <v>99</v>
      </c>
      <c r="N25" s="71">
        <v>0.03613138686131387</v>
      </c>
      <c r="O25" s="16">
        <v>5</v>
      </c>
      <c r="P25" s="72">
        <v>0.04310344827586207</v>
      </c>
      <c r="Q25" s="47">
        <v>0</v>
      </c>
      <c r="R25" s="71">
        <v>0</v>
      </c>
      <c r="S25" s="74">
        <v>154</v>
      </c>
      <c r="T25" s="72">
        <v>0.03964984552008239</v>
      </c>
      <c r="U25" s="74">
        <v>365</v>
      </c>
      <c r="V25" s="72">
        <v>0.03434001317151191</v>
      </c>
      <c r="W25" s="331" t="s">
        <v>148</v>
      </c>
    </row>
    <row r="26" spans="1:23" ht="15">
      <c r="A26" s="46" t="s">
        <v>26</v>
      </c>
      <c r="B26" s="16">
        <v>16</v>
      </c>
      <c r="C26" s="381">
        <v>0.007655502392344498</v>
      </c>
      <c r="D26" s="16">
        <v>62</v>
      </c>
      <c r="E26" s="382">
        <v>0.014011299435028247</v>
      </c>
      <c r="F26" s="47">
        <v>3</v>
      </c>
      <c r="G26" s="381">
        <v>0.013215859030837003</v>
      </c>
      <c r="H26" s="73">
        <v>0</v>
      </c>
      <c r="I26" s="48">
        <v>81</v>
      </c>
      <c r="J26" s="381">
        <v>0.01200889547813195</v>
      </c>
      <c r="K26" s="16">
        <v>16</v>
      </c>
      <c r="L26" s="72">
        <v>0.015625</v>
      </c>
      <c r="M26" s="47">
        <v>53</v>
      </c>
      <c r="N26" s="71">
        <v>0.019343065693430656</v>
      </c>
      <c r="O26" s="16">
        <v>2</v>
      </c>
      <c r="P26" s="72">
        <v>0.017241379310344827</v>
      </c>
      <c r="Q26" s="47">
        <v>0</v>
      </c>
      <c r="R26" s="71">
        <v>0</v>
      </c>
      <c r="S26" s="74">
        <v>71</v>
      </c>
      <c r="T26" s="72">
        <v>0.018280123583934087</v>
      </c>
      <c r="U26" s="74">
        <v>152</v>
      </c>
      <c r="V26" s="72">
        <v>0.014300498635807696</v>
      </c>
      <c r="W26" s="331" t="s">
        <v>149</v>
      </c>
    </row>
    <row r="27" spans="1:23" ht="15">
      <c r="A27" s="46" t="s">
        <v>27</v>
      </c>
      <c r="B27" s="16">
        <v>11</v>
      </c>
      <c r="C27" s="381">
        <v>0.005263157894736842</v>
      </c>
      <c r="D27" s="16">
        <v>34</v>
      </c>
      <c r="E27" s="382">
        <v>0.0076836158192090396</v>
      </c>
      <c r="F27" s="47">
        <v>0</v>
      </c>
      <c r="G27" s="381">
        <v>0</v>
      </c>
      <c r="H27" s="73">
        <v>0</v>
      </c>
      <c r="I27" s="48">
        <v>45</v>
      </c>
      <c r="J27" s="381">
        <v>0.006671608598962194</v>
      </c>
      <c r="K27" s="16">
        <v>9</v>
      </c>
      <c r="L27" s="72">
        <v>0.0087890625</v>
      </c>
      <c r="M27" s="47">
        <v>24</v>
      </c>
      <c r="N27" s="71">
        <v>0.008759124087591242</v>
      </c>
      <c r="O27" s="16">
        <v>1</v>
      </c>
      <c r="P27" s="72">
        <v>0.008620689655172414</v>
      </c>
      <c r="Q27" s="47">
        <v>0</v>
      </c>
      <c r="R27" s="71">
        <v>0</v>
      </c>
      <c r="S27" s="74">
        <v>34</v>
      </c>
      <c r="T27" s="72">
        <v>0.008753861997940269</v>
      </c>
      <c r="U27" s="74">
        <v>79</v>
      </c>
      <c r="V27" s="72">
        <v>0.007432496001505317</v>
      </c>
      <c r="W27" s="331" t="s">
        <v>150</v>
      </c>
    </row>
    <row r="28" spans="1:23" ht="15">
      <c r="A28" s="46" t="s">
        <v>28</v>
      </c>
      <c r="B28" s="16">
        <v>19</v>
      </c>
      <c r="C28" s="381">
        <v>0.00909090909090909</v>
      </c>
      <c r="D28" s="16">
        <v>34</v>
      </c>
      <c r="E28" s="382">
        <v>0.0076836158192090396</v>
      </c>
      <c r="F28" s="47">
        <v>5</v>
      </c>
      <c r="G28" s="381">
        <v>0.022026431718061675</v>
      </c>
      <c r="H28" s="73">
        <v>0</v>
      </c>
      <c r="I28" s="48">
        <v>58</v>
      </c>
      <c r="J28" s="381">
        <v>0.008598962194217939</v>
      </c>
      <c r="K28" s="16">
        <v>5</v>
      </c>
      <c r="L28" s="72">
        <v>0.0048828125</v>
      </c>
      <c r="M28" s="47">
        <v>26</v>
      </c>
      <c r="N28" s="71">
        <v>0.00948905109489051</v>
      </c>
      <c r="O28" s="16">
        <v>1</v>
      </c>
      <c r="P28" s="72">
        <v>0.008620689655172414</v>
      </c>
      <c r="Q28" s="47">
        <v>0</v>
      </c>
      <c r="R28" s="71">
        <v>0</v>
      </c>
      <c r="S28" s="74">
        <v>32</v>
      </c>
      <c r="T28" s="72">
        <v>0.008238928939237899</v>
      </c>
      <c r="U28" s="74">
        <v>90</v>
      </c>
      <c r="V28" s="72">
        <v>0.00846740050804403</v>
      </c>
      <c r="W28" s="331" t="s">
        <v>151</v>
      </c>
    </row>
    <row r="29" spans="1:23" ht="15">
      <c r="A29" s="46" t="s">
        <v>29</v>
      </c>
      <c r="B29" s="16">
        <v>15</v>
      </c>
      <c r="C29" s="381">
        <v>0.007177033492822966</v>
      </c>
      <c r="D29" s="16">
        <v>29</v>
      </c>
      <c r="E29" s="382">
        <v>0.006553672316384182</v>
      </c>
      <c r="F29" s="47">
        <v>1</v>
      </c>
      <c r="G29" s="381">
        <v>0.004405286343612335</v>
      </c>
      <c r="H29" s="73">
        <v>0</v>
      </c>
      <c r="I29" s="48">
        <v>45</v>
      </c>
      <c r="J29" s="381">
        <v>0.006671608598962194</v>
      </c>
      <c r="K29" s="16">
        <v>9</v>
      </c>
      <c r="L29" s="72">
        <v>0.0087890625</v>
      </c>
      <c r="M29" s="47">
        <v>26</v>
      </c>
      <c r="N29" s="71">
        <v>0.00948905109489051</v>
      </c>
      <c r="O29" s="16">
        <v>0</v>
      </c>
      <c r="P29" s="72">
        <v>0</v>
      </c>
      <c r="Q29" s="47">
        <v>0</v>
      </c>
      <c r="R29" s="71">
        <v>0</v>
      </c>
      <c r="S29" s="74">
        <v>35</v>
      </c>
      <c r="T29" s="72">
        <v>0.009011328527291453</v>
      </c>
      <c r="U29" s="74">
        <v>80</v>
      </c>
      <c r="V29" s="72">
        <v>0.0075265782293724715</v>
      </c>
      <c r="W29" s="331" t="s">
        <v>152</v>
      </c>
    </row>
    <row r="30" spans="1:23" ht="15">
      <c r="A30" s="46" t="s">
        <v>30</v>
      </c>
      <c r="B30" s="16">
        <v>5</v>
      </c>
      <c r="C30" s="381">
        <v>0.002392344497607656</v>
      </c>
      <c r="D30" s="16">
        <v>7</v>
      </c>
      <c r="E30" s="382">
        <v>0.0015819209039548022</v>
      </c>
      <c r="F30" s="47">
        <v>0</v>
      </c>
      <c r="G30" s="381">
        <v>0</v>
      </c>
      <c r="H30" s="73">
        <v>0</v>
      </c>
      <c r="I30" s="48">
        <v>12</v>
      </c>
      <c r="J30" s="381">
        <v>0.0017790956263899185</v>
      </c>
      <c r="K30" s="16">
        <v>0</v>
      </c>
      <c r="L30" s="72">
        <v>0</v>
      </c>
      <c r="M30" s="47">
        <v>19</v>
      </c>
      <c r="N30" s="71">
        <v>0.006934306569343066</v>
      </c>
      <c r="O30" s="16">
        <v>1</v>
      </c>
      <c r="P30" s="72">
        <v>0.008620689655172414</v>
      </c>
      <c r="Q30" s="47">
        <v>0</v>
      </c>
      <c r="R30" s="71">
        <v>0</v>
      </c>
      <c r="S30" s="74">
        <v>20</v>
      </c>
      <c r="T30" s="72">
        <v>0.005149330587023687</v>
      </c>
      <c r="U30" s="74">
        <v>32</v>
      </c>
      <c r="V30" s="72">
        <v>0.0030106312917489884</v>
      </c>
      <c r="W30" s="331" t="s">
        <v>153</v>
      </c>
    </row>
    <row r="31" spans="1:23" ht="15.75" thickBot="1">
      <c r="A31" s="49" t="s">
        <v>40</v>
      </c>
      <c r="B31" s="22">
        <v>19</v>
      </c>
      <c r="C31" s="383">
        <v>0.00909090909090909</v>
      </c>
      <c r="D31" s="22">
        <v>27</v>
      </c>
      <c r="E31" s="384">
        <v>0.006101694915254237</v>
      </c>
      <c r="F31" s="385">
        <v>6</v>
      </c>
      <c r="G31" s="383">
        <v>0.026431718061674006</v>
      </c>
      <c r="H31" s="386">
        <v>0</v>
      </c>
      <c r="I31" s="387">
        <v>52</v>
      </c>
      <c r="J31" s="383">
        <v>0.00770941438102298</v>
      </c>
      <c r="K31" s="22">
        <v>7</v>
      </c>
      <c r="L31" s="388">
        <v>0.0068359375</v>
      </c>
      <c r="M31" s="385">
        <v>11</v>
      </c>
      <c r="N31" s="389">
        <v>0.0040145985401459855</v>
      </c>
      <c r="O31" s="22">
        <v>0</v>
      </c>
      <c r="P31" s="388">
        <v>0</v>
      </c>
      <c r="Q31" s="385">
        <v>0</v>
      </c>
      <c r="R31" s="389">
        <v>0</v>
      </c>
      <c r="S31" s="151">
        <v>18</v>
      </c>
      <c r="T31" s="388">
        <v>0.004634397528321318</v>
      </c>
      <c r="U31" s="151">
        <v>70</v>
      </c>
      <c r="V31" s="388">
        <v>0.006585755950700913</v>
      </c>
      <c r="W31" s="331" t="s">
        <v>31</v>
      </c>
    </row>
    <row r="32" spans="1:23" ht="15.75" thickBot="1">
      <c r="A32" s="25" t="s">
        <v>32</v>
      </c>
      <c r="B32" s="12">
        <v>2090</v>
      </c>
      <c r="C32" s="390">
        <v>1</v>
      </c>
      <c r="D32" s="12">
        <v>4425</v>
      </c>
      <c r="E32" s="391">
        <v>1</v>
      </c>
      <c r="F32" s="67">
        <v>227</v>
      </c>
      <c r="G32" s="390">
        <v>1</v>
      </c>
      <c r="H32" s="68">
        <v>3</v>
      </c>
      <c r="I32" s="69">
        <v>6745</v>
      </c>
      <c r="J32" s="390">
        <v>1</v>
      </c>
      <c r="K32" s="12">
        <v>1024</v>
      </c>
      <c r="L32" s="391">
        <v>1</v>
      </c>
      <c r="M32" s="67">
        <v>2740</v>
      </c>
      <c r="N32" s="390">
        <v>1</v>
      </c>
      <c r="O32" s="12">
        <v>116</v>
      </c>
      <c r="P32" s="391">
        <v>1</v>
      </c>
      <c r="Q32" s="67">
        <v>4</v>
      </c>
      <c r="R32" s="390">
        <v>1</v>
      </c>
      <c r="S32" s="70">
        <v>3884</v>
      </c>
      <c r="T32" s="391">
        <v>1</v>
      </c>
      <c r="U32" s="70">
        <v>10629</v>
      </c>
      <c r="V32" s="391">
        <v>1</v>
      </c>
      <c r="W32" s="332" t="s">
        <v>54</v>
      </c>
    </row>
    <row r="33" spans="1:22" ht="15">
      <c r="A33" s="56"/>
      <c r="B33" s="57"/>
      <c r="C33" s="80"/>
      <c r="D33" s="57"/>
      <c r="E33" s="80"/>
      <c r="F33" s="57"/>
      <c r="G33" s="80"/>
      <c r="H33" s="57"/>
      <c r="I33" s="57"/>
      <c r="J33" s="80"/>
      <c r="K33" s="57"/>
      <c r="L33" s="80"/>
      <c r="M33" s="57"/>
      <c r="N33" s="80"/>
      <c r="O33" s="57"/>
      <c r="P33" s="80"/>
      <c r="Q33" s="57"/>
      <c r="R33" s="80"/>
      <c r="S33" s="57"/>
      <c r="T33" s="80"/>
      <c r="U33" s="57"/>
      <c r="V33" s="80"/>
    </row>
    <row r="34" spans="1:22" ht="15">
      <c r="A34" s="59" t="s">
        <v>36</v>
      </c>
      <c r="B34" s="60"/>
      <c r="C34" s="60"/>
      <c r="D34" s="60"/>
      <c r="E34" s="60"/>
      <c r="F34" s="60"/>
      <c r="G34" s="60"/>
      <c r="H34" s="60"/>
      <c r="I34" s="61"/>
      <c r="J34" s="60"/>
      <c r="K34" s="60"/>
      <c r="L34" s="60"/>
      <c r="M34" s="60"/>
      <c r="N34" s="60"/>
      <c r="O34" s="60"/>
      <c r="P34" s="60"/>
      <c r="Q34" s="60"/>
      <c r="R34" s="60"/>
      <c r="S34" s="61"/>
      <c r="T34" s="60"/>
      <c r="U34" s="121"/>
      <c r="V34" s="60"/>
    </row>
    <row r="35" spans="1:22" ht="15">
      <c r="A35" s="81" t="s">
        <v>202</v>
      </c>
      <c r="B35" s="60"/>
      <c r="C35" s="60"/>
      <c r="D35" s="60"/>
      <c r="E35" s="60"/>
      <c r="F35" s="60"/>
      <c r="G35" s="60"/>
      <c r="H35" s="60"/>
      <c r="I35" s="61"/>
      <c r="J35" s="60"/>
      <c r="K35" s="60"/>
      <c r="L35" s="60"/>
      <c r="M35" s="60"/>
      <c r="N35" s="60"/>
      <c r="O35" s="60"/>
      <c r="P35" s="60"/>
      <c r="Q35" s="60"/>
      <c r="R35" s="60"/>
      <c r="S35" s="61"/>
      <c r="T35" s="60"/>
      <c r="U35" s="60"/>
      <c r="V35" s="60"/>
    </row>
    <row r="36" spans="1:22" ht="15">
      <c r="A36" s="82"/>
      <c r="B36" s="60"/>
      <c r="C36" s="60"/>
      <c r="D36" s="60"/>
      <c r="E36" s="60"/>
      <c r="F36" s="60"/>
      <c r="G36" s="60"/>
      <c r="H36" s="60"/>
      <c r="I36" s="61"/>
      <c r="J36" s="60"/>
      <c r="K36" s="60"/>
      <c r="L36" s="60"/>
      <c r="M36" s="60"/>
      <c r="N36" s="60"/>
      <c r="O36" s="60"/>
      <c r="P36" s="60"/>
      <c r="Q36" s="60"/>
      <c r="R36" s="60"/>
      <c r="S36" s="61"/>
      <c r="T36" s="60"/>
      <c r="U36" s="60"/>
      <c r="V36" s="60"/>
    </row>
    <row r="37" spans="1:22" ht="15">
      <c r="A37" s="60"/>
      <c r="B37" s="60"/>
      <c r="C37" s="60"/>
      <c r="D37" s="60"/>
      <c r="E37" s="60"/>
      <c r="F37" s="60"/>
      <c r="G37" s="60"/>
      <c r="H37" s="60"/>
      <c r="I37" s="61"/>
      <c r="J37" s="60"/>
      <c r="K37" s="60"/>
      <c r="L37" s="60"/>
      <c r="M37" s="60"/>
      <c r="N37" s="60"/>
      <c r="O37" s="60"/>
      <c r="P37" s="60"/>
      <c r="Q37" s="60"/>
      <c r="R37" s="60"/>
      <c r="S37" s="61"/>
      <c r="T37" s="60"/>
      <c r="U37" s="60"/>
      <c r="V37" s="60"/>
    </row>
  </sheetData>
  <sheetProtection/>
  <mergeCells count="17">
    <mergeCell ref="Q5:R5"/>
    <mergeCell ref="B5:C5"/>
    <mergeCell ref="D5:E5"/>
    <mergeCell ref="F5:G5"/>
    <mergeCell ref="K5:L5"/>
    <mergeCell ref="M5:N5"/>
    <mergeCell ref="O5:P5"/>
    <mergeCell ref="A1:V1"/>
    <mergeCell ref="A2:A6"/>
    <mergeCell ref="B2:T2"/>
    <mergeCell ref="U2:V5"/>
    <mergeCell ref="B3:J3"/>
    <mergeCell ref="K3:T3"/>
    <mergeCell ref="B4:H4"/>
    <mergeCell ref="I4:J5"/>
    <mergeCell ref="K4:R4"/>
    <mergeCell ref="S4:T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5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10.7109375" style="318" customWidth="1"/>
    <col min="2" max="2" width="10.57421875" style="318" customWidth="1"/>
    <col min="3" max="14" width="12.7109375" style="318" customWidth="1"/>
    <col min="15" max="17" width="12.140625" style="318" customWidth="1"/>
    <col min="18" max="16384" width="9.140625" style="318" customWidth="1"/>
  </cols>
  <sheetData>
    <row r="1" spans="1:17" ht="24.75" customHeight="1" thickBot="1" thickTop="1">
      <c r="A1" s="469" t="s">
        <v>281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1"/>
    </row>
    <row r="2" spans="1:17" ht="24.75" customHeight="1" thickBot="1" thickTop="1">
      <c r="A2" s="443" t="s">
        <v>4</v>
      </c>
      <c r="B2" s="482" t="s">
        <v>41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443" t="s">
        <v>32</v>
      </c>
    </row>
    <row r="3" spans="1:17" ht="24.75" customHeight="1" thickBot="1">
      <c r="A3" s="472"/>
      <c r="B3" s="480" t="s">
        <v>42</v>
      </c>
      <c r="C3" s="481"/>
      <c r="D3" s="481"/>
      <c r="E3" s="481"/>
      <c r="F3" s="481"/>
      <c r="G3" s="506" t="s">
        <v>43</v>
      </c>
      <c r="H3" s="481"/>
      <c r="I3" s="481"/>
      <c r="J3" s="481"/>
      <c r="K3" s="481"/>
      <c r="L3" s="506" t="s">
        <v>44</v>
      </c>
      <c r="M3" s="481"/>
      <c r="N3" s="481"/>
      <c r="O3" s="481"/>
      <c r="P3" s="507"/>
      <c r="Q3" s="443"/>
    </row>
    <row r="4" spans="1:17" ht="24.75" customHeight="1">
      <c r="A4" s="472"/>
      <c r="B4" s="485" t="s">
        <v>33</v>
      </c>
      <c r="C4" s="485"/>
      <c r="D4" s="485"/>
      <c r="E4" s="485"/>
      <c r="F4" s="499" t="s">
        <v>32</v>
      </c>
      <c r="G4" s="500" t="s">
        <v>33</v>
      </c>
      <c r="H4" s="501"/>
      <c r="I4" s="501"/>
      <c r="J4" s="502"/>
      <c r="K4" s="499" t="s">
        <v>32</v>
      </c>
      <c r="L4" s="500" t="s">
        <v>33</v>
      </c>
      <c r="M4" s="501"/>
      <c r="N4" s="501"/>
      <c r="O4" s="502"/>
      <c r="P4" s="503" t="s">
        <v>32</v>
      </c>
      <c r="Q4" s="443"/>
    </row>
    <row r="5" spans="1:17" ht="24.75" customHeight="1" thickBot="1">
      <c r="A5" s="472"/>
      <c r="B5" s="64" t="s">
        <v>34</v>
      </c>
      <c r="C5" s="84" t="s">
        <v>203</v>
      </c>
      <c r="D5" s="84" t="s">
        <v>205</v>
      </c>
      <c r="E5" s="85" t="s">
        <v>35</v>
      </c>
      <c r="F5" s="481"/>
      <c r="G5" s="86" t="s">
        <v>34</v>
      </c>
      <c r="H5" s="87" t="s">
        <v>203</v>
      </c>
      <c r="I5" s="87" t="s">
        <v>205</v>
      </c>
      <c r="J5" s="88" t="s">
        <v>35</v>
      </c>
      <c r="K5" s="481"/>
      <c r="L5" s="86" t="s">
        <v>34</v>
      </c>
      <c r="M5" s="87" t="s">
        <v>203</v>
      </c>
      <c r="N5" s="87" t="s">
        <v>205</v>
      </c>
      <c r="O5" s="89" t="s">
        <v>35</v>
      </c>
      <c r="P5" s="504"/>
      <c r="Q5" s="444"/>
    </row>
    <row r="6" spans="1:18" ht="15">
      <c r="A6" s="90" t="s">
        <v>7</v>
      </c>
      <c r="B6" s="91">
        <v>0</v>
      </c>
      <c r="C6" s="92">
        <v>1</v>
      </c>
      <c r="D6" s="93">
        <v>0</v>
      </c>
      <c r="E6" s="94">
        <v>0</v>
      </c>
      <c r="F6" s="95">
        <v>1</v>
      </c>
      <c r="G6" s="91">
        <v>8</v>
      </c>
      <c r="H6" s="92">
        <v>11</v>
      </c>
      <c r="I6" s="92">
        <v>0</v>
      </c>
      <c r="J6" s="94">
        <v>0</v>
      </c>
      <c r="K6" s="95">
        <v>19</v>
      </c>
      <c r="L6" s="91">
        <v>0</v>
      </c>
      <c r="M6" s="92">
        <v>0</v>
      </c>
      <c r="N6" s="92">
        <v>0</v>
      </c>
      <c r="O6" s="94">
        <v>0</v>
      </c>
      <c r="P6" s="96">
        <v>0</v>
      </c>
      <c r="Q6" s="96">
        <v>20</v>
      </c>
      <c r="R6" s="331" t="s">
        <v>130</v>
      </c>
    </row>
    <row r="7" spans="1:18" ht="15">
      <c r="A7" s="15" t="s">
        <v>8</v>
      </c>
      <c r="B7" s="97">
        <v>0</v>
      </c>
      <c r="C7" s="98">
        <v>0</v>
      </c>
      <c r="D7" s="99">
        <v>0</v>
      </c>
      <c r="E7" s="100">
        <v>0</v>
      </c>
      <c r="F7" s="101">
        <v>0</v>
      </c>
      <c r="G7" s="97">
        <v>1</v>
      </c>
      <c r="H7" s="98">
        <v>5</v>
      </c>
      <c r="I7" s="98">
        <v>0</v>
      </c>
      <c r="J7" s="100">
        <v>0</v>
      </c>
      <c r="K7" s="101">
        <v>6</v>
      </c>
      <c r="L7" s="97">
        <v>0</v>
      </c>
      <c r="M7" s="98">
        <v>1</v>
      </c>
      <c r="N7" s="98">
        <v>0</v>
      </c>
      <c r="O7" s="100">
        <v>0</v>
      </c>
      <c r="P7" s="102">
        <v>1</v>
      </c>
      <c r="Q7" s="102">
        <v>7</v>
      </c>
      <c r="R7" s="331" t="s">
        <v>131</v>
      </c>
    </row>
    <row r="8" spans="1:18" ht="15">
      <c r="A8" s="15" t="s">
        <v>9</v>
      </c>
      <c r="B8" s="97">
        <v>1</v>
      </c>
      <c r="C8" s="98">
        <v>0</v>
      </c>
      <c r="D8" s="99">
        <v>0</v>
      </c>
      <c r="E8" s="100">
        <v>0</v>
      </c>
      <c r="F8" s="101">
        <v>1</v>
      </c>
      <c r="G8" s="97">
        <v>1</v>
      </c>
      <c r="H8" s="98">
        <v>3</v>
      </c>
      <c r="I8" s="98">
        <v>0</v>
      </c>
      <c r="J8" s="100">
        <v>0</v>
      </c>
      <c r="K8" s="101">
        <v>4</v>
      </c>
      <c r="L8" s="97">
        <v>0</v>
      </c>
      <c r="M8" s="98">
        <v>0</v>
      </c>
      <c r="N8" s="98">
        <v>0</v>
      </c>
      <c r="O8" s="100">
        <v>0</v>
      </c>
      <c r="P8" s="102">
        <v>0</v>
      </c>
      <c r="Q8" s="102">
        <v>5</v>
      </c>
      <c r="R8" s="331" t="s">
        <v>132</v>
      </c>
    </row>
    <row r="9" spans="1:18" ht="15">
      <c r="A9" s="15" t="s">
        <v>10</v>
      </c>
      <c r="B9" s="97">
        <v>0</v>
      </c>
      <c r="C9" s="98">
        <v>1</v>
      </c>
      <c r="D9" s="99">
        <v>0</v>
      </c>
      <c r="E9" s="100">
        <v>0</v>
      </c>
      <c r="F9" s="101">
        <v>1</v>
      </c>
      <c r="G9" s="97">
        <v>1</v>
      </c>
      <c r="H9" s="98">
        <v>4</v>
      </c>
      <c r="I9" s="98">
        <v>0</v>
      </c>
      <c r="J9" s="100">
        <v>0</v>
      </c>
      <c r="K9" s="101">
        <v>5</v>
      </c>
      <c r="L9" s="97">
        <v>0</v>
      </c>
      <c r="M9" s="98">
        <v>3</v>
      </c>
      <c r="N9" s="98">
        <v>0</v>
      </c>
      <c r="O9" s="100">
        <v>0</v>
      </c>
      <c r="P9" s="102">
        <v>3</v>
      </c>
      <c r="Q9" s="102">
        <v>9</v>
      </c>
      <c r="R9" s="331" t="s">
        <v>133</v>
      </c>
    </row>
    <row r="10" spans="1:18" ht="15">
      <c r="A10" s="15" t="s">
        <v>11</v>
      </c>
      <c r="B10" s="97">
        <v>1</v>
      </c>
      <c r="C10" s="98">
        <v>4</v>
      </c>
      <c r="D10" s="99">
        <v>0</v>
      </c>
      <c r="E10" s="100">
        <v>0</v>
      </c>
      <c r="F10" s="101">
        <v>5</v>
      </c>
      <c r="G10" s="97">
        <v>5</v>
      </c>
      <c r="H10" s="98">
        <v>25</v>
      </c>
      <c r="I10" s="98">
        <v>1</v>
      </c>
      <c r="J10" s="100">
        <v>0</v>
      </c>
      <c r="K10" s="101">
        <v>31</v>
      </c>
      <c r="L10" s="97">
        <v>4</v>
      </c>
      <c r="M10" s="98">
        <v>14</v>
      </c>
      <c r="N10" s="98">
        <v>1</v>
      </c>
      <c r="O10" s="100">
        <v>0</v>
      </c>
      <c r="P10" s="102">
        <v>19</v>
      </c>
      <c r="Q10" s="102">
        <v>55</v>
      </c>
      <c r="R10" s="331" t="s">
        <v>134</v>
      </c>
    </row>
    <row r="11" spans="1:18" ht="15">
      <c r="A11" s="15" t="s">
        <v>12</v>
      </c>
      <c r="B11" s="97">
        <v>0</v>
      </c>
      <c r="C11" s="98">
        <v>7</v>
      </c>
      <c r="D11" s="99">
        <v>0</v>
      </c>
      <c r="E11" s="100">
        <v>0</v>
      </c>
      <c r="F11" s="101">
        <v>7</v>
      </c>
      <c r="G11" s="97">
        <v>35</v>
      </c>
      <c r="H11" s="98">
        <v>118</v>
      </c>
      <c r="I11" s="98">
        <v>6</v>
      </c>
      <c r="J11" s="100">
        <v>1</v>
      </c>
      <c r="K11" s="101">
        <v>160</v>
      </c>
      <c r="L11" s="97">
        <v>16</v>
      </c>
      <c r="M11" s="98">
        <v>74</v>
      </c>
      <c r="N11" s="98">
        <v>5</v>
      </c>
      <c r="O11" s="100">
        <v>0</v>
      </c>
      <c r="P11" s="102">
        <v>95</v>
      </c>
      <c r="Q11" s="102">
        <v>262</v>
      </c>
      <c r="R11" s="331" t="s">
        <v>135</v>
      </c>
    </row>
    <row r="12" spans="1:18" ht="15">
      <c r="A12" s="15" t="s">
        <v>13</v>
      </c>
      <c r="B12" s="97">
        <v>8</v>
      </c>
      <c r="C12" s="98">
        <v>44</v>
      </c>
      <c r="D12" s="99">
        <v>0</v>
      </c>
      <c r="E12" s="100">
        <v>0</v>
      </c>
      <c r="F12" s="101">
        <v>52</v>
      </c>
      <c r="G12" s="97">
        <v>129</v>
      </c>
      <c r="H12" s="98">
        <v>352</v>
      </c>
      <c r="I12" s="98">
        <v>16</v>
      </c>
      <c r="J12" s="100">
        <v>0</v>
      </c>
      <c r="K12" s="101">
        <v>497</v>
      </c>
      <c r="L12" s="97">
        <v>74</v>
      </c>
      <c r="M12" s="98">
        <v>227</v>
      </c>
      <c r="N12" s="98">
        <v>13</v>
      </c>
      <c r="O12" s="100">
        <v>0</v>
      </c>
      <c r="P12" s="102">
        <v>314</v>
      </c>
      <c r="Q12" s="102">
        <v>863</v>
      </c>
      <c r="R12" s="331" t="s">
        <v>136</v>
      </c>
    </row>
    <row r="13" spans="1:18" ht="15">
      <c r="A13" s="15" t="s">
        <v>14</v>
      </c>
      <c r="B13" s="97">
        <v>42</v>
      </c>
      <c r="C13" s="98">
        <v>86</v>
      </c>
      <c r="D13" s="99">
        <v>0</v>
      </c>
      <c r="E13" s="100">
        <v>1</v>
      </c>
      <c r="F13" s="101">
        <v>129</v>
      </c>
      <c r="G13" s="97">
        <v>408</v>
      </c>
      <c r="H13" s="98">
        <v>1028</v>
      </c>
      <c r="I13" s="98">
        <v>32</v>
      </c>
      <c r="J13" s="100">
        <v>0</v>
      </c>
      <c r="K13" s="101">
        <v>1468</v>
      </c>
      <c r="L13" s="97">
        <v>202</v>
      </c>
      <c r="M13" s="98">
        <v>540</v>
      </c>
      <c r="N13" s="98">
        <v>34</v>
      </c>
      <c r="O13" s="100">
        <v>1</v>
      </c>
      <c r="P13" s="102">
        <v>777</v>
      </c>
      <c r="Q13" s="102">
        <v>2374</v>
      </c>
      <c r="R13" s="331" t="s">
        <v>137</v>
      </c>
    </row>
    <row r="14" spans="1:18" ht="15">
      <c r="A14" s="15" t="s">
        <v>15</v>
      </c>
      <c r="B14" s="97">
        <v>26</v>
      </c>
      <c r="C14" s="98">
        <v>56</v>
      </c>
      <c r="D14" s="99">
        <v>2</v>
      </c>
      <c r="E14" s="100">
        <v>0</v>
      </c>
      <c r="F14" s="101">
        <v>84</v>
      </c>
      <c r="G14" s="97">
        <v>414</v>
      </c>
      <c r="H14" s="98">
        <v>729</v>
      </c>
      <c r="I14" s="98">
        <v>27</v>
      </c>
      <c r="J14" s="100">
        <v>1</v>
      </c>
      <c r="K14" s="101">
        <v>1171</v>
      </c>
      <c r="L14" s="97">
        <v>195</v>
      </c>
      <c r="M14" s="98">
        <v>366</v>
      </c>
      <c r="N14" s="98">
        <v>22</v>
      </c>
      <c r="O14" s="100">
        <v>0</v>
      </c>
      <c r="P14" s="102">
        <v>583</v>
      </c>
      <c r="Q14" s="102">
        <v>1838</v>
      </c>
      <c r="R14" s="331" t="s">
        <v>138</v>
      </c>
    </row>
    <row r="15" spans="1:18" ht="15">
      <c r="A15" s="15" t="s">
        <v>16</v>
      </c>
      <c r="B15" s="97">
        <v>6</v>
      </c>
      <c r="C15" s="98">
        <v>14</v>
      </c>
      <c r="D15" s="99">
        <v>1</v>
      </c>
      <c r="E15" s="100">
        <v>0</v>
      </c>
      <c r="F15" s="101">
        <v>21</v>
      </c>
      <c r="G15" s="97">
        <v>100</v>
      </c>
      <c r="H15" s="98">
        <v>189</v>
      </c>
      <c r="I15" s="98">
        <v>7</v>
      </c>
      <c r="J15" s="100">
        <v>0</v>
      </c>
      <c r="K15" s="101">
        <v>296</v>
      </c>
      <c r="L15" s="97">
        <v>46</v>
      </c>
      <c r="M15" s="98">
        <v>89</v>
      </c>
      <c r="N15" s="98">
        <v>8</v>
      </c>
      <c r="O15" s="100">
        <v>0</v>
      </c>
      <c r="P15" s="102">
        <v>143</v>
      </c>
      <c r="Q15" s="102">
        <v>460</v>
      </c>
      <c r="R15" s="331" t="s">
        <v>139</v>
      </c>
    </row>
    <row r="16" spans="1:18" ht="15">
      <c r="A16" s="15" t="s">
        <v>17</v>
      </c>
      <c r="B16" s="97">
        <v>1</v>
      </c>
      <c r="C16" s="98">
        <v>12</v>
      </c>
      <c r="D16" s="99">
        <v>0</v>
      </c>
      <c r="E16" s="100">
        <v>0</v>
      </c>
      <c r="F16" s="101">
        <v>13</v>
      </c>
      <c r="G16" s="97">
        <v>37</v>
      </c>
      <c r="H16" s="98">
        <v>86</v>
      </c>
      <c r="I16" s="98">
        <v>6</v>
      </c>
      <c r="J16" s="100">
        <v>0</v>
      </c>
      <c r="K16" s="101">
        <v>129</v>
      </c>
      <c r="L16" s="97">
        <v>15</v>
      </c>
      <c r="M16" s="98">
        <v>42</v>
      </c>
      <c r="N16" s="98">
        <v>4</v>
      </c>
      <c r="O16" s="100">
        <v>0</v>
      </c>
      <c r="P16" s="102">
        <v>61</v>
      </c>
      <c r="Q16" s="102">
        <v>203</v>
      </c>
      <c r="R16" s="331" t="s">
        <v>140</v>
      </c>
    </row>
    <row r="17" spans="1:18" ht="15">
      <c r="A17" s="15" t="s">
        <v>18</v>
      </c>
      <c r="B17" s="97">
        <v>2</v>
      </c>
      <c r="C17" s="98">
        <v>10</v>
      </c>
      <c r="D17" s="99">
        <v>0</v>
      </c>
      <c r="E17" s="100">
        <v>0</v>
      </c>
      <c r="F17" s="101">
        <v>12</v>
      </c>
      <c r="G17" s="97">
        <v>39</v>
      </c>
      <c r="H17" s="98">
        <v>94</v>
      </c>
      <c r="I17" s="98">
        <v>6</v>
      </c>
      <c r="J17" s="100">
        <v>0</v>
      </c>
      <c r="K17" s="101">
        <v>139</v>
      </c>
      <c r="L17" s="97">
        <v>19</v>
      </c>
      <c r="M17" s="98">
        <v>52</v>
      </c>
      <c r="N17" s="98">
        <v>2</v>
      </c>
      <c r="O17" s="100">
        <v>0</v>
      </c>
      <c r="P17" s="102">
        <v>73</v>
      </c>
      <c r="Q17" s="102">
        <v>224</v>
      </c>
      <c r="R17" s="331" t="s">
        <v>141</v>
      </c>
    </row>
    <row r="18" spans="1:18" ht="15">
      <c r="A18" s="15" t="s">
        <v>19</v>
      </c>
      <c r="B18" s="97">
        <v>7</v>
      </c>
      <c r="C18" s="98">
        <v>20</v>
      </c>
      <c r="D18" s="99">
        <v>0</v>
      </c>
      <c r="E18" s="100">
        <v>0</v>
      </c>
      <c r="F18" s="101">
        <v>27</v>
      </c>
      <c r="G18" s="97">
        <v>105</v>
      </c>
      <c r="H18" s="98">
        <v>207</v>
      </c>
      <c r="I18" s="98">
        <v>14</v>
      </c>
      <c r="J18" s="100">
        <v>1</v>
      </c>
      <c r="K18" s="101">
        <v>327</v>
      </c>
      <c r="L18" s="97">
        <v>47</v>
      </c>
      <c r="M18" s="98">
        <v>156</v>
      </c>
      <c r="N18" s="98">
        <v>8</v>
      </c>
      <c r="O18" s="100">
        <v>1</v>
      </c>
      <c r="P18" s="102">
        <v>212</v>
      </c>
      <c r="Q18" s="102">
        <v>566</v>
      </c>
      <c r="R18" s="331" t="s">
        <v>142</v>
      </c>
    </row>
    <row r="19" spans="1:18" ht="15">
      <c r="A19" s="15" t="s">
        <v>20</v>
      </c>
      <c r="B19" s="97">
        <v>3</v>
      </c>
      <c r="C19" s="98">
        <v>17</v>
      </c>
      <c r="D19" s="99">
        <v>0</v>
      </c>
      <c r="E19" s="100">
        <v>0</v>
      </c>
      <c r="F19" s="101">
        <v>20</v>
      </c>
      <c r="G19" s="97">
        <v>64</v>
      </c>
      <c r="H19" s="98">
        <v>150</v>
      </c>
      <c r="I19" s="98">
        <v>9</v>
      </c>
      <c r="J19" s="100">
        <v>0</v>
      </c>
      <c r="K19" s="101">
        <v>223</v>
      </c>
      <c r="L19" s="97">
        <v>37</v>
      </c>
      <c r="M19" s="98">
        <v>93</v>
      </c>
      <c r="N19" s="98">
        <v>5</v>
      </c>
      <c r="O19" s="100">
        <v>0</v>
      </c>
      <c r="P19" s="102">
        <v>135</v>
      </c>
      <c r="Q19" s="102">
        <v>378</v>
      </c>
      <c r="R19" s="331" t="s">
        <v>143</v>
      </c>
    </row>
    <row r="20" spans="1:18" ht="15">
      <c r="A20" s="15" t="s">
        <v>21</v>
      </c>
      <c r="B20" s="97">
        <v>4</v>
      </c>
      <c r="C20" s="98">
        <v>11</v>
      </c>
      <c r="D20" s="99">
        <v>0</v>
      </c>
      <c r="E20" s="100">
        <v>0</v>
      </c>
      <c r="F20" s="101">
        <v>15</v>
      </c>
      <c r="G20" s="97">
        <v>46</v>
      </c>
      <c r="H20" s="98">
        <v>104</v>
      </c>
      <c r="I20" s="98">
        <v>3</v>
      </c>
      <c r="J20" s="100">
        <v>0</v>
      </c>
      <c r="K20" s="101">
        <v>153</v>
      </c>
      <c r="L20" s="97">
        <v>20</v>
      </c>
      <c r="M20" s="98">
        <v>59</v>
      </c>
      <c r="N20" s="98">
        <v>2</v>
      </c>
      <c r="O20" s="100">
        <v>0</v>
      </c>
      <c r="P20" s="102">
        <v>81</v>
      </c>
      <c r="Q20" s="102">
        <v>249</v>
      </c>
      <c r="R20" s="331" t="s">
        <v>144</v>
      </c>
    </row>
    <row r="21" spans="1:18" ht="15">
      <c r="A21" s="15" t="s">
        <v>22</v>
      </c>
      <c r="B21" s="97">
        <v>5</v>
      </c>
      <c r="C21" s="98">
        <v>19</v>
      </c>
      <c r="D21" s="99">
        <v>0</v>
      </c>
      <c r="E21" s="100">
        <v>0</v>
      </c>
      <c r="F21" s="101">
        <v>24</v>
      </c>
      <c r="G21" s="97">
        <v>72</v>
      </c>
      <c r="H21" s="98">
        <v>174</v>
      </c>
      <c r="I21" s="98">
        <v>12</v>
      </c>
      <c r="J21" s="100">
        <v>0</v>
      </c>
      <c r="K21" s="101">
        <v>258</v>
      </c>
      <c r="L21" s="97">
        <v>50</v>
      </c>
      <c r="M21" s="98">
        <v>92</v>
      </c>
      <c r="N21" s="98">
        <v>11</v>
      </c>
      <c r="O21" s="100">
        <v>0</v>
      </c>
      <c r="P21" s="102">
        <v>153</v>
      </c>
      <c r="Q21" s="102">
        <v>435</v>
      </c>
      <c r="R21" s="331" t="s">
        <v>145</v>
      </c>
    </row>
    <row r="22" spans="1:18" ht="15">
      <c r="A22" s="15" t="s">
        <v>23</v>
      </c>
      <c r="B22" s="97">
        <v>19</v>
      </c>
      <c r="C22" s="98">
        <v>33</v>
      </c>
      <c r="D22" s="99">
        <v>0</v>
      </c>
      <c r="E22" s="100">
        <v>0</v>
      </c>
      <c r="F22" s="101">
        <v>52</v>
      </c>
      <c r="G22" s="97">
        <v>190</v>
      </c>
      <c r="H22" s="98">
        <v>399</v>
      </c>
      <c r="I22" s="98">
        <v>16</v>
      </c>
      <c r="J22" s="100">
        <v>1</v>
      </c>
      <c r="K22" s="101">
        <v>606</v>
      </c>
      <c r="L22" s="97">
        <v>93</v>
      </c>
      <c r="M22" s="98">
        <v>243</v>
      </c>
      <c r="N22" s="98">
        <v>19</v>
      </c>
      <c r="O22" s="100">
        <v>0</v>
      </c>
      <c r="P22" s="102">
        <v>355</v>
      </c>
      <c r="Q22" s="102">
        <v>1013</v>
      </c>
      <c r="R22" s="331" t="s">
        <v>146</v>
      </c>
    </row>
    <row r="23" spans="1:18" ht="15">
      <c r="A23" s="15" t="s">
        <v>24</v>
      </c>
      <c r="B23" s="97">
        <v>8</v>
      </c>
      <c r="C23" s="98">
        <v>34</v>
      </c>
      <c r="D23" s="99">
        <v>0</v>
      </c>
      <c r="E23" s="100">
        <v>0</v>
      </c>
      <c r="F23" s="101">
        <v>42</v>
      </c>
      <c r="G23" s="97">
        <v>150</v>
      </c>
      <c r="H23" s="98">
        <v>302</v>
      </c>
      <c r="I23" s="98">
        <v>11</v>
      </c>
      <c r="J23" s="100">
        <v>0</v>
      </c>
      <c r="K23" s="101">
        <v>463</v>
      </c>
      <c r="L23" s="97">
        <v>105</v>
      </c>
      <c r="M23" s="98">
        <v>184</v>
      </c>
      <c r="N23" s="98">
        <v>6</v>
      </c>
      <c r="O23" s="100">
        <v>0</v>
      </c>
      <c r="P23" s="102">
        <v>295</v>
      </c>
      <c r="Q23" s="102">
        <v>800</v>
      </c>
      <c r="R23" s="331" t="s">
        <v>147</v>
      </c>
    </row>
    <row r="24" spans="1:18" ht="15">
      <c r="A24" s="15" t="s">
        <v>25</v>
      </c>
      <c r="B24" s="97">
        <v>4</v>
      </c>
      <c r="C24" s="98">
        <v>11</v>
      </c>
      <c r="D24" s="99">
        <v>1</v>
      </c>
      <c r="E24" s="100">
        <v>0</v>
      </c>
      <c r="F24" s="101">
        <v>16</v>
      </c>
      <c r="G24" s="97">
        <v>71</v>
      </c>
      <c r="H24" s="98">
        <v>128</v>
      </c>
      <c r="I24" s="98">
        <v>7</v>
      </c>
      <c r="J24" s="100">
        <v>0</v>
      </c>
      <c r="K24" s="101">
        <v>206</v>
      </c>
      <c r="L24" s="97">
        <v>47</v>
      </c>
      <c r="M24" s="98">
        <v>90</v>
      </c>
      <c r="N24" s="98">
        <v>6</v>
      </c>
      <c r="O24" s="100">
        <v>0</v>
      </c>
      <c r="P24" s="102">
        <v>143</v>
      </c>
      <c r="Q24" s="102">
        <v>365</v>
      </c>
      <c r="R24" s="331" t="s">
        <v>148</v>
      </c>
    </row>
    <row r="25" spans="1:18" ht="15">
      <c r="A25" s="15" t="s">
        <v>26</v>
      </c>
      <c r="B25" s="97">
        <v>2</v>
      </c>
      <c r="C25" s="98">
        <v>6</v>
      </c>
      <c r="D25" s="99">
        <v>0</v>
      </c>
      <c r="E25" s="100">
        <v>0</v>
      </c>
      <c r="F25" s="101">
        <v>8</v>
      </c>
      <c r="G25" s="97">
        <v>20</v>
      </c>
      <c r="H25" s="98">
        <v>70</v>
      </c>
      <c r="I25" s="98">
        <v>3</v>
      </c>
      <c r="J25" s="100">
        <v>0</v>
      </c>
      <c r="K25" s="101">
        <v>93</v>
      </c>
      <c r="L25" s="97">
        <v>10</v>
      </c>
      <c r="M25" s="98">
        <v>39</v>
      </c>
      <c r="N25" s="98">
        <v>2</v>
      </c>
      <c r="O25" s="100">
        <v>0</v>
      </c>
      <c r="P25" s="102">
        <v>51</v>
      </c>
      <c r="Q25" s="102">
        <v>152</v>
      </c>
      <c r="R25" s="331" t="s">
        <v>149</v>
      </c>
    </row>
    <row r="26" spans="1:18" ht="15">
      <c r="A26" s="15" t="s">
        <v>27</v>
      </c>
      <c r="B26" s="97">
        <v>1</v>
      </c>
      <c r="C26" s="98">
        <v>1</v>
      </c>
      <c r="D26" s="99">
        <v>0</v>
      </c>
      <c r="E26" s="100">
        <v>0</v>
      </c>
      <c r="F26" s="101">
        <v>2</v>
      </c>
      <c r="G26" s="97">
        <v>13</v>
      </c>
      <c r="H26" s="98">
        <v>39</v>
      </c>
      <c r="I26" s="98">
        <v>1</v>
      </c>
      <c r="J26" s="100">
        <v>0</v>
      </c>
      <c r="K26" s="101">
        <v>53</v>
      </c>
      <c r="L26" s="97">
        <v>6</v>
      </c>
      <c r="M26" s="98">
        <v>18</v>
      </c>
      <c r="N26" s="98">
        <v>0</v>
      </c>
      <c r="O26" s="100">
        <v>0</v>
      </c>
      <c r="P26" s="102">
        <v>24</v>
      </c>
      <c r="Q26" s="102">
        <v>79</v>
      </c>
      <c r="R26" s="331" t="s">
        <v>150</v>
      </c>
    </row>
    <row r="27" spans="1:18" ht="15">
      <c r="A27" s="15" t="s">
        <v>28</v>
      </c>
      <c r="B27" s="97">
        <v>1</v>
      </c>
      <c r="C27" s="98">
        <v>2</v>
      </c>
      <c r="D27" s="99">
        <v>0</v>
      </c>
      <c r="E27" s="100">
        <v>0</v>
      </c>
      <c r="F27" s="101">
        <v>3</v>
      </c>
      <c r="G27" s="97">
        <v>11</v>
      </c>
      <c r="H27" s="98">
        <v>34</v>
      </c>
      <c r="I27" s="98">
        <v>3</v>
      </c>
      <c r="J27" s="100">
        <v>0</v>
      </c>
      <c r="K27" s="101">
        <v>48</v>
      </c>
      <c r="L27" s="97">
        <v>12</v>
      </c>
      <c r="M27" s="98">
        <v>24</v>
      </c>
      <c r="N27" s="98">
        <v>3</v>
      </c>
      <c r="O27" s="100">
        <v>0</v>
      </c>
      <c r="P27" s="102">
        <v>39</v>
      </c>
      <c r="Q27" s="102">
        <v>90</v>
      </c>
      <c r="R27" s="331" t="s">
        <v>151</v>
      </c>
    </row>
    <row r="28" spans="1:18" ht="15">
      <c r="A28" s="15" t="s">
        <v>29</v>
      </c>
      <c r="B28" s="97">
        <v>1</v>
      </c>
      <c r="C28" s="98">
        <v>4</v>
      </c>
      <c r="D28" s="99">
        <v>0</v>
      </c>
      <c r="E28" s="100">
        <v>0</v>
      </c>
      <c r="F28" s="101">
        <v>5</v>
      </c>
      <c r="G28" s="97">
        <v>17</v>
      </c>
      <c r="H28" s="98">
        <v>33</v>
      </c>
      <c r="I28" s="98">
        <v>0</v>
      </c>
      <c r="J28" s="100">
        <v>0</v>
      </c>
      <c r="K28" s="101">
        <v>50</v>
      </c>
      <c r="L28" s="97">
        <v>6</v>
      </c>
      <c r="M28" s="98">
        <v>18</v>
      </c>
      <c r="N28" s="98">
        <v>1</v>
      </c>
      <c r="O28" s="100">
        <v>0</v>
      </c>
      <c r="P28" s="102">
        <v>25</v>
      </c>
      <c r="Q28" s="102">
        <v>80</v>
      </c>
      <c r="R28" s="331" t="s">
        <v>152</v>
      </c>
    </row>
    <row r="29" spans="1:18" ht="15">
      <c r="A29" s="15" t="s">
        <v>30</v>
      </c>
      <c r="B29" s="97">
        <v>0</v>
      </c>
      <c r="C29" s="98">
        <v>1</v>
      </c>
      <c r="D29" s="99">
        <v>0</v>
      </c>
      <c r="E29" s="100">
        <v>0</v>
      </c>
      <c r="F29" s="101">
        <v>1</v>
      </c>
      <c r="G29" s="97">
        <v>3</v>
      </c>
      <c r="H29" s="98">
        <v>17</v>
      </c>
      <c r="I29" s="98">
        <v>1</v>
      </c>
      <c r="J29" s="100">
        <v>0</v>
      </c>
      <c r="K29" s="101">
        <v>21</v>
      </c>
      <c r="L29" s="97">
        <v>2</v>
      </c>
      <c r="M29" s="98">
        <v>8</v>
      </c>
      <c r="N29" s="98">
        <v>0</v>
      </c>
      <c r="O29" s="100">
        <v>0</v>
      </c>
      <c r="P29" s="102">
        <v>10</v>
      </c>
      <c r="Q29" s="102">
        <v>32</v>
      </c>
      <c r="R29" s="331" t="s">
        <v>153</v>
      </c>
    </row>
    <row r="30" spans="1:18" ht="15.75" thickBot="1">
      <c r="A30" s="19" t="s">
        <v>31</v>
      </c>
      <c r="B30" s="103">
        <v>2</v>
      </c>
      <c r="C30" s="104">
        <v>1</v>
      </c>
      <c r="D30" s="105">
        <v>0</v>
      </c>
      <c r="E30" s="106">
        <v>0</v>
      </c>
      <c r="F30" s="107">
        <v>3</v>
      </c>
      <c r="G30" s="103">
        <v>13</v>
      </c>
      <c r="H30" s="104">
        <v>29</v>
      </c>
      <c r="I30" s="104">
        <v>3</v>
      </c>
      <c r="J30" s="106">
        <v>0</v>
      </c>
      <c r="K30" s="107">
        <v>45</v>
      </c>
      <c r="L30" s="103">
        <v>11</v>
      </c>
      <c r="M30" s="104">
        <v>8</v>
      </c>
      <c r="N30" s="104">
        <v>3</v>
      </c>
      <c r="O30" s="106">
        <v>0</v>
      </c>
      <c r="P30" s="108">
        <v>22</v>
      </c>
      <c r="Q30" s="108">
        <v>70</v>
      </c>
      <c r="R30" s="331" t="s">
        <v>31</v>
      </c>
    </row>
    <row r="31" spans="1:18" ht="15.75" thickBot="1">
      <c r="A31" s="25" t="s">
        <v>32</v>
      </c>
      <c r="B31" s="109">
        <v>144</v>
      </c>
      <c r="C31" s="110">
        <v>395</v>
      </c>
      <c r="D31" s="110">
        <v>4</v>
      </c>
      <c r="E31" s="111">
        <v>1</v>
      </c>
      <c r="F31" s="109">
        <v>544</v>
      </c>
      <c r="G31" s="109">
        <v>1953</v>
      </c>
      <c r="H31" s="110">
        <v>4330</v>
      </c>
      <c r="I31" s="110">
        <v>184</v>
      </c>
      <c r="J31" s="111">
        <v>4</v>
      </c>
      <c r="K31" s="109">
        <v>6471</v>
      </c>
      <c r="L31" s="109">
        <v>1017</v>
      </c>
      <c r="M31" s="110">
        <v>2440</v>
      </c>
      <c r="N31" s="110">
        <v>155</v>
      </c>
      <c r="O31" s="111">
        <v>2</v>
      </c>
      <c r="P31" s="112">
        <v>3614</v>
      </c>
      <c r="Q31" s="112">
        <v>10629</v>
      </c>
      <c r="R31" s="331" t="s">
        <v>54</v>
      </c>
    </row>
    <row r="32" spans="1:17" ht="15">
      <c r="A32" s="56"/>
      <c r="B32" s="113"/>
      <c r="C32" s="113"/>
      <c r="D32" s="113"/>
      <c r="E32" s="56"/>
      <c r="F32" s="113"/>
      <c r="G32" s="113"/>
      <c r="H32" s="113"/>
      <c r="I32" s="113"/>
      <c r="J32" s="56"/>
      <c r="K32" s="113"/>
      <c r="L32" s="113"/>
      <c r="M32" s="113"/>
      <c r="N32" s="113"/>
      <c r="O32" s="56"/>
      <c r="P32" s="113"/>
      <c r="Q32" s="113"/>
    </row>
    <row r="33" spans="1:17" ht="15">
      <c r="A33" s="59" t="s">
        <v>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121"/>
    </row>
    <row r="34" spans="1:17" ht="15">
      <c r="A34" s="62" t="s">
        <v>202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R35"/>
  <sheetViews>
    <sheetView zoomScalePageLayoutView="0" workbookViewId="0" topLeftCell="A1">
      <selection activeCell="D14" sqref="D14"/>
    </sheetView>
  </sheetViews>
  <sheetFormatPr defaultColWidth="9.140625" defaultRowHeight="15"/>
  <cols>
    <col min="2" max="4" width="12.57421875" style="0" bestFit="1" customWidth="1"/>
    <col min="5" max="5" width="9.28125" style="0" bestFit="1" customWidth="1"/>
    <col min="6" max="17" width="12.57421875" style="0" bestFit="1" customWidth="1"/>
    <col min="18" max="18" width="9.140625" style="318" customWidth="1"/>
  </cols>
  <sheetData>
    <row r="1" spans="1:17" ht="17.25" thickBot="1" thickTop="1">
      <c r="A1" s="469" t="s">
        <v>282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1"/>
    </row>
    <row r="2" spans="1:17" ht="16.5" thickBot="1" thickTop="1">
      <c r="A2" s="443" t="s">
        <v>4</v>
      </c>
      <c r="B2" s="482" t="s">
        <v>41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443" t="s">
        <v>32</v>
      </c>
    </row>
    <row r="3" spans="1:17" ht="15.75" thickBot="1">
      <c r="A3" s="472"/>
      <c r="B3" s="480" t="s">
        <v>42</v>
      </c>
      <c r="C3" s="481"/>
      <c r="D3" s="481"/>
      <c r="E3" s="481"/>
      <c r="F3" s="481"/>
      <c r="G3" s="506" t="s">
        <v>43</v>
      </c>
      <c r="H3" s="481"/>
      <c r="I3" s="481"/>
      <c r="J3" s="481"/>
      <c r="K3" s="481"/>
      <c r="L3" s="506" t="s">
        <v>44</v>
      </c>
      <c r="M3" s="481"/>
      <c r="N3" s="481"/>
      <c r="O3" s="481"/>
      <c r="P3" s="507"/>
      <c r="Q3" s="443"/>
    </row>
    <row r="4" spans="1:17" ht="15">
      <c r="A4" s="472"/>
      <c r="B4" s="485" t="s">
        <v>33</v>
      </c>
      <c r="C4" s="485"/>
      <c r="D4" s="485"/>
      <c r="E4" s="485"/>
      <c r="F4" s="499" t="s">
        <v>32</v>
      </c>
      <c r="G4" s="500" t="s">
        <v>33</v>
      </c>
      <c r="H4" s="501"/>
      <c r="I4" s="501"/>
      <c r="J4" s="502"/>
      <c r="K4" s="499" t="s">
        <v>32</v>
      </c>
      <c r="L4" s="500" t="s">
        <v>33</v>
      </c>
      <c r="M4" s="501"/>
      <c r="N4" s="501"/>
      <c r="O4" s="502"/>
      <c r="P4" s="503" t="s">
        <v>32</v>
      </c>
      <c r="Q4" s="443"/>
    </row>
    <row r="5" spans="1:17" ht="15.75" thickBot="1">
      <c r="A5" s="472"/>
      <c r="B5" s="64" t="s">
        <v>34</v>
      </c>
      <c r="C5" s="84" t="s">
        <v>203</v>
      </c>
      <c r="D5" s="84" t="s">
        <v>205</v>
      </c>
      <c r="E5" s="85" t="s">
        <v>35</v>
      </c>
      <c r="F5" s="481"/>
      <c r="G5" s="86" t="s">
        <v>34</v>
      </c>
      <c r="H5" s="87" t="s">
        <v>203</v>
      </c>
      <c r="I5" s="87" t="s">
        <v>205</v>
      </c>
      <c r="J5" s="88" t="s">
        <v>35</v>
      </c>
      <c r="K5" s="481"/>
      <c r="L5" s="86" t="s">
        <v>34</v>
      </c>
      <c r="M5" s="87" t="s">
        <v>203</v>
      </c>
      <c r="N5" s="87" t="s">
        <v>205</v>
      </c>
      <c r="O5" s="89" t="s">
        <v>35</v>
      </c>
      <c r="P5" s="504"/>
      <c r="Q5" s="444"/>
    </row>
    <row r="6" spans="1:18" ht="15">
      <c r="A6" s="90" t="s">
        <v>7</v>
      </c>
      <c r="B6" s="393">
        <v>0</v>
      </c>
      <c r="C6" s="394">
        <v>0.002531645569620253</v>
      </c>
      <c r="D6" s="394">
        <v>0</v>
      </c>
      <c r="E6" s="395">
        <v>0</v>
      </c>
      <c r="F6" s="14">
        <v>0.0018382352941176466</v>
      </c>
      <c r="G6" s="396">
        <v>0.00409626216077829</v>
      </c>
      <c r="H6" s="394">
        <v>0.002540415704387991</v>
      </c>
      <c r="I6" s="394">
        <v>0</v>
      </c>
      <c r="J6" s="395">
        <v>0</v>
      </c>
      <c r="K6" s="14">
        <v>0.0029361767887498068</v>
      </c>
      <c r="L6" s="396">
        <v>0</v>
      </c>
      <c r="M6" s="394">
        <v>0</v>
      </c>
      <c r="N6" s="394">
        <v>0</v>
      </c>
      <c r="O6" s="395">
        <v>0</v>
      </c>
      <c r="P6" s="14">
        <v>0</v>
      </c>
      <c r="Q6" s="14">
        <v>0.0018816445573431179</v>
      </c>
      <c r="R6" s="335" t="s">
        <v>130</v>
      </c>
    </row>
    <row r="7" spans="1:18" ht="15">
      <c r="A7" s="15" t="s">
        <v>8</v>
      </c>
      <c r="B7" s="397">
        <v>0</v>
      </c>
      <c r="C7" s="398">
        <v>0</v>
      </c>
      <c r="D7" s="398">
        <v>0</v>
      </c>
      <c r="E7" s="399">
        <v>0</v>
      </c>
      <c r="F7" s="18">
        <v>0</v>
      </c>
      <c r="G7" s="400">
        <v>0.0005120327700972862</v>
      </c>
      <c r="H7" s="398">
        <v>0.0011547344110854503</v>
      </c>
      <c r="I7" s="398">
        <v>0</v>
      </c>
      <c r="J7" s="399">
        <v>0</v>
      </c>
      <c r="K7" s="18">
        <v>0.0009272137227630966</v>
      </c>
      <c r="L7" s="400">
        <v>0</v>
      </c>
      <c r="M7" s="398">
        <v>0.00040983606557377044</v>
      </c>
      <c r="N7" s="398">
        <v>0</v>
      </c>
      <c r="O7" s="399">
        <v>0</v>
      </c>
      <c r="P7" s="18">
        <v>0.0002767017155506364</v>
      </c>
      <c r="Q7" s="18">
        <v>0.0006585755950700913</v>
      </c>
      <c r="R7" s="335" t="s">
        <v>131</v>
      </c>
    </row>
    <row r="8" spans="1:18" ht="15">
      <c r="A8" s="15" t="s">
        <v>9</v>
      </c>
      <c r="B8" s="397">
        <v>0.006944444444444444</v>
      </c>
      <c r="C8" s="398">
        <v>0</v>
      </c>
      <c r="D8" s="398">
        <v>0</v>
      </c>
      <c r="E8" s="399">
        <v>0</v>
      </c>
      <c r="F8" s="18">
        <v>0.0018382352941176466</v>
      </c>
      <c r="G8" s="400">
        <v>0.0005120327700972862</v>
      </c>
      <c r="H8" s="398">
        <v>0.0006928406466512702</v>
      </c>
      <c r="I8" s="398">
        <v>0</v>
      </c>
      <c r="J8" s="399">
        <v>0</v>
      </c>
      <c r="K8" s="18">
        <v>0.0006181424818420646</v>
      </c>
      <c r="L8" s="400">
        <v>0</v>
      </c>
      <c r="M8" s="398">
        <v>0</v>
      </c>
      <c r="N8" s="398">
        <v>0</v>
      </c>
      <c r="O8" s="399">
        <v>0</v>
      </c>
      <c r="P8" s="18">
        <v>0</v>
      </c>
      <c r="Q8" s="18">
        <v>0.00047041113933577947</v>
      </c>
      <c r="R8" s="335" t="s">
        <v>132</v>
      </c>
    </row>
    <row r="9" spans="1:18" ht="15">
      <c r="A9" s="15" t="s">
        <v>10</v>
      </c>
      <c r="B9" s="397">
        <v>0</v>
      </c>
      <c r="C9" s="398">
        <v>0.002531645569620253</v>
      </c>
      <c r="D9" s="398">
        <v>0</v>
      </c>
      <c r="E9" s="399">
        <v>0</v>
      </c>
      <c r="F9" s="18">
        <v>0.0018382352941176466</v>
      </c>
      <c r="G9" s="400">
        <v>0.0005120327700972862</v>
      </c>
      <c r="H9" s="398">
        <v>0.0009237875288683602</v>
      </c>
      <c r="I9" s="398">
        <v>0</v>
      </c>
      <c r="J9" s="399">
        <v>0</v>
      </c>
      <c r="K9" s="18">
        <v>0.0007726781023025806</v>
      </c>
      <c r="L9" s="400">
        <v>0</v>
      </c>
      <c r="M9" s="398">
        <v>0.0012295081967213116</v>
      </c>
      <c r="N9" s="398">
        <v>0</v>
      </c>
      <c r="O9" s="399">
        <v>0</v>
      </c>
      <c r="P9" s="18">
        <v>0.0008301051466519092</v>
      </c>
      <c r="Q9" s="18">
        <v>0.0008467400508044029</v>
      </c>
      <c r="R9" s="335" t="s">
        <v>133</v>
      </c>
    </row>
    <row r="10" spans="1:18" ht="15">
      <c r="A10" s="15" t="s">
        <v>11</v>
      </c>
      <c r="B10" s="397">
        <v>0.006944444444444444</v>
      </c>
      <c r="C10" s="398">
        <v>0.010126582278481013</v>
      </c>
      <c r="D10" s="398">
        <v>0</v>
      </c>
      <c r="E10" s="399">
        <v>0</v>
      </c>
      <c r="F10" s="18">
        <v>0.009191176470588236</v>
      </c>
      <c r="G10" s="400">
        <v>0.002560163850486431</v>
      </c>
      <c r="H10" s="398">
        <v>0.005773672055427251</v>
      </c>
      <c r="I10" s="398">
        <v>0.005434782608695652</v>
      </c>
      <c r="J10" s="399">
        <v>0</v>
      </c>
      <c r="K10" s="18">
        <v>0.004790604234276001</v>
      </c>
      <c r="L10" s="400">
        <v>0.003933136676499508</v>
      </c>
      <c r="M10" s="398">
        <v>0.005737704918032787</v>
      </c>
      <c r="N10" s="398">
        <v>0.0064516129032258064</v>
      </c>
      <c r="O10" s="399">
        <v>0</v>
      </c>
      <c r="P10" s="18">
        <v>0.005257332595462092</v>
      </c>
      <c r="Q10" s="18">
        <v>0.005174522532693574</v>
      </c>
      <c r="R10" s="335" t="s">
        <v>134</v>
      </c>
    </row>
    <row r="11" spans="1:18" ht="15">
      <c r="A11" s="15" t="s">
        <v>12</v>
      </c>
      <c r="B11" s="397">
        <v>0</v>
      </c>
      <c r="C11" s="398">
        <v>0.017721518987341773</v>
      </c>
      <c r="D11" s="398">
        <v>0</v>
      </c>
      <c r="E11" s="399">
        <v>0</v>
      </c>
      <c r="F11" s="18">
        <v>0.012867647058823529</v>
      </c>
      <c r="G11" s="400">
        <v>0.017921146953405017</v>
      </c>
      <c r="H11" s="398">
        <v>0.02725173210161663</v>
      </c>
      <c r="I11" s="398">
        <v>0.03260869565217391</v>
      </c>
      <c r="J11" s="399">
        <v>0.25</v>
      </c>
      <c r="K11" s="18">
        <v>0.02472569927368258</v>
      </c>
      <c r="L11" s="400">
        <v>0.01573254670599803</v>
      </c>
      <c r="M11" s="398">
        <v>0.030327868852459017</v>
      </c>
      <c r="N11" s="398">
        <v>0.03225806451612903</v>
      </c>
      <c r="O11" s="399">
        <v>0</v>
      </c>
      <c r="P11" s="18">
        <v>0.02628666297731046</v>
      </c>
      <c r="Q11" s="18">
        <v>0.024649543701194845</v>
      </c>
      <c r="R11" s="335" t="s">
        <v>135</v>
      </c>
    </row>
    <row r="12" spans="1:18" ht="15">
      <c r="A12" s="15" t="s">
        <v>13</v>
      </c>
      <c r="B12" s="397">
        <v>0.05555555555555555</v>
      </c>
      <c r="C12" s="398">
        <v>0.11139240506329112</v>
      </c>
      <c r="D12" s="398">
        <v>0</v>
      </c>
      <c r="E12" s="399">
        <v>0</v>
      </c>
      <c r="F12" s="18">
        <v>0.09558823529411764</v>
      </c>
      <c r="G12" s="400">
        <v>0.06605222734254991</v>
      </c>
      <c r="H12" s="398">
        <v>0.08129330254041571</v>
      </c>
      <c r="I12" s="398">
        <v>0.08695652173913043</v>
      </c>
      <c r="J12" s="399">
        <v>0</v>
      </c>
      <c r="K12" s="18">
        <v>0.07680420336887653</v>
      </c>
      <c r="L12" s="400">
        <v>0.0727630285152409</v>
      </c>
      <c r="M12" s="398">
        <v>0.0930327868852459</v>
      </c>
      <c r="N12" s="398">
        <v>0.0838709677419355</v>
      </c>
      <c r="O12" s="399">
        <v>0</v>
      </c>
      <c r="P12" s="18">
        <v>0.08688433868289984</v>
      </c>
      <c r="Q12" s="18">
        <v>0.08119296264935554</v>
      </c>
      <c r="R12" s="335" t="s">
        <v>136</v>
      </c>
    </row>
    <row r="13" spans="1:18" ht="15">
      <c r="A13" s="15" t="s">
        <v>14</v>
      </c>
      <c r="B13" s="397">
        <v>0.29166666666666674</v>
      </c>
      <c r="C13" s="398">
        <v>0.2177215189873418</v>
      </c>
      <c r="D13" s="398">
        <v>0</v>
      </c>
      <c r="E13" s="399">
        <v>1</v>
      </c>
      <c r="F13" s="18">
        <v>0.23713235294117646</v>
      </c>
      <c r="G13" s="400">
        <v>0.2089093701996928</v>
      </c>
      <c r="H13" s="398">
        <v>0.2374133949191686</v>
      </c>
      <c r="I13" s="398">
        <v>0.17391304347826086</v>
      </c>
      <c r="J13" s="399">
        <v>0</v>
      </c>
      <c r="K13" s="18">
        <v>0.2268582908360377</v>
      </c>
      <c r="L13" s="400">
        <v>0.19862340216322516</v>
      </c>
      <c r="M13" s="398">
        <v>0.22131147540983606</v>
      </c>
      <c r="N13" s="398">
        <v>0.21935483870967748</v>
      </c>
      <c r="O13" s="399">
        <v>0.5</v>
      </c>
      <c r="P13" s="18">
        <v>0.21499723298284448</v>
      </c>
      <c r="Q13" s="18">
        <v>0.2233512089566281</v>
      </c>
      <c r="R13" s="335" t="s">
        <v>137</v>
      </c>
    </row>
    <row r="14" spans="1:18" ht="15">
      <c r="A14" s="15" t="s">
        <v>15</v>
      </c>
      <c r="B14" s="397">
        <v>0.18055555555555552</v>
      </c>
      <c r="C14" s="398">
        <v>0.14177215189873418</v>
      </c>
      <c r="D14" s="398">
        <v>0.5</v>
      </c>
      <c r="E14" s="399">
        <v>0</v>
      </c>
      <c r="F14" s="18">
        <v>0.15441176470588236</v>
      </c>
      <c r="G14" s="400">
        <v>0.21198156682027652</v>
      </c>
      <c r="H14" s="398">
        <v>0.16836027713625867</v>
      </c>
      <c r="I14" s="398">
        <v>0.14673913043478262</v>
      </c>
      <c r="J14" s="399">
        <v>0.25</v>
      </c>
      <c r="K14" s="18">
        <v>0.18096121155926442</v>
      </c>
      <c r="L14" s="400">
        <v>0.19174041297935104</v>
      </c>
      <c r="M14" s="398">
        <v>0.15</v>
      </c>
      <c r="N14" s="398">
        <v>0.14193548387096774</v>
      </c>
      <c r="O14" s="399">
        <v>0</v>
      </c>
      <c r="P14" s="18">
        <v>0.16131710016602102</v>
      </c>
      <c r="Q14" s="18">
        <v>0.17292313481983254</v>
      </c>
      <c r="R14" s="335" t="s">
        <v>138</v>
      </c>
    </row>
    <row r="15" spans="1:18" ht="15">
      <c r="A15" s="15" t="s">
        <v>16</v>
      </c>
      <c r="B15" s="397">
        <v>0.04166666666666666</v>
      </c>
      <c r="C15" s="398">
        <v>0.035443037974683546</v>
      </c>
      <c r="D15" s="398">
        <v>0.25</v>
      </c>
      <c r="E15" s="399">
        <v>0</v>
      </c>
      <c r="F15" s="18">
        <v>0.03860294117647059</v>
      </c>
      <c r="G15" s="400">
        <v>0.051203277009728626</v>
      </c>
      <c r="H15" s="398">
        <v>0.043648960739030025</v>
      </c>
      <c r="I15" s="398">
        <v>0.03804347826086957</v>
      </c>
      <c r="J15" s="399">
        <v>0</v>
      </c>
      <c r="K15" s="18">
        <v>0.04574254365631278</v>
      </c>
      <c r="L15" s="400">
        <v>0.04523107177974435</v>
      </c>
      <c r="M15" s="398">
        <v>0.03647540983606557</v>
      </c>
      <c r="N15" s="398">
        <v>0.05161290322580645</v>
      </c>
      <c r="O15" s="399">
        <v>0</v>
      </c>
      <c r="P15" s="18">
        <v>0.039568345323741004</v>
      </c>
      <c r="Q15" s="18">
        <v>0.04327782481889171</v>
      </c>
      <c r="R15" s="335" t="s">
        <v>139</v>
      </c>
    </row>
    <row r="16" spans="1:18" ht="15">
      <c r="A16" s="15" t="s">
        <v>17</v>
      </c>
      <c r="B16" s="397">
        <v>0.006944444444444444</v>
      </c>
      <c r="C16" s="398">
        <v>0.030379746835443037</v>
      </c>
      <c r="D16" s="398">
        <v>0</v>
      </c>
      <c r="E16" s="399">
        <v>0</v>
      </c>
      <c r="F16" s="18">
        <v>0.02389705882352941</v>
      </c>
      <c r="G16" s="400">
        <v>0.01894521249359959</v>
      </c>
      <c r="H16" s="398">
        <v>0.019861431870669747</v>
      </c>
      <c r="I16" s="398">
        <v>0.03260869565217391</v>
      </c>
      <c r="J16" s="399">
        <v>0</v>
      </c>
      <c r="K16" s="18">
        <v>0.019935095039406582</v>
      </c>
      <c r="L16" s="400">
        <v>0.014749262536873156</v>
      </c>
      <c r="M16" s="398">
        <v>0.01721311475409836</v>
      </c>
      <c r="N16" s="398">
        <v>0.025806451612903226</v>
      </c>
      <c r="O16" s="399">
        <v>0</v>
      </c>
      <c r="P16" s="18">
        <v>0.016878804648588822</v>
      </c>
      <c r="Q16" s="18">
        <v>0.019098692257032642</v>
      </c>
      <c r="R16" s="335" t="s">
        <v>140</v>
      </c>
    </row>
    <row r="17" spans="1:18" ht="15">
      <c r="A17" s="15" t="s">
        <v>18</v>
      </c>
      <c r="B17" s="397">
        <v>0.013888888888888888</v>
      </c>
      <c r="C17" s="398">
        <v>0.025316455696202535</v>
      </c>
      <c r="D17" s="398">
        <v>0</v>
      </c>
      <c r="E17" s="399">
        <v>0</v>
      </c>
      <c r="F17" s="18">
        <v>0.022058823529411766</v>
      </c>
      <c r="G17" s="400">
        <v>0.019969278033794162</v>
      </c>
      <c r="H17" s="398">
        <v>0.021709006928406466</v>
      </c>
      <c r="I17" s="398">
        <v>0.03260869565217391</v>
      </c>
      <c r="J17" s="399">
        <v>0</v>
      </c>
      <c r="K17" s="18">
        <v>0.021480451244011746</v>
      </c>
      <c r="L17" s="400">
        <v>0.018682399213372666</v>
      </c>
      <c r="M17" s="398">
        <v>0.021311475409836064</v>
      </c>
      <c r="N17" s="398">
        <v>0.012903225806451613</v>
      </c>
      <c r="O17" s="399">
        <v>0</v>
      </c>
      <c r="P17" s="18">
        <v>0.020199225235196457</v>
      </c>
      <c r="Q17" s="18">
        <v>0.02107441904224292</v>
      </c>
      <c r="R17" s="335" t="s">
        <v>141</v>
      </c>
    </row>
    <row r="18" spans="1:18" ht="15">
      <c r="A18" s="15" t="s">
        <v>19</v>
      </c>
      <c r="B18" s="397">
        <v>0.04861111111111112</v>
      </c>
      <c r="C18" s="398">
        <v>0.05063291139240507</v>
      </c>
      <c r="D18" s="398">
        <v>0</v>
      </c>
      <c r="E18" s="399">
        <v>0</v>
      </c>
      <c r="F18" s="18">
        <v>0.04963235294117647</v>
      </c>
      <c r="G18" s="400">
        <v>0.05376344086021505</v>
      </c>
      <c r="H18" s="398">
        <v>0.04780600461893765</v>
      </c>
      <c r="I18" s="398">
        <v>0.07608695652173914</v>
      </c>
      <c r="J18" s="399">
        <v>0.25</v>
      </c>
      <c r="K18" s="18">
        <v>0.050533147890588784</v>
      </c>
      <c r="L18" s="400">
        <v>0.046214355948869225</v>
      </c>
      <c r="M18" s="398">
        <v>0.06393442622950818</v>
      </c>
      <c r="N18" s="398">
        <v>0.05161290322580645</v>
      </c>
      <c r="O18" s="399">
        <v>0.5</v>
      </c>
      <c r="P18" s="18">
        <v>0.058660763696734904</v>
      </c>
      <c r="Q18" s="18">
        <v>0.05325054097281023</v>
      </c>
      <c r="R18" s="335" t="s">
        <v>142</v>
      </c>
    </row>
    <row r="19" spans="1:18" ht="15">
      <c r="A19" s="15" t="s">
        <v>20</v>
      </c>
      <c r="B19" s="397">
        <v>0.02083333333333333</v>
      </c>
      <c r="C19" s="398">
        <v>0.043037974683544304</v>
      </c>
      <c r="D19" s="398">
        <v>0</v>
      </c>
      <c r="E19" s="399">
        <v>0</v>
      </c>
      <c r="F19" s="18">
        <v>0.03676470588235294</v>
      </c>
      <c r="G19" s="400">
        <v>0.03277009728622632</v>
      </c>
      <c r="H19" s="398">
        <v>0.03464203233256351</v>
      </c>
      <c r="I19" s="398">
        <v>0.04891304347826087</v>
      </c>
      <c r="J19" s="399">
        <v>0</v>
      </c>
      <c r="K19" s="18">
        <v>0.034461443362695104</v>
      </c>
      <c r="L19" s="400">
        <v>0.03638151425762045</v>
      </c>
      <c r="M19" s="398">
        <v>0.038114754098360654</v>
      </c>
      <c r="N19" s="398">
        <v>0.03225806451612903</v>
      </c>
      <c r="O19" s="399">
        <v>0</v>
      </c>
      <c r="P19" s="18">
        <v>0.037354731599335916</v>
      </c>
      <c r="Q19" s="18">
        <v>0.03556308213378492</v>
      </c>
      <c r="R19" s="335" t="s">
        <v>143</v>
      </c>
    </row>
    <row r="20" spans="1:18" ht="15">
      <c r="A20" s="15" t="s">
        <v>21</v>
      </c>
      <c r="B20" s="397">
        <v>0.027777777777777776</v>
      </c>
      <c r="C20" s="398">
        <v>0.02784810126582278</v>
      </c>
      <c r="D20" s="398">
        <v>0</v>
      </c>
      <c r="E20" s="399">
        <v>0</v>
      </c>
      <c r="F20" s="18">
        <v>0.027573529411764705</v>
      </c>
      <c r="G20" s="400">
        <v>0.023553507424475168</v>
      </c>
      <c r="H20" s="398">
        <v>0.024018475750577372</v>
      </c>
      <c r="I20" s="398">
        <v>0.016304347826086956</v>
      </c>
      <c r="J20" s="399">
        <v>0</v>
      </c>
      <c r="K20" s="18">
        <v>0.02364394993045897</v>
      </c>
      <c r="L20" s="400">
        <v>0.019665683382497544</v>
      </c>
      <c r="M20" s="398">
        <v>0.02418032786885246</v>
      </c>
      <c r="N20" s="398">
        <v>0.012903225806451613</v>
      </c>
      <c r="O20" s="399">
        <v>0</v>
      </c>
      <c r="P20" s="18">
        <v>0.022412838959601545</v>
      </c>
      <c r="Q20" s="18">
        <v>0.02342647473892182</v>
      </c>
      <c r="R20" s="335" t="s">
        <v>144</v>
      </c>
    </row>
    <row r="21" spans="1:18" ht="15">
      <c r="A21" s="15" t="s">
        <v>22</v>
      </c>
      <c r="B21" s="397">
        <v>0.034722222222222224</v>
      </c>
      <c r="C21" s="398">
        <v>0.04810126582278481</v>
      </c>
      <c r="D21" s="398">
        <v>0</v>
      </c>
      <c r="E21" s="399">
        <v>0</v>
      </c>
      <c r="F21" s="18">
        <v>0.04411764705882353</v>
      </c>
      <c r="G21" s="400">
        <v>0.03686635944700461</v>
      </c>
      <c r="H21" s="398">
        <v>0.04018475750577368</v>
      </c>
      <c r="I21" s="398">
        <v>0.06521739130434782</v>
      </c>
      <c r="J21" s="399">
        <v>0</v>
      </c>
      <c r="K21" s="18">
        <v>0.039870190078813164</v>
      </c>
      <c r="L21" s="400">
        <v>0.04916420845624385</v>
      </c>
      <c r="M21" s="398">
        <v>0.03770491803278689</v>
      </c>
      <c r="N21" s="398">
        <v>0.07096774193548387</v>
      </c>
      <c r="O21" s="399">
        <v>0</v>
      </c>
      <c r="P21" s="18">
        <v>0.04233536247924738</v>
      </c>
      <c r="Q21" s="18">
        <v>0.04092576912221282</v>
      </c>
      <c r="R21" s="335" t="s">
        <v>145</v>
      </c>
    </row>
    <row r="22" spans="1:18" ht="15">
      <c r="A22" s="15" t="s">
        <v>23</v>
      </c>
      <c r="B22" s="397">
        <v>0.13194444444444448</v>
      </c>
      <c r="C22" s="398">
        <v>0.08354430379746836</v>
      </c>
      <c r="D22" s="398">
        <v>0</v>
      </c>
      <c r="E22" s="399">
        <v>0</v>
      </c>
      <c r="F22" s="18">
        <v>0.09558823529411764</v>
      </c>
      <c r="G22" s="400">
        <v>0.09728622631848438</v>
      </c>
      <c r="H22" s="398">
        <v>0.09214780600461894</v>
      </c>
      <c r="I22" s="398">
        <v>0.08695652173913043</v>
      </c>
      <c r="J22" s="399">
        <v>0.25</v>
      </c>
      <c r="K22" s="18">
        <v>0.09364858599907279</v>
      </c>
      <c r="L22" s="400">
        <v>0.09144542772861357</v>
      </c>
      <c r="M22" s="398">
        <v>0.09959016393442623</v>
      </c>
      <c r="N22" s="398">
        <v>0.12258064516129032</v>
      </c>
      <c r="O22" s="399">
        <v>0</v>
      </c>
      <c r="P22" s="18">
        <v>0.09822910902047592</v>
      </c>
      <c r="Q22" s="18">
        <v>0.09530529682942893</v>
      </c>
      <c r="R22" s="335" t="s">
        <v>146</v>
      </c>
    </row>
    <row r="23" spans="1:18" ht="15">
      <c r="A23" s="15" t="s">
        <v>24</v>
      </c>
      <c r="B23" s="397">
        <v>0.05555555555555555</v>
      </c>
      <c r="C23" s="398">
        <v>0.08607594936708861</v>
      </c>
      <c r="D23" s="398">
        <v>0</v>
      </c>
      <c r="E23" s="399">
        <v>0</v>
      </c>
      <c r="F23" s="18">
        <v>0.07720588235294118</v>
      </c>
      <c r="G23" s="400">
        <v>0.07680491551459294</v>
      </c>
      <c r="H23" s="398">
        <v>0.0697459584295612</v>
      </c>
      <c r="I23" s="398">
        <v>0.059782608695652176</v>
      </c>
      <c r="J23" s="399">
        <v>0</v>
      </c>
      <c r="K23" s="18">
        <v>0.07154999227321898</v>
      </c>
      <c r="L23" s="400">
        <v>0.10324483775811209</v>
      </c>
      <c r="M23" s="398">
        <v>0.07540983606557378</v>
      </c>
      <c r="N23" s="398">
        <v>0.03870967741935484</v>
      </c>
      <c r="O23" s="399">
        <v>0</v>
      </c>
      <c r="P23" s="18">
        <v>0.08162700608743774</v>
      </c>
      <c r="Q23" s="18">
        <v>0.07526578229372471</v>
      </c>
      <c r="R23" s="335" t="s">
        <v>147</v>
      </c>
    </row>
    <row r="24" spans="1:18" ht="15">
      <c r="A24" s="15" t="s">
        <v>25</v>
      </c>
      <c r="B24" s="397">
        <v>0.027777777777777776</v>
      </c>
      <c r="C24" s="398">
        <v>0.02784810126582278</v>
      </c>
      <c r="D24" s="398">
        <v>0.25</v>
      </c>
      <c r="E24" s="399">
        <v>0</v>
      </c>
      <c r="F24" s="18">
        <v>0.029411764705882346</v>
      </c>
      <c r="G24" s="400">
        <v>0.03635432667690732</v>
      </c>
      <c r="H24" s="398">
        <v>0.029561200923787525</v>
      </c>
      <c r="I24" s="398">
        <v>0.03804347826086957</v>
      </c>
      <c r="J24" s="399">
        <v>0</v>
      </c>
      <c r="K24" s="18">
        <v>0.031834337814866324</v>
      </c>
      <c r="L24" s="400">
        <v>0.046214355948869225</v>
      </c>
      <c r="M24" s="398">
        <v>0.036885245901639344</v>
      </c>
      <c r="N24" s="398">
        <v>0.03870967741935484</v>
      </c>
      <c r="O24" s="399">
        <v>0</v>
      </c>
      <c r="P24" s="18">
        <v>0.039568345323741004</v>
      </c>
      <c r="Q24" s="18">
        <v>0.03434001317151191</v>
      </c>
      <c r="R24" s="335" t="s">
        <v>148</v>
      </c>
    </row>
    <row r="25" spans="1:18" ht="15">
      <c r="A25" s="15" t="s">
        <v>26</v>
      </c>
      <c r="B25" s="397">
        <v>0.013888888888888888</v>
      </c>
      <c r="C25" s="398">
        <v>0.015189873417721518</v>
      </c>
      <c r="D25" s="398">
        <v>0</v>
      </c>
      <c r="E25" s="399">
        <v>0</v>
      </c>
      <c r="F25" s="18">
        <v>0.014705882352941173</v>
      </c>
      <c r="G25" s="400">
        <v>0.010240655401945725</v>
      </c>
      <c r="H25" s="398">
        <v>0.016166281755196306</v>
      </c>
      <c r="I25" s="398">
        <v>0.016304347826086956</v>
      </c>
      <c r="J25" s="399">
        <v>0</v>
      </c>
      <c r="K25" s="18">
        <v>0.014371812702828002</v>
      </c>
      <c r="L25" s="400">
        <v>0.009832841691248772</v>
      </c>
      <c r="M25" s="398">
        <v>0.015983606557377045</v>
      </c>
      <c r="N25" s="398">
        <v>0.012903225806451613</v>
      </c>
      <c r="O25" s="399">
        <v>0</v>
      </c>
      <c r="P25" s="18">
        <v>0.014111787493082457</v>
      </c>
      <c r="Q25" s="18">
        <v>0.014300498635807696</v>
      </c>
      <c r="R25" s="335" t="s">
        <v>149</v>
      </c>
    </row>
    <row r="26" spans="1:18" ht="15">
      <c r="A26" s="15" t="s">
        <v>27</v>
      </c>
      <c r="B26" s="397">
        <v>0.006944444444444444</v>
      </c>
      <c r="C26" s="398">
        <v>0.002531645569620253</v>
      </c>
      <c r="D26" s="398">
        <v>0</v>
      </c>
      <c r="E26" s="399">
        <v>0</v>
      </c>
      <c r="F26" s="18">
        <v>0.003676470588235293</v>
      </c>
      <c r="G26" s="400">
        <v>0.00665642601126472</v>
      </c>
      <c r="H26" s="398">
        <v>0.009006928406466512</v>
      </c>
      <c r="I26" s="398">
        <v>0.005434782608695652</v>
      </c>
      <c r="J26" s="399">
        <v>0</v>
      </c>
      <c r="K26" s="18">
        <v>0.008190387884407357</v>
      </c>
      <c r="L26" s="400">
        <v>0.0058997050147492625</v>
      </c>
      <c r="M26" s="398">
        <v>0.007377049180327869</v>
      </c>
      <c r="N26" s="398">
        <v>0</v>
      </c>
      <c r="O26" s="399">
        <v>0</v>
      </c>
      <c r="P26" s="18">
        <v>0.0066408411732152735</v>
      </c>
      <c r="Q26" s="18">
        <v>0.007432496001505317</v>
      </c>
      <c r="R26" s="335" t="s">
        <v>150</v>
      </c>
    </row>
    <row r="27" spans="1:18" ht="15">
      <c r="A27" s="15" t="s">
        <v>28</v>
      </c>
      <c r="B27" s="397">
        <v>0.006944444444444444</v>
      </c>
      <c r="C27" s="398">
        <v>0.005063291139240506</v>
      </c>
      <c r="D27" s="398">
        <v>0</v>
      </c>
      <c r="E27" s="399">
        <v>0</v>
      </c>
      <c r="F27" s="18">
        <v>0.0055147058823529415</v>
      </c>
      <c r="G27" s="400">
        <v>0.005632360471070148</v>
      </c>
      <c r="H27" s="398">
        <v>0.007852193995381063</v>
      </c>
      <c r="I27" s="398">
        <v>0.016304347826086956</v>
      </c>
      <c r="J27" s="399">
        <v>0</v>
      </c>
      <c r="K27" s="18">
        <v>0.007417709782104773</v>
      </c>
      <c r="L27" s="400">
        <v>0.011799410029498525</v>
      </c>
      <c r="M27" s="398">
        <v>0.009836065573770493</v>
      </c>
      <c r="N27" s="398">
        <v>0.01935483870967742</v>
      </c>
      <c r="O27" s="399">
        <v>0</v>
      </c>
      <c r="P27" s="18">
        <v>0.010791366906474819</v>
      </c>
      <c r="Q27" s="18">
        <v>0.00846740050804403</v>
      </c>
      <c r="R27" s="335" t="s">
        <v>151</v>
      </c>
    </row>
    <row r="28" spans="1:18" ht="15">
      <c r="A28" s="15" t="s">
        <v>29</v>
      </c>
      <c r="B28" s="397">
        <v>0.006944444444444444</v>
      </c>
      <c r="C28" s="398">
        <v>0.010126582278481013</v>
      </c>
      <c r="D28" s="398">
        <v>0</v>
      </c>
      <c r="E28" s="399">
        <v>0</v>
      </c>
      <c r="F28" s="18">
        <v>0.009191176470588236</v>
      </c>
      <c r="G28" s="400">
        <v>0.008704557091653867</v>
      </c>
      <c r="H28" s="398">
        <v>0.007621247113163973</v>
      </c>
      <c r="I28" s="398">
        <v>0</v>
      </c>
      <c r="J28" s="399">
        <v>0</v>
      </c>
      <c r="K28" s="18">
        <v>0.007726781023025808</v>
      </c>
      <c r="L28" s="400">
        <v>0.0058997050147492625</v>
      </c>
      <c r="M28" s="398">
        <v>0.007377049180327869</v>
      </c>
      <c r="N28" s="398">
        <v>0.0064516129032258064</v>
      </c>
      <c r="O28" s="399">
        <v>0</v>
      </c>
      <c r="P28" s="18">
        <v>0.00691754288876591</v>
      </c>
      <c r="Q28" s="18">
        <v>0.0075265782293724715</v>
      </c>
      <c r="R28" s="335" t="s">
        <v>152</v>
      </c>
    </row>
    <row r="29" spans="1:18" ht="15">
      <c r="A29" s="15" t="s">
        <v>30</v>
      </c>
      <c r="B29" s="397">
        <v>0</v>
      </c>
      <c r="C29" s="398">
        <v>0.002531645569620253</v>
      </c>
      <c r="D29" s="398">
        <v>0</v>
      </c>
      <c r="E29" s="399">
        <v>0</v>
      </c>
      <c r="F29" s="18">
        <v>0.0018382352941176466</v>
      </c>
      <c r="G29" s="400">
        <v>0.0015360983102918587</v>
      </c>
      <c r="H29" s="398">
        <v>0.003926096997690531</v>
      </c>
      <c r="I29" s="398">
        <v>0.005434782608695652</v>
      </c>
      <c r="J29" s="399">
        <v>0</v>
      </c>
      <c r="K29" s="18">
        <v>0.0032452480296708396</v>
      </c>
      <c r="L29" s="400">
        <v>0.001966568338249754</v>
      </c>
      <c r="M29" s="398">
        <v>0.0032786885245901635</v>
      </c>
      <c r="N29" s="398">
        <v>0</v>
      </c>
      <c r="O29" s="399">
        <v>0</v>
      </c>
      <c r="P29" s="18">
        <v>0.002767017155506364</v>
      </c>
      <c r="Q29" s="18">
        <v>0.0030106312917489884</v>
      </c>
      <c r="R29" s="335" t="s">
        <v>153</v>
      </c>
    </row>
    <row r="30" spans="1:18" ht="15.75" thickBot="1">
      <c r="A30" s="19" t="s">
        <v>31</v>
      </c>
      <c r="B30" s="401">
        <v>0.013888888888888888</v>
      </c>
      <c r="C30" s="402">
        <v>0.002531645569620253</v>
      </c>
      <c r="D30" s="402">
        <v>0</v>
      </c>
      <c r="E30" s="403">
        <v>0</v>
      </c>
      <c r="F30" s="404">
        <v>0.0055147058823529415</v>
      </c>
      <c r="G30" s="405">
        <v>0.00665642601126472</v>
      </c>
      <c r="H30" s="402">
        <v>0.006697459584295612</v>
      </c>
      <c r="I30" s="402">
        <v>0.016304347826086956</v>
      </c>
      <c r="J30" s="403">
        <v>0</v>
      </c>
      <c r="K30" s="404">
        <v>0.006954102920723227</v>
      </c>
      <c r="L30" s="405">
        <v>0.010816125860373648</v>
      </c>
      <c r="M30" s="402">
        <v>0.0032786885245901635</v>
      </c>
      <c r="N30" s="402">
        <v>0.01935483870967742</v>
      </c>
      <c r="O30" s="403">
        <v>0</v>
      </c>
      <c r="P30" s="404">
        <v>0.006087437742114</v>
      </c>
      <c r="Q30" s="404">
        <v>0.006585755950700913</v>
      </c>
      <c r="R30" s="335" t="s">
        <v>31</v>
      </c>
    </row>
    <row r="31" spans="1:18" ht="15.75" thickBot="1">
      <c r="A31" s="25" t="s">
        <v>32</v>
      </c>
      <c r="B31" s="406">
        <v>1</v>
      </c>
      <c r="C31" s="114">
        <v>1</v>
      </c>
      <c r="D31" s="114">
        <v>1</v>
      </c>
      <c r="E31" s="27">
        <v>1</v>
      </c>
      <c r="F31" s="407">
        <v>1</v>
      </c>
      <c r="G31" s="408">
        <v>1</v>
      </c>
      <c r="H31" s="114">
        <v>1</v>
      </c>
      <c r="I31" s="114">
        <v>1</v>
      </c>
      <c r="J31" s="27">
        <v>1</v>
      </c>
      <c r="K31" s="407">
        <v>1</v>
      </c>
      <c r="L31" s="408">
        <v>1</v>
      </c>
      <c r="M31" s="114">
        <v>1</v>
      </c>
      <c r="N31" s="114">
        <v>1</v>
      </c>
      <c r="O31" s="27">
        <v>1</v>
      </c>
      <c r="P31" s="407">
        <v>1</v>
      </c>
      <c r="Q31" s="407">
        <v>1</v>
      </c>
      <c r="R31" s="335" t="s">
        <v>54</v>
      </c>
    </row>
    <row r="32" spans="1:17" ht="15">
      <c r="A32" s="56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5">
      <c r="A33" s="59" t="s">
        <v>36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429"/>
      <c r="Q33" s="429"/>
    </row>
    <row r="34" spans="1:17" ht="15">
      <c r="A34" s="62" t="s">
        <v>201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392"/>
    </row>
    <row r="35" spans="1:17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</sheetData>
  <sheetProtection/>
  <mergeCells count="13">
    <mergeCell ref="A1:Q1"/>
    <mergeCell ref="A2:A5"/>
    <mergeCell ref="B2:P2"/>
    <mergeCell ref="Q2:Q5"/>
    <mergeCell ref="B3:F3"/>
    <mergeCell ref="G3:K3"/>
    <mergeCell ref="L3:P3"/>
    <mergeCell ref="B4:E4"/>
    <mergeCell ref="F4:F5"/>
    <mergeCell ref="G4:J4"/>
    <mergeCell ref="K4:K5"/>
    <mergeCell ref="L4:O4"/>
    <mergeCell ref="P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6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2" width="11.421875" style="318" customWidth="1"/>
    <col min="13" max="15" width="10.28125" style="318" customWidth="1"/>
    <col min="16" max="16384" width="9.140625" style="318" customWidth="1"/>
  </cols>
  <sheetData>
    <row r="1" spans="1:15" ht="26.25" customHeight="1" thickBot="1" thickTop="1">
      <c r="A1" s="469" t="s">
        <v>283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1"/>
    </row>
    <row r="2" spans="1:16" ht="16.5" thickBot="1" thickTop="1">
      <c r="A2" s="443" t="s">
        <v>84</v>
      </c>
      <c r="B2" s="508" t="s">
        <v>206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2"/>
      <c r="P2" s="335" t="s">
        <v>130</v>
      </c>
    </row>
    <row r="3" spans="1:16" ht="15">
      <c r="A3" s="472"/>
      <c r="B3" s="509" t="s">
        <v>207</v>
      </c>
      <c r="C3" s="510"/>
      <c r="D3" s="511" t="s">
        <v>208</v>
      </c>
      <c r="E3" s="460"/>
      <c r="F3" s="511" t="s">
        <v>209</v>
      </c>
      <c r="G3" s="460"/>
      <c r="H3" s="440" t="s">
        <v>210</v>
      </c>
      <c r="I3" s="441"/>
      <c r="J3" s="465" t="s">
        <v>211</v>
      </c>
      <c r="K3" s="466"/>
      <c r="L3" s="465" t="s">
        <v>212</v>
      </c>
      <c r="M3" s="466"/>
      <c r="N3" s="478" t="s">
        <v>32</v>
      </c>
      <c r="O3" s="479"/>
      <c r="P3" s="335" t="s">
        <v>131</v>
      </c>
    </row>
    <row r="4" spans="1:16" ht="15.75" thickBot="1">
      <c r="A4" s="473"/>
      <c r="B4" s="7" t="s">
        <v>5</v>
      </c>
      <c r="C4" s="116" t="s">
        <v>6</v>
      </c>
      <c r="D4" s="7" t="s">
        <v>5</v>
      </c>
      <c r="E4" s="117" t="s">
        <v>6</v>
      </c>
      <c r="F4" s="7" t="s">
        <v>5</v>
      </c>
      <c r="G4" s="117" t="s">
        <v>6</v>
      </c>
      <c r="H4" s="115" t="s">
        <v>5</v>
      </c>
      <c r="I4" s="116" t="s">
        <v>6</v>
      </c>
      <c r="J4" s="7" t="s">
        <v>5</v>
      </c>
      <c r="K4" s="117" t="s">
        <v>6</v>
      </c>
      <c r="L4" s="7" t="s">
        <v>5</v>
      </c>
      <c r="M4" s="117" t="s">
        <v>6</v>
      </c>
      <c r="N4" s="7" t="s">
        <v>5</v>
      </c>
      <c r="O4" s="117" t="s">
        <v>6</v>
      </c>
      <c r="P4" s="335" t="s">
        <v>132</v>
      </c>
    </row>
    <row r="5" spans="1:16" ht="15">
      <c r="A5" s="40" t="s">
        <v>7</v>
      </c>
      <c r="B5" s="41">
        <v>5</v>
      </c>
      <c r="C5" s="42">
        <v>0.011494252873563218</v>
      </c>
      <c r="D5" s="41">
        <v>9</v>
      </c>
      <c r="E5" s="43">
        <v>0.0016295491580662685</v>
      </c>
      <c r="F5" s="44">
        <v>2</v>
      </c>
      <c r="G5" s="42">
        <v>0.001945525291828794</v>
      </c>
      <c r="H5" s="41">
        <v>4</v>
      </c>
      <c r="I5" s="43">
        <v>0.0015261350629530714</v>
      </c>
      <c r="J5" s="45">
        <v>0</v>
      </c>
      <c r="K5" s="42">
        <v>0</v>
      </c>
      <c r="L5" s="41">
        <v>0</v>
      </c>
      <c r="M5" s="43">
        <v>0</v>
      </c>
      <c r="N5" s="41">
        <v>20</v>
      </c>
      <c r="O5" s="43">
        <v>0.0018816445573431179</v>
      </c>
      <c r="P5" s="335" t="s">
        <v>133</v>
      </c>
    </row>
    <row r="6" spans="1:16" ht="15">
      <c r="A6" s="46" t="s">
        <v>8</v>
      </c>
      <c r="B6" s="16">
        <v>1</v>
      </c>
      <c r="C6" s="42">
        <v>0.0022988505747126436</v>
      </c>
      <c r="D6" s="16">
        <v>2</v>
      </c>
      <c r="E6" s="43">
        <v>0.0003621220351258374</v>
      </c>
      <c r="F6" s="47">
        <v>4</v>
      </c>
      <c r="G6" s="42">
        <v>0.003891050583657588</v>
      </c>
      <c r="H6" s="16">
        <v>0</v>
      </c>
      <c r="I6" s="43">
        <v>0</v>
      </c>
      <c r="J6" s="48">
        <v>0</v>
      </c>
      <c r="K6" s="42">
        <v>0</v>
      </c>
      <c r="L6" s="16">
        <v>0</v>
      </c>
      <c r="M6" s="43">
        <v>0</v>
      </c>
      <c r="N6" s="16">
        <v>7</v>
      </c>
      <c r="O6" s="43">
        <v>0.0006585755950700913</v>
      </c>
      <c r="P6" s="335" t="s">
        <v>134</v>
      </c>
    </row>
    <row r="7" spans="1:16" ht="15">
      <c r="A7" s="46" t="s">
        <v>9</v>
      </c>
      <c r="B7" s="16">
        <v>1</v>
      </c>
      <c r="C7" s="42">
        <v>0.0022988505747126436</v>
      </c>
      <c r="D7" s="16">
        <v>1</v>
      </c>
      <c r="E7" s="43">
        <v>0.0001810610175629187</v>
      </c>
      <c r="F7" s="47">
        <v>2</v>
      </c>
      <c r="G7" s="42">
        <v>0.001945525291828794</v>
      </c>
      <c r="H7" s="16">
        <v>1</v>
      </c>
      <c r="I7" s="43">
        <v>0.00038153376573826786</v>
      </c>
      <c r="J7" s="48">
        <v>0</v>
      </c>
      <c r="K7" s="42">
        <v>0</v>
      </c>
      <c r="L7" s="16">
        <v>0</v>
      </c>
      <c r="M7" s="43">
        <v>0</v>
      </c>
      <c r="N7" s="16">
        <v>5</v>
      </c>
      <c r="O7" s="43">
        <v>0.00047041113933577947</v>
      </c>
      <c r="P7" s="335" t="s">
        <v>135</v>
      </c>
    </row>
    <row r="8" spans="1:16" ht="15">
      <c r="A8" s="46" t="s">
        <v>10</v>
      </c>
      <c r="B8" s="16">
        <v>3</v>
      </c>
      <c r="C8" s="42">
        <v>0.006896551724137932</v>
      </c>
      <c r="D8" s="16">
        <v>4</v>
      </c>
      <c r="E8" s="43">
        <v>0.0007242440702516748</v>
      </c>
      <c r="F8" s="47">
        <v>1</v>
      </c>
      <c r="G8" s="42">
        <v>0.000972762645914397</v>
      </c>
      <c r="H8" s="16">
        <v>1</v>
      </c>
      <c r="I8" s="43">
        <v>0.00038153376573826786</v>
      </c>
      <c r="J8" s="48">
        <v>0</v>
      </c>
      <c r="K8" s="42">
        <v>0</v>
      </c>
      <c r="L8" s="16">
        <v>0</v>
      </c>
      <c r="M8" s="43">
        <v>0</v>
      </c>
      <c r="N8" s="16">
        <v>9</v>
      </c>
      <c r="O8" s="43">
        <v>0.0008467400508044029</v>
      </c>
      <c r="P8" s="335" t="s">
        <v>136</v>
      </c>
    </row>
    <row r="9" spans="1:16" ht="15">
      <c r="A9" s="46" t="s">
        <v>11</v>
      </c>
      <c r="B9" s="16">
        <v>19</v>
      </c>
      <c r="C9" s="42">
        <v>0.04367816091954022</v>
      </c>
      <c r="D9" s="16">
        <v>20</v>
      </c>
      <c r="E9" s="43">
        <v>0.003621220351258374</v>
      </c>
      <c r="F9" s="47">
        <v>10</v>
      </c>
      <c r="G9" s="42">
        <v>0.009727626459143969</v>
      </c>
      <c r="H9" s="16">
        <v>4</v>
      </c>
      <c r="I9" s="43">
        <v>0.0015261350629530714</v>
      </c>
      <c r="J9" s="48">
        <v>0</v>
      </c>
      <c r="K9" s="42">
        <v>0</v>
      </c>
      <c r="L9" s="16">
        <v>2</v>
      </c>
      <c r="M9" s="43">
        <v>0.0020491803278688526</v>
      </c>
      <c r="N9" s="16">
        <v>55</v>
      </c>
      <c r="O9" s="43">
        <v>0.005174522532693574</v>
      </c>
      <c r="P9" s="335" t="s">
        <v>137</v>
      </c>
    </row>
    <row r="10" spans="1:16" ht="15">
      <c r="A10" s="46" t="s">
        <v>12</v>
      </c>
      <c r="B10" s="16">
        <v>38</v>
      </c>
      <c r="C10" s="42">
        <v>0.08735632183908044</v>
      </c>
      <c r="D10" s="16">
        <v>122</v>
      </c>
      <c r="E10" s="43">
        <v>0.022089444142676086</v>
      </c>
      <c r="F10" s="47">
        <v>52</v>
      </c>
      <c r="G10" s="42">
        <v>0.05058365758754864</v>
      </c>
      <c r="H10" s="16">
        <v>34</v>
      </c>
      <c r="I10" s="43">
        <v>0.012972148035101107</v>
      </c>
      <c r="J10" s="48">
        <v>0</v>
      </c>
      <c r="K10" s="42">
        <v>0</v>
      </c>
      <c r="L10" s="16">
        <v>16</v>
      </c>
      <c r="M10" s="43">
        <v>0.01639344262295082</v>
      </c>
      <c r="N10" s="16">
        <v>262</v>
      </c>
      <c r="O10" s="43">
        <v>0.024649543701194845</v>
      </c>
      <c r="P10" s="335" t="s">
        <v>138</v>
      </c>
    </row>
    <row r="11" spans="1:16" ht="15">
      <c r="A11" s="46" t="s">
        <v>13</v>
      </c>
      <c r="B11" s="16">
        <v>79</v>
      </c>
      <c r="C11" s="42">
        <v>0.18160919540229886</v>
      </c>
      <c r="D11" s="16">
        <v>405</v>
      </c>
      <c r="E11" s="43">
        <v>0.07332971211298206</v>
      </c>
      <c r="F11" s="47">
        <v>108</v>
      </c>
      <c r="G11" s="42">
        <v>0.10505836575875487</v>
      </c>
      <c r="H11" s="16">
        <v>190</v>
      </c>
      <c r="I11" s="43">
        <v>0.0724914154902709</v>
      </c>
      <c r="J11" s="48">
        <v>7</v>
      </c>
      <c r="K11" s="42">
        <v>0.15217391304347827</v>
      </c>
      <c r="L11" s="16">
        <v>74</v>
      </c>
      <c r="M11" s="43">
        <v>0.07581967213114754</v>
      </c>
      <c r="N11" s="16">
        <v>863</v>
      </c>
      <c r="O11" s="43">
        <v>0.08119296264935554</v>
      </c>
      <c r="P11" s="335" t="s">
        <v>139</v>
      </c>
    </row>
    <row r="12" spans="1:16" ht="15">
      <c r="A12" s="46" t="s">
        <v>14</v>
      </c>
      <c r="B12" s="16">
        <v>92</v>
      </c>
      <c r="C12" s="42">
        <v>0.21149425287356322</v>
      </c>
      <c r="D12" s="16">
        <v>1172</v>
      </c>
      <c r="E12" s="43">
        <v>0.2122035125837407</v>
      </c>
      <c r="F12" s="47">
        <v>263</v>
      </c>
      <c r="G12" s="42">
        <v>0.25583657587548636</v>
      </c>
      <c r="H12" s="16">
        <v>596</v>
      </c>
      <c r="I12" s="43">
        <v>0.2273941243800076</v>
      </c>
      <c r="J12" s="48">
        <v>12</v>
      </c>
      <c r="K12" s="42">
        <v>0.2608695652173913</v>
      </c>
      <c r="L12" s="16">
        <v>239</v>
      </c>
      <c r="M12" s="43">
        <v>0.24487704918032788</v>
      </c>
      <c r="N12" s="16">
        <v>2374</v>
      </c>
      <c r="O12" s="43">
        <v>0.2233512089566281</v>
      </c>
      <c r="P12" s="335" t="s">
        <v>140</v>
      </c>
    </row>
    <row r="13" spans="1:16" ht="15">
      <c r="A13" s="46" t="s">
        <v>15</v>
      </c>
      <c r="B13" s="16">
        <v>26</v>
      </c>
      <c r="C13" s="42">
        <v>0.059770114942528735</v>
      </c>
      <c r="D13" s="16">
        <v>1026</v>
      </c>
      <c r="E13" s="43">
        <v>0.18576860401955458</v>
      </c>
      <c r="F13" s="47">
        <v>86</v>
      </c>
      <c r="G13" s="42">
        <v>0.08365758754863811</v>
      </c>
      <c r="H13" s="16">
        <v>533</v>
      </c>
      <c r="I13" s="43">
        <v>0.20335749713849677</v>
      </c>
      <c r="J13" s="48">
        <v>7</v>
      </c>
      <c r="K13" s="42">
        <v>0.15217391304347827</v>
      </c>
      <c r="L13" s="16">
        <v>160</v>
      </c>
      <c r="M13" s="43">
        <v>0.16393442622950818</v>
      </c>
      <c r="N13" s="16">
        <v>1838</v>
      </c>
      <c r="O13" s="43">
        <v>0.17292313481983254</v>
      </c>
      <c r="P13" s="335" t="s">
        <v>141</v>
      </c>
    </row>
    <row r="14" spans="1:16" ht="15">
      <c r="A14" s="46" t="s">
        <v>16</v>
      </c>
      <c r="B14" s="16">
        <v>8</v>
      </c>
      <c r="C14" s="42">
        <v>0.01839080459770115</v>
      </c>
      <c r="D14" s="16">
        <v>250</v>
      </c>
      <c r="E14" s="43">
        <v>0.045265254390729676</v>
      </c>
      <c r="F14" s="47">
        <v>27</v>
      </c>
      <c r="G14" s="42">
        <v>0.026264591439688716</v>
      </c>
      <c r="H14" s="16">
        <v>130</v>
      </c>
      <c r="I14" s="43">
        <v>0.04959938954597482</v>
      </c>
      <c r="J14" s="48">
        <v>2</v>
      </c>
      <c r="K14" s="42">
        <v>0.043478260869565216</v>
      </c>
      <c r="L14" s="16">
        <v>43</v>
      </c>
      <c r="M14" s="43">
        <v>0.04405737704918033</v>
      </c>
      <c r="N14" s="16">
        <v>460</v>
      </c>
      <c r="O14" s="43">
        <v>0.04327782481889171</v>
      </c>
      <c r="P14" s="335" t="s">
        <v>142</v>
      </c>
    </row>
    <row r="15" spans="1:16" ht="15">
      <c r="A15" s="46" t="s">
        <v>17</v>
      </c>
      <c r="B15" s="16">
        <v>7</v>
      </c>
      <c r="C15" s="42">
        <v>0.016091954022988506</v>
      </c>
      <c r="D15" s="16">
        <v>94</v>
      </c>
      <c r="E15" s="43">
        <v>0.017019735650914358</v>
      </c>
      <c r="F15" s="47">
        <v>32</v>
      </c>
      <c r="G15" s="42">
        <v>0.031128404669260704</v>
      </c>
      <c r="H15" s="16">
        <v>33</v>
      </c>
      <c r="I15" s="43">
        <v>0.01259061426936284</v>
      </c>
      <c r="J15" s="48">
        <v>1</v>
      </c>
      <c r="K15" s="42">
        <v>0.021739130434782608</v>
      </c>
      <c r="L15" s="16">
        <v>36</v>
      </c>
      <c r="M15" s="43">
        <v>0.036885245901639344</v>
      </c>
      <c r="N15" s="16">
        <v>203</v>
      </c>
      <c r="O15" s="43">
        <v>0.019098692257032642</v>
      </c>
      <c r="P15" s="335" t="s">
        <v>143</v>
      </c>
    </row>
    <row r="16" spans="1:16" ht="15">
      <c r="A16" s="46" t="s">
        <v>18</v>
      </c>
      <c r="B16" s="16">
        <v>5</v>
      </c>
      <c r="C16" s="42">
        <v>0.011494252873563218</v>
      </c>
      <c r="D16" s="16">
        <v>111</v>
      </c>
      <c r="E16" s="43">
        <v>0.020097772949483977</v>
      </c>
      <c r="F16" s="47">
        <v>30</v>
      </c>
      <c r="G16" s="42">
        <v>0.0291828793774319</v>
      </c>
      <c r="H16" s="16">
        <v>55</v>
      </c>
      <c r="I16" s="43">
        <v>0.020984357115604736</v>
      </c>
      <c r="J16" s="48">
        <v>0</v>
      </c>
      <c r="K16" s="42">
        <v>0</v>
      </c>
      <c r="L16" s="16">
        <v>23</v>
      </c>
      <c r="M16" s="43">
        <v>0.0235655737704918</v>
      </c>
      <c r="N16" s="16">
        <v>224</v>
      </c>
      <c r="O16" s="43">
        <v>0.02107441904224292</v>
      </c>
      <c r="P16" s="335" t="s">
        <v>144</v>
      </c>
    </row>
    <row r="17" spans="1:16" ht="15">
      <c r="A17" s="46" t="s">
        <v>19</v>
      </c>
      <c r="B17" s="16">
        <v>16</v>
      </c>
      <c r="C17" s="42">
        <v>0.0367816091954023</v>
      </c>
      <c r="D17" s="16">
        <v>281</v>
      </c>
      <c r="E17" s="43">
        <v>0.05087814593518016</v>
      </c>
      <c r="F17" s="47">
        <v>86</v>
      </c>
      <c r="G17" s="42">
        <v>0.08365758754863811</v>
      </c>
      <c r="H17" s="16">
        <v>129</v>
      </c>
      <c r="I17" s="43">
        <v>0.049217855780236554</v>
      </c>
      <c r="J17" s="48">
        <v>0</v>
      </c>
      <c r="K17" s="42">
        <v>0</v>
      </c>
      <c r="L17" s="16">
        <v>54</v>
      </c>
      <c r="M17" s="43">
        <v>0.055327868852459015</v>
      </c>
      <c r="N17" s="16">
        <v>566</v>
      </c>
      <c r="O17" s="43">
        <v>0.05325054097281023</v>
      </c>
      <c r="P17" s="335" t="s">
        <v>145</v>
      </c>
    </row>
    <row r="18" spans="1:16" ht="15">
      <c r="A18" s="46" t="s">
        <v>20</v>
      </c>
      <c r="B18" s="16">
        <v>18</v>
      </c>
      <c r="C18" s="42">
        <v>0.041379310344827586</v>
      </c>
      <c r="D18" s="16">
        <v>209</v>
      </c>
      <c r="E18" s="43">
        <v>0.03784175267065001</v>
      </c>
      <c r="F18" s="47">
        <v>38</v>
      </c>
      <c r="G18" s="42">
        <v>0.03696498054474708</v>
      </c>
      <c r="H18" s="16">
        <v>90</v>
      </c>
      <c r="I18" s="43">
        <v>0.0343380389164441</v>
      </c>
      <c r="J18" s="48">
        <v>1</v>
      </c>
      <c r="K18" s="42">
        <v>0.021739130434782608</v>
      </c>
      <c r="L18" s="16">
        <v>22</v>
      </c>
      <c r="M18" s="43">
        <v>0.022540983606557378</v>
      </c>
      <c r="N18" s="16">
        <v>378</v>
      </c>
      <c r="O18" s="43">
        <v>0.03556308213378492</v>
      </c>
      <c r="P18" s="335" t="s">
        <v>146</v>
      </c>
    </row>
    <row r="19" spans="1:16" ht="15">
      <c r="A19" s="46" t="s">
        <v>21</v>
      </c>
      <c r="B19" s="16">
        <v>19</v>
      </c>
      <c r="C19" s="42">
        <v>0.04367816091954022</v>
      </c>
      <c r="D19" s="16">
        <v>121</v>
      </c>
      <c r="E19" s="43">
        <v>0.021908383125113163</v>
      </c>
      <c r="F19" s="47">
        <v>38</v>
      </c>
      <c r="G19" s="42">
        <v>0.03696498054474708</v>
      </c>
      <c r="H19" s="16">
        <v>47</v>
      </c>
      <c r="I19" s="43">
        <v>0.017932086989698587</v>
      </c>
      <c r="J19" s="48">
        <v>0</v>
      </c>
      <c r="K19" s="42">
        <v>0</v>
      </c>
      <c r="L19" s="16">
        <v>24</v>
      </c>
      <c r="M19" s="43">
        <v>0.02459016393442623</v>
      </c>
      <c r="N19" s="16">
        <v>249</v>
      </c>
      <c r="O19" s="43">
        <v>0.02342647473892182</v>
      </c>
      <c r="P19" s="335" t="s">
        <v>147</v>
      </c>
    </row>
    <row r="20" spans="1:16" ht="15">
      <c r="A20" s="46" t="s">
        <v>22</v>
      </c>
      <c r="B20" s="16">
        <v>18</v>
      </c>
      <c r="C20" s="42">
        <v>0.041379310344827586</v>
      </c>
      <c r="D20" s="16">
        <v>230</v>
      </c>
      <c r="E20" s="43">
        <v>0.0416440340394713</v>
      </c>
      <c r="F20" s="47">
        <v>42</v>
      </c>
      <c r="G20" s="42">
        <v>0.04085603112840466</v>
      </c>
      <c r="H20" s="16">
        <v>104</v>
      </c>
      <c r="I20" s="43">
        <v>0.03967951163677985</v>
      </c>
      <c r="J20" s="48">
        <v>1</v>
      </c>
      <c r="K20" s="42">
        <v>0.021739130434782608</v>
      </c>
      <c r="L20" s="16">
        <v>40</v>
      </c>
      <c r="M20" s="43">
        <v>0.040983606557377046</v>
      </c>
      <c r="N20" s="16">
        <v>435</v>
      </c>
      <c r="O20" s="43">
        <v>0.04092576912221282</v>
      </c>
      <c r="P20" s="335" t="s">
        <v>148</v>
      </c>
    </row>
    <row r="21" spans="1:16" ht="15">
      <c r="A21" s="46" t="s">
        <v>23</v>
      </c>
      <c r="B21" s="16">
        <v>34</v>
      </c>
      <c r="C21" s="42">
        <v>0.07816091954022988</v>
      </c>
      <c r="D21" s="16">
        <v>529</v>
      </c>
      <c r="E21" s="43">
        <v>0.09578127829078399</v>
      </c>
      <c r="F21" s="47">
        <v>88</v>
      </c>
      <c r="G21" s="42">
        <v>0.08560311284046693</v>
      </c>
      <c r="H21" s="16">
        <v>250</v>
      </c>
      <c r="I21" s="43">
        <v>0.09538344143456695</v>
      </c>
      <c r="J21" s="48">
        <v>5</v>
      </c>
      <c r="K21" s="42">
        <v>0.10869565217391304</v>
      </c>
      <c r="L21" s="16">
        <v>107</v>
      </c>
      <c r="M21" s="43">
        <v>0.1096311475409836</v>
      </c>
      <c r="N21" s="16">
        <v>1013</v>
      </c>
      <c r="O21" s="43">
        <v>0.09530529682942893</v>
      </c>
      <c r="P21" s="335" t="s">
        <v>149</v>
      </c>
    </row>
    <row r="22" spans="1:16" ht="15">
      <c r="A22" s="46" t="s">
        <v>24</v>
      </c>
      <c r="B22" s="16">
        <v>15</v>
      </c>
      <c r="C22" s="42">
        <v>0.034482758620689655</v>
      </c>
      <c r="D22" s="16">
        <v>461</v>
      </c>
      <c r="E22" s="43">
        <v>0.08346912909650554</v>
      </c>
      <c r="F22" s="47">
        <v>48</v>
      </c>
      <c r="G22" s="42">
        <v>0.04669260700389105</v>
      </c>
      <c r="H22" s="16">
        <v>203</v>
      </c>
      <c r="I22" s="43">
        <v>0.07745135444486836</v>
      </c>
      <c r="J22" s="48">
        <v>5</v>
      </c>
      <c r="K22" s="42">
        <v>0.10869565217391304</v>
      </c>
      <c r="L22" s="16">
        <v>68</v>
      </c>
      <c r="M22" s="43">
        <v>0.06967213114754099</v>
      </c>
      <c r="N22" s="16">
        <v>800</v>
      </c>
      <c r="O22" s="43">
        <v>0.07526578229372471</v>
      </c>
      <c r="P22" s="335" t="s">
        <v>150</v>
      </c>
    </row>
    <row r="23" spans="1:16" ht="15">
      <c r="A23" s="46" t="s">
        <v>25</v>
      </c>
      <c r="B23" s="16">
        <v>5</v>
      </c>
      <c r="C23" s="42">
        <v>0.011494252873563218</v>
      </c>
      <c r="D23" s="16">
        <v>217</v>
      </c>
      <c r="E23" s="43">
        <v>0.03929024081115336</v>
      </c>
      <c r="F23" s="47">
        <v>27</v>
      </c>
      <c r="G23" s="42">
        <v>0.026264591439688716</v>
      </c>
      <c r="H23" s="16">
        <v>85</v>
      </c>
      <c r="I23" s="43">
        <v>0.03243037008775276</v>
      </c>
      <c r="J23" s="48">
        <v>3</v>
      </c>
      <c r="K23" s="42">
        <v>0.06521739130434782</v>
      </c>
      <c r="L23" s="16">
        <v>28</v>
      </c>
      <c r="M23" s="43">
        <v>0.02868852459016393</v>
      </c>
      <c r="N23" s="16">
        <v>365</v>
      </c>
      <c r="O23" s="43">
        <v>0.03434001317151191</v>
      </c>
      <c r="P23" s="335" t="s">
        <v>151</v>
      </c>
    </row>
    <row r="24" spans="1:16" ht="15">
      <c r="A24" s="46" t="s">
        <v>26</v>
      </c>
      <c r="B24" s="16">
        <v>1</v>
      </c>
      <c r="C24" s="42">
        <v>0.0022988505747126436</v>
      </c>
      <c r="D24" s="16">
        <v>72</v>
      </c>
      <c r="E24" s="43">
        <v>0.013036393264530148</v>
      </c>
      <c r="F24" s="47">
        <v>22</v>
      </c>
      <c r="G24" s="42">
        <v>0.021400778210116732</v>
      </c>
      <c r="H24" s="16">
        <v>43</v>
      </c>
      <c r="I24" s="43">
        <v>0.016405951926745516</v>
      </c>
      <c r="J24" s="48">
        <v>1</v>
      </c>
      <c r="K24" s="42">
        <v>0.021739130434782608</v>
      </c>
      <c r="L24" s="16">
        <v>13</v>
      </c>
      <c r="M24" s="43">
        <v>0.01331967213114754</v>
      </c>
      <c r="N24" s="16">
        <v>152</v>
      </c>
      <c r="O24" s="43">
        <v>0.014300498635807696</v>
      </c>
      <c r="P24" s="335" t="s">
        <v>152</v>
      </c>
    </row>
    <row r="25" spans="1:16" ht="15">
      <c r="A25" s="46" t="s">
        <v>27</v>
      </c>
      <c r="B25" s="16">
        <v>6</v>
      </c>
      <c r="C25" s="42">
        <v>0.013793103448275864</v>
      </c>
      <c r="D25" s="16">
        <v>35</v>
      </c>
      <c r="E25" s="43">
        <v>0.0063371356147021544</v>
      </c>
      <c r="F25" s="47">
        <v>7</v>
      </c>
      <c r="G25" s="42">
        <v>0.006809338521400778</v>
      </c>
      <c r="H25" s="16">
        <v>26</v>
      </c>
      <c r="I25" s="43">
        <v>0.009919877909194963</v>
      </c>
      <c r="J25" s="48">
        <v>0</v>
      </c>
      <c r="K25" s="42">
        <v>0</v>
      </c>
      <c r="L25" s="16">
        <v>5</v>
      </c>
      <c r="M25" s="43">
        <v>0.005122950819672131</v>
      </c>
      <c r="N25" s="16">
        <v>79</v>
      </c>
      <c r="O25" s="43">
        <v>0.007432496001505317</v>
      </c>
      <c r="P25" s="335" t="s">
        <v>153</v>
      </c>
    </row>
    <row r="26" spans="1:16" ht="15">
      <c r="A26" s="46" t="s">
        <v>28</v>
      </c>
      <c r="B26" s="16">
        <v>12</v>
      </c>
      <c r="C26" s="42">
        <v>0.027586206896551727</v>
      </c>
      <c r="D26" s="16">
        <v>43</v>
      </c>
      <c r="E26" s="43">
        <v>0.007785623755205503</v>
      </c>
      <c r="F26" s="47">
        <v>5</v>
      </c>
      <c r="G26" s="42">
        <v>0.0048638132295719845</v>
      </c>
      <c r="H26" s="16">
        <v>28</v>
      </c>
      <c r="I26" s="43">
        <v>0.0106829454406715</v>
      </c>
      <c r="J26" s="48">
        <v>0</v>
      </c>
      <c r="K26" s="42">
        <v>0</v>
      </c>
      <c r="L26" s="16">
        <v>2</v>
      </c>
      <c r="M26" s="43">
        <v>0.0020491803278688526</v>
      </c>
      <c r="N26" s="16">
        <v>90</v>
      </c>
      <c r="O26" s="43">
        <v>0.00846740050804403</v>
      </c>
      <c r="P26" s="335" t="s">
        <v>31</v>
      </c>
    </row>
    <row r="27" spans="1:16" ht="15">
      <c r="A27" s="46" t="s">
        <v>29</v>
      </c>
      <c r="B27" s="16">
        <v>4</v>
      </c>
      <c r="C27" s="42">
        <v>0.009195402298850575</v>
      </c>
      <c r="D27" s="16">
        <v>46</v>
      </c>
      <c r="E27" s="43">
        <v>0.00832880680789426</v>
      </c>
      <c r="F27" s="47">
        <v>5</v>
      </c>
      <c r="G27" s="42">
        <v>0.0048638132295719845</v>
      </c>
      <c r="H27" s="16">
        <v>22</v>
      </c>
      <c r="I27" s="43">
        <v>0.008393742846241892</v>
      </c>
      <c r="J27" s="48">
        <v>1</v>
      </c>
      <c r="K27" s="42">
        <v>0.021739130434782608</v>
      </c>
      <c r="L27" s="16">
        <v>2</v>
      </c>
      <c r="M27" s="43">
        <v>0.0020491803278688526</v>
      </c>
      <c r="N27" s="16">
        <v>80</v>
      </c>
      <c r="O27" s="43">
        <v>0.0075265782293724715</v>
      </c>
      <c r="P27" s="335" t="s">
        <v>54</v>
      </c>
    </row>
    <row r="28" spans="1:15" ht="15">
      <c r="A28" s="46" t="s">
        <v>30</v>
      </c>
      <c r="B28" s="16">
        <v>3</v>
      </c>
      <c r="C28" s="42">
        <v>0.006896551724137932</v>
      </c>
      <c r="D28" s="16">
        <v>20</v>
      </c>
      <c r="E28" s="43">
        <v>0.003621220351258374</v>
      </c>
      <c r="F28" s="47">
        <v>3</v>
      </c>
      <c r="G28" s="42">
        <v>0.0029182879377431907</v>
      </c>
      <c r="H28" s="16">
        <v>4</v>
      </c>
      <c r="I28" s="43">
        <v>0.0015261350629530714</v>
      </c>
      <c r="J28" s="48">
        <v>0</v>
      </c>
      <c r="K28" s="42">
        <v>0</v>
      </c>
      <c r="L28" s="16">
        <v>2</v>
      </c>
      <c r="M28" s="43">
        <v>0.0020491803278688526</v>
      </c>
      <c r="N28" s="16">
        <v>32</v>
      </c>
      <c r="O28" s="43">
        <v>0.0030106312917489884</v>
      </c>
    </row>
    <row r="29" spans="1:15" ht="15.75" thickBot="1">
      <c r="A29" s="49" t="s">
        <v>31</v>
      </c>
      <c r="B29" s="20">
        <v>0</v>
      </c>
      <c r="C29" s="50">
        <v>0</v>
      </c>
      <c r="D29" s="20">
        <v>43</v>
      </c>
      <c r="E29" s="51">
        <v>0.007785623755205503</v>
      </c>
      <c r="F29" s="52">
        <v>2</v>
      </c>
      <c r="G29" s="50">
        <v>0.001945525291828794</v>
      </c>
      <c r="H29" s="20">
        <v>9</v>
      </c>
      <c r="I29" s="51">
        <v>0.0034338038916444107</v>
      </c>
      <c r="J29" s="53">
        <v>0</v>
      </c>
      <c r="K29" s="50">
        <v>0</v>
      </c>
      <c r="L29" s="20">
        <v>16</v>
      </c>
      <c r="M29" s="51">
        <v>0.01639344262295082</v>
      </c>
      <c r="N29" s="20">
        <v>70</v>
      </c>
      <c r="O29" s="51">
        <v>0.006585755950700913</v>
      </c>
    </row>
    <row r="30" spans="1:15" ht="15.75" thickBot="1">
      <c r="A30" s="25" t="s">
        <v>32</v>
      </c>
      <c r="B30" s="26">
        <v>435</v>
      </c>
      <c r="C30" s="27">
        <v>1</v>
      </c>
      <c r="D30" s="26">
        <v>5523</v>
      </c>
      <c r="E30" s="28">
        <v>1</v>
      </c>
      <c r="F30" s="55">
        <v>1028</v>
      </c>
      <c r="G30" s="27">
        <v>1</v>
      </c>
      <c r="H30" s="26">
        <v>2621</v>
      </c>
      <c r="I30" s="28">
        <v>1</v>
      </c>
      <c r="J30" s="55">
        <v>46</v>
      </c>
      <c r="K30" s="27">
        <v>1</v>
      </c>
      <c r="L30" s="26">
        <v>976</v>
      </c>
      <c r="M30" s="28">
        <v>1</v>
      </c>
      <c r="N30" s="26">
        <v>10629</v>
      </c>
      <c r="O30" s="28">
        <v>1</v>
      </c>
    </row>
    <row r="31" spans="1:15" ht="22.5" customHeight="1">
      <c r="A31" s="56"/>
      <c r="B31" s="57"/>
      <c r="C31" s="58"/>
      <c r="D31" s="57"/>
      <c r="E31" s="58"/>
      <c r="F31" s="57"/>
      <c r="G31" s="58"/>
      <c r="H31" s="57"/>
      <c r="I31" s="58"/>
      <c r="J31" s="57"/>
      <c r="K31" s="58"/>
      <c r="L31" s="57"/>
      <c r="M31" s="58"/>
      <c r="N31" s="57"/>
      <c r="O31" s="58"/>
    </row>
    <row r="32" spans="1:15" ht="15">
      <c r="A32" s="119" t="s">
        <v>36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</row>
    <row r="33" spans="1:15" ht="15">
      <c r="A33" s="62" t="s">
        <v>201</v>
      </c>
      <c r="B33" s="62"/>
      <c r="C33" s="62"/>
      <c r="D33" s="62"/>
      <c r="E33" s="62"/>
      <c r="F33" s="62"/>
      <c r="G33" s="62"/>
      <c r="H33" s="62"/>
      <c r="I33" s="62"/>
      <c r="J33" s="122"/>
      <c r="K33" s="62"/>
      <c r="L33" s="62"/>
      <c r="M33" s="62"/>
      <c r="N33" s="62"/>
      <c r="O33" s="62"/>
    </row>
    <row r="34" spans="1:15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</row>
  </sheetData>
  <sheetProtection/>
  <mergeCells count="10">
    <mergeCell ref="A1:O1"/>
    <mergeCell ref="A2:A4"/>
    <mergeCell ref="B2:O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5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7109375" style="318" customWidth="1"/>
    <col min="2" max="19" width="9.8515625" style="318" customWidth="1"/>
    <col min="20" max="16384" width="9.140625" style="318" customWidth="1"/>
  </cols>
  <sheetData>
    <row r="1" spans="1:19" ht="24.75" customHeight="1" thickBot="1" thickTop="1">
      <c r="A1" s="469" t="s">
        <v>284</v>
      </c>
      <c r="B1" s="470"/>
      <c r="C1" s="470"/>
      <c r="D1" s="470"/>
      <c r="E1" s="470"/>
      <c r="F1" s="470"/>
      <c r="G1" s="470"/>
      <c r="H1" s="470"/>
      <c r="I1" s="470"/>
      <c r="J1" s="470"/>
      <c r="K1" s="513"/>
      <c r="L1" s="514"/>
      <c r="M1" s="514"/>
      <c r="N1" s="514"/>
      <c r="O1" s="514"/>
      <c r="P1" s="514"/>
      <c r="Q1" s="514"/>
      <c r="R1" s="514"/>
      <c r="S1" s="515"/>
    </row>
    <row r="2" spans="1:19" ht="24.75" customHeight="1" thickBot="1" thickTop="1">
      <c r="A2" s="443" t="s">
        <v>4</v>
      </c>
      <c r="B2" s="476" t="s">
        <v>45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9"/>
    </row>
    <row r="3" spans="1:19" ht="24.75" customHeight="1">
      <c r="A3" s="516"/>
      <c r="B3" s="465" t="s">
        <v>46</v>
      </c>
      <c r="C3" s="512"/>
      <c r="D3" s="465" t="s">
        <v>47</v>
      </c>
      <c r="E3" s="512"/>
      <c r="F3" s="465" t="s">
        <v>48</v>
      </c>
      <c r="G3" s="466"/>
      <c r="H3" s="465" t="s">
        <v>49</v>
      </c>
      <c r="I3" s="512"/>
      <c r="J3" s="465" t="s">
        <v>50</v>
      </c>
      <c r="K3" s="466"/>
      <c r="L3" s="465" t="s">
        <v>51</v>
      </c>
      <c r="M3" s="512"/>
      <c r="N3" s="465" t="s">
        <v>52</v>
      </c>
      <c r="O3" s="466"/>
      <c r="P3" s="465" t="s">
        <v>53</v>
      </c>
      <c r="Q3" s="512"/>
      <c r="R3" s="465" t="s">
        <v>54</v>
      </c>
      <c r="S3" s="466"/>
    </row>
    <row r="4" spans="1:19" ht="24.75" customHeight="1" thickBot="1">
      <c r="A4" s="517"/>
      <c r="B4" s="36" t="s">
        <v>5</v>
      </c>
      <c r="C4" s="37" t="s">
        <v>6</v>
      </c>
      <c r="D4" s="36" t="s">
        <v>5</v>
      </c>
      <c r="E4" s="37" t="s">
        <v>6</v>
      </c>
      <c r="F4" s="36" t="s">
        <v>5</v>
      </c>
      <c r="G4" s="38" t="s">
        <v>6</v>
      </c>
      <c r="H4" s="36" t="s">
        <v>5</v>
      </c>
      <c r="I4" s="37" t="s">
        <v>6</v>
      </c>
      <c r="J4" s="36" t="s">
        <v>5</v>
      </c>
      <c r="K4" s="38" t="s">
        <v>6</v>
      </c>
      <c r="L4" s="36" t="s">
        <v>5</v>
      </c>
      <c r="M4" s="37" t="s">
        <v>6</v>
      </c>
      <c r="N4" s="36" t="s">
        <v>5</v>
      </c>
      <c r="O4" s="38" t="s">
        <v>6</v>
      </c>
      <c r="P4" s="36" t="s">
        <v>5</v>
      </c>
      <c r="Q4" s="37" t="s">
        <v>6</v>
      </c>
      <c r="R4" s="36" t="s">
        <v>5</v>
      </c>
      <c r="S4" s="38" t="s">
        <v>6</v>
      </c>
    </row>
    <row r="5" spans="1:20" ht="15">
      <c r="A5" s="40" t="s">
        <v>7</v>
      </c>
      <c r="B5" s="123">
        <v>8</v>
      </c>
      <c r="C5" s="42">
        <v>0.0025526483726866626</v>
      </c>
      <c r="D5" s="123">
        <v>1</v>
      </c>
      <c r="E5" s="42">
        <v>0.0005186721991701245</v>
      </c>
      <c r="F5" s="123">
        <v>4</v>
      </c>
      <c r="G5" s="43">
        <v>0.002904865649963689</v>
      </c>
      <c r="H5" s="123">
        <v>1</v>
      </c>
      <c r="I5" s="42">
        <v>0.0007097232079489</v>
      </c>
      <c r="J5" s="123">
        <v>4</v>
      </c>
      <c r="K5" s="43">
        <v>0.004711425206124852</v>
      </c>
      <c r="L5" s="123">
        <v>1</v>
      </c>
      <c r="M5" s="42">
        <v>0.0008673026886383347</v>
      </c>
      <c r="N5" s="123">
        <v>1</v>
      </c>
      <c r="O5" s="43">
        <v>0.0022935779816513763</v>
      </c>
      <c r="P5" s="123">
        <v>0</v>
      </c>
      <c r="Q5" s="42">
        <v>0</v>
      </c>
      <c r="R5" s="123">
        <v>20</v>
      </c>
      <c r="S5" s="43">
        <v>0.0018816445573431179</v>
      </c>
      <c r="T5" s="331" t="s">
        <v>130</v>
      </c>
    </row>
    <row r="6" spans="1:20" ht="15">
      <c r="A6" s="46" t="s">
        <v>8</v>
      </c>
      <c r="B6" s="97">
        <v>1</v>
      </c>
      <c r="C6" s="42">
        <v>0.0003190810465858328</v>
      </c>
      <c r="D6" s="97">
        <v>1</v>
      </c>
      <c r="E6" s="42">
        <v>0.0005186721991701245</v>
      </c>
      <c r="F6" s="97">
        <v>1</v>
      </c>
      <c r="G6" s="43">
        <v>0.0007262164124909223</v>
      </c>
      <c r="H6" s="97">
        <v>2</v>
      </c>
      <c r="I6" s="42">
        <v>0.0014194464158978</v>
      </c>
      <c r="J6" s="97">
        <v>2</v>
      </c>
      <c r="K6" s="43">
        <v>0.002355712603062426</v>
      </c>
      <c r="L6" s="97">
        <v>0</v>
      </c>
      <c r="M6" s="42">
        <v>0</v>
      </c>
      <c r="N6" s="97">
        <v>0</v>
      </c>
      <c r="O6" s="43">
        <v>0</v>
      </c>
      <c r="P6" s="97">
        <v>0</v>
      </c>
      <c r="Q6" s="42">
        <v>0</v>
      </c>
      <c r="R6" s="97">
        <v>7</v>
      </c>
      <c r="S6" s="43">
        <v>0.0006585755950700913</v>
      </c>
      <c r="T6" s="331" t="s">
        <v>131</v>
      </c>
    </row>
    <row r="7" spans="1:20" ht="15">
      <c r="A7" s="46" t="s">
        <v>9</v>
      </c>
      <c r="B7" s="97">
        <v>2</v>
      </c>
      <c r="C7" s="42">
        <v>0.0006381620931716656</v>
      </c>
      <c r="D7" s="97">
        <v>1</v>
      </c>
      <c r="E7" s="42">
        <v>0.0005186721991701245</v>
      </c>
      <c r="F7" s="97">
        <v>0</v>
      </c>
      <c r="G7" s="43">
        <v>0</v>
      </c>
      <c r="H7" s="97">
        <v>0</v>
      </c>
      <c r="I7" s="42">
        <v>0</v>
      </c>
      <c r="J7" s="97">
        <v>0</v>
      </c>
      <c r="K7" s="43">
        <v>0</v>
      </c>
      <c r="L7" s="97">
        <v>1</v>
      </c>
      <c r="M7" s="42">
        <v>0.0008673026886383347</v>
      </c>
      <c r="N7" s="97">
        <v>1</v>
      </c>
      <c r="O7" s="43">
        <v>0.0022935779816513763</v>
      </c>
      <c r="P7" s="97">
        <v>0</v>
      </c>
      <c r="Q7" s="42">
        <v>0</v>
      </c>
      <c r="R7" s="97">
        <v>5</v>
      </c>
      <c r="S7" s="43">
        <v>0.00047041113933577947</v>
      </c>
      <c r="T7" s="331" t="s">
        <v>132</v>
      </c>
    </row>
    <row r="8" spans="1:20" ht="15">
      <c r="A8" s="46" t="s">
        <v>10</v>
      </c>
      <c r="B8" s="97">
        <v>1</v>
      </c>
      <c r="C8" s="42">
        <v>0.0003190810465858328</v>
      </c>
      <c r="D8" s="97">
        <v>3</v>
      </c>
      <c r="E8" s="42">
        <v>0.0015560165975103736</v>
      </c>
      <c r="F8" s="97">
        <v>1</v>
      </c>
      <c r="G8" s="43">
        <v>0.0007262164124909223</v>
      </c>
      <c r="H8" s="97">
        <v>2</v>
      </c>
      <c r="I8" s="42">
        <v>0.0014194464158978</v>
      </c>
      <c r="J8" s="97">
        <v>1</v>
      </c>
      <c r="K8" s="43">
        <v>0.001177856301531213</v>
      </c>
      <c r="L8" s="97">
        <v>0</v>
      </c>
      <c r="M8" s="42">
        <v>0</v>
      </c>
      <c r="N8" s="97">
        <v>1</v>
      </c>
      <c r="O8" s="43">
        <v>0.0022935779816513763</v>
      </c>
      <c r="P8" s="97">
        <v>0</v>
      </c>
      <c r="Q8" s="42">
        <v>0</v>
      </c>
      <c r="R8" s="97">
        <v>9</v>
      </c>
      <c r="S8" s="43">
        <v>0.0008467400508044029</v>
      </c>
      <c r="T8" s="331" t="s">
        <v>133</v>
      </c>
    </row>
    <row r="9" spans="1:20" ht="15">
      <c r="A9" s="46" t="s">
        <v>11</v>
      </c>
      <c r="B9" s="97">
        <v>10</v>
      </c>
      <c r="C9" s="42">
        <v>0.003190810465858328</v>
      </c>
      <c r="D9" s="97">
        <v>6</v>
      </c>
      <c r="E9" s="42">
        <v>0.003112033195020747</v>
      </c>
      <c r="F9" s="97">
        <v>9</v>
      </c>
      <c r="G9" s="43">
        <v>0.0065359477124183</v>
      </c>
      <c r="H9" s="97">
        <v>5</v>
      </c>
      <c r="I9" s="42">
        <v>0.0035486160397444986</v>
      </c>
      <c r="J9" s="97">
        <v>10</v>
      </c>
      <c r="K9" s="43">
        <v>0.01177856301531213</v>
      </c>
      <c r="L9" s="97">
        <v>10</v>
      </c>
      <c r="M9" s="42">
        <v>0.008673026886383347</v>
      </c>
      <c r="N9" s="97">
        <v>3</v>
      </c>
      <c r="O9" s="43">
        <v>0.00688073394495413</v>
      </c>
      <c r="P9" s="97">
        <v>2</v>
      </c>
      <c r="Q9" s="42">
        <v>0.0058309037900874635</v>
      </c>
      <c r="R9" s="97">
        <v>55</v>
      </c>
      <c r="S9" s="43">
        <v>0.005174522532693574</v>
      </c>
      <c r="T9" s="331" t="s">
        <v>134</v>
      </c>
    </row>
    <row r="10" spans="1:20" ht="15">
      <c r="A10" s="46" t="s">
        <v>12</v>
      </c>
      <c r="B10" s="97">
        <v>54</v>
      </c>
      <c r="C10" s="42">
        <v>0.01723037651563497</v>
      </c>
      <c r="D10" s="97">
        <v>26</v>
      </c>
      <c r="E10" s="42">
        <v>0.013485477178423237</v>
      </c>
      <c r="F10" s="97">
        <v>40</v>
      </c>
      <c r="G10" s="43">
        <v>0.029048656499636887</v>
      </c>
      <c r="H10" s="97">
        <v>36</v>
      </c>
      <c r="I10" s="42">
        <v>0.0255500354861604</v>
      </c>
      <c r="J10" s="97">
        <v>33</v>
      </c>
      <c r="K10" s="43">
        <v>0.03886925795053004</v>
      </c>
      <c r="L10" s="97">
        <v>50</v>
      </c>
      <c r="M10" s="42">
        <v>0.04336513443191674</v>
      </c>
      <c r="N10" s="97">
        <v>12</v>
      </c>
      <c r="O10" s="43">
        <v>0.02752293577981652</v>
      </c>
      <c r="P10" s="97">
        <v>11</v>
      </c>
      <c r="Q10" s="42">
        <v>0.03206997084548105</v>
      </c>
      <c r="R10" s="97">
        <v>262</v>
      </c>
      <c r="S10" s="43">
        <v>0.024649543701194845</v>
      </c>
      <c r="T10" s="331" t="s">
        <v>135</v>
      </c>
    </row>
    <row r="11" spans="1:20" ht="15">
      <c r="A11" s="46" t="s">
        <v>13</v>
      </c>
      <c r="B11" s="97">
        <v>212</v>
      </c>
      <c r="C11" s="42">
        <v>0.06764518187619656</v>
      </c>
      <c r="D11" s="97">
        <v>160</v>
      </c>
      <c r="E11" s="42">
        <v>0.0829875518672199</v>
      </c>
      <c r="F11" s="97">
        <v>114</v>
      </c>
      <c r="G11" s="43">
        <v>0.08278867102396514</v>
      </c>
      <c r="H11" s="97">
        <v>118</v>
      </c>
      <c r="I11" s="42">
        <v>0.08374733853797017</v>
      </c>
      <c r="J11" s="97">
        <v>84</v>
      </c>
      <c r="K11" s="43">
        <v>0.0989399293286219</v>
      </c>
      <c r="L11" s="97">
        <v>105</v>
      </c>
      <c r="M11" s="42">
        <v>0.09106678230702515</v>
      </c>
      <c r="N11" s="97">
        <v>41</v>
      </c>
      <c r="O11" s="43">
        <v>0.09403669724770643</v>
      </c>
      <c r="P11" s="97">
        <v>29</v>
      </c>
      <c r="Q11" s="42">
        <v>0.08454810495626822</v>
      </c>
      <c r="R11" s="97">
        <v>863</v>
      </c>
      <c r="S11" s="43">
        <v>0.08119296264935554</v>
      </c>
      <c r="T11" s="331" t="s">
        <v>136</v>
      </c>
    </row>
    <row r="12" spans="1:20" ht="15">
      <c r="A12" s="46" t="s">
        <v>14</v>
      </c>
      <c r="B12" s="97">
        <v>656</v>
      </c>
      <c r="C12" s="42">
        <v>0.20931716656030633</v>
      </c>
      <c r="D12" s="97">
        <v>513</v>
      </c>
      <c r="E12" s="42">
        <v>0.26607883817427386</v>
      </c>
      <c r="F12" s="97">
        <v>310</v>
      </c>
      <c r="G12" s="43">
        <v>0.22512708787218594</v>
      </c>
      <c r="H12" s="97">
        <v>309</v>
      </c>
      <c r="I12" s="42">
        <v>0.21930447125621008</v>
      </c>
      <c r="J12" s="97">
        <v>181</v>
      </c>
      <c r="K12" s="43">
        <v>0.21319199057714958</v>
      </c>
      <c r="L12" s="97">
        <v>243</v>
      </c>
      <c r="M12" s="42">
        <v>0.21075455333911536</v>
      </c>
      <c r="N12" s="97">
        <v>96</v>
      </c>
      <c r="O12" s="43">
        <v>0.22018348623853215</v>
      </c>
      <c r="P12" s="97">
        <v>66</v>
      </c>
      <c r="Q12" s="42">
        <v>0.1924198250728863</v>
      </c>
      <c r="R12" s="97">
        <v>2374</v>
      </c>
      <c r="S12" s="43">
        <v>0.2233512089566281</v>
      </c>
      <c r="T12" s="331" t="s">
        <v>137</v>
      </c>
    </row>
    <row r="13" spans="1:20" ht="15">
      <c r="A13" s="46" t="s">
        <v>15</v>
      </c>
      <c r="B13" s="97">
        <v>640</v>
      </c>
      <c r="C13" s="42">
        <v>0.204211869814933</v>
      </c>
      <c r="D13" s="97">
        <v>380</v>
      </c>
      <c r="E13" s="42">
        <v>0.19709543568464732</v>
      </c>
      <c r="F13" s="97">
        <v>224</v>
      </c>
      <c r="G13" s="43">
        <v>0.1626724763979666</v>
      </c>
      <c r="H13" s="97">
        <v>207</v>
      </c>
      <c r="I13" s="42">
        <v>0.14691270404542228</v>
      </c>
      <c r="J13" s="97">
        <v>105</v>
      </c>
      <c r="K13" s="43">
        <v>0.12367491166077739</v>
      </c>
      <c r="L13" s="97">
        <v>177</v>
      </c>
      <c r="M13" s="42">
        <v>0.15351257588898526</v>
      </c>
      <c r="N13" s="97">
        <v>54</v>
      </c>
      <c r="O13" s="43">
        <v>0.1238532110091743</v>
      </c>
      <c r="P13" s="97">
        <v>51</v>
      </c>
      <c r="Q13" s="42">
        <v>0.14868804664723032</v>
      </c>
      <c r="R13" s="97">
        <v>1838</v>
      </c>
      <c r="S13" s="43">
        <v>0.17292313481983254</v>
      </c>
      <c r="T13" s="331" t="s">
        <v>138</v>
      </c>
    </row>
    <row r="14" spans="1:20" ht="15">
      <c r="A14" s="46" t="s">
        <v>16</v>
      </c>
      <c r="B14" s="97">
        <v>152</v>
      </c>
      <c r="C14" s="42">
        <v>0.048500319081046586</v>
      </c>
      <c r="D14" s="97">
        <v>96</v>
      </c>
      <c r="E14" s="42">
        <v>0.049792531120331954</v>
      </c>
      <c r="F14" s="97">
        <v>58</v>
      </c>
      <c r="G14" s="43">
        <v>0.04212055192447349</v>
      </c>
      <c r="H14" s="97">
        <v>55</v>
      </c>
      <c r="I14" s="42">
        <v>0.03903477643718949</v>
      </c>
      <c r="J14" s="97">
        <v>26</v>
      </c>
      <c r="K14" s="43">
        <v>0.030624263839811542</v>
      </c>
      <c r="L14" s="97">
        <v>46</v>
      </c>
      <c r="M14" s="42">
        <v>0.0398959236773634</v>
      </c>
      <c r="N14" s="97">
        <v>11</v>
      </c>
      <c r="O14" s="43">
        <v>0.02522935779816514</v>
      </c>
      <c r="P14" s="97">
        <v>16</v>
      </c>
      <c r="Q14" s="42">
        <v>0.04664723032069971</v>
      </c>
      <c r="R14" s="97">
        <v>460</v>
      </c>
      <c r="S14" s="43">
        <v>0.04327782481889171</v>
      </c>
      <c r="T14" s="331" t="s">
        <v>139</v>
      </c>
    </row>
    <row r="15" spans="1:20" ht="15">
      <c r="A15" s="46" t="s">
        <v>17</v>
      </c>
      <c r="B15" s="97">
        <v>53</v>
      </c>
      <c r="C15" s="42">
        <v>0.01691129546904914</v>
      </c>
      <c r="D15" s="97">
        <v>39</v>
      </c>
      <c r="E15" s="42">
        <v>0.020228215767634852</v>
      </c>
      <c r="F15" s="97">
        <v>27</v>
      </c>
      <c r="G15" s="43">
        <v>0.0196078431372549</v>
      </c>
      <c r="H15" s="97">
        <v>19</v>
      </c>
      <c r="I15" s="42">
        <v>0.0134847409510291</v>
      </c>
      <c r="J15" s="97">
        <v>19</v>
      </c>
      <c r="K15" s="43">
        <v>0.02237926972909305</v>
      </c>
      <c r="L15" s="97">
        <v>22</v>
      </c>
      <c r="M15" s="42">
        <v>0.019080659150043366</v>
      </c>
      <c r="N15" s="97">
        <v>14</v>
      </c>
      <c r="O15" s="43">
        <v>0.03211009174311927</v>
      </c>
      <c r="P15" s="97">
        <v>10</v>
      </c>
      <c r="Q15" s="42">
        <v>0.02915451895043732</v>
      </c>
      <c r="R15" s="97">
        <v>203</v>
      </c>
      <c r="S15" s="43">
        <v>0.019098692257032642</v>
      </c>
      <c r="T15" s="331" t="s">
        <v>140</v>
      </c>
    </row>
    <row r="16" spans="1:20" ht="15">
      <c r="A16" s="46" t="s">
        <v>18</v>
      </c>
      <c r="B16" s="97">
        <v>61</v>
      </c>
      <c r="C16" s="42">
        <v>0.0194639438417358</v>
      </c>
      <c r="D16" s="97">
        <v>35</v>
      </c>
      <c r="E16" s="42">
        <v>0.01815352697095436</v>
      </c>
      <c r="F16" s="97">
        <v>36</v>
      </c>
      <c r="G16" s="43">
        <v>0.0261437908496732</v>
      </c>
      <c r="H16" s="97">
        <v>31</v>
      </c>
      <c r="I16" s="42">
        <v>0.0220014194464159</v>
      </c>
      <c r="J16" s="97">
        <v>21</v>
      </c>
      <c r="K16" s="43">
        <v>0.024734982332155476</v>
      </c>
      <c r="L16" s="97">
        <v>25</v>
      </c>
      <c r="M16" s="42">
        <v>0.02168256721595837</v>
      </c>
      <c r="N16" s="97">
        <v>7</v>
      </c>
      <c r="O16" s="43">
        <v>0.016055045871559634</v>
      </c>
      <c r="P16" s="97">
        <v>8</v>
      </c>
      <c r="Q16" s="42">
        <v>0.023323615160349854</v>
      </c>
      <c r="R16" s="97">
        <v>224</v>
      </c>
      <c r="S16" s="43">
        <v>0.02107441904224292</v>
      </c>
      <c r="T16" s="331" t="s">
        <v>141</v>
      </c>
    </row>
    <row r="17" spans="1:20" ht="15">
      <c r="A17" s="46" t="s">
        <v>19</v>
      </c>
      <c r="B17" s="97">
        <v>162</v>
      </c>
      <c r="C17" s="42">
        <v>0.05169112954690491</v>
      </c>
      <c r="D17" s="97">
        <v>81</v>
      </c>
      <c r="E17" s="42">
        <v>0.042012448132780086</v>
      </c>
      <c r="F17" s="97">
        <v>78</v>
      </c>
      <c r="G17" s="43">
        <v>0.05664488017429194</v>
      </c>
      <c r="H17" s="97">
        <v>88</v>
      </c>
      <c r="I17" s="42">
        <v>0.06245564229950319</v>
      </c>
      <c r="J17" s="97">
        <v>42</v>
      </c>
      <c r="K17" s="43">
        <v>0.04946996466431095</v>
      </c>
      <c r="L17" s="97">
        <v>70</v>
      </c>
      <c r="M17" s="42">
        <v>0.060711188204683436</v>
      </c>
      <c r="N17" s="97">
        <v>23</v>
      </c>
      <c r="O17" s="43">
        <v>0.05275229357798165</v>
      </c>
      <c r="P17" s="97">
        <v>22</v>
      </c>
      <c r="Q17" s="42">
        <v>0.0641399416909621</v>
      </c>
      <c r="R17" s="97">
        <v>566</v>
      </c>
      <c r="S17" s="43">
        <v>0.05325054097281023</v>
      </c>
      <c r="T17" s="331" t="s">
        <v>142</v>
      </c>
    </row>
    <row r="18" spans="1:20" ht="15">
      <c r="A18" s="46" t="s">
        <v>20</v>
      </c>
      <c r="B18" s="97">
        <v>104</v>
      </c>
      <c r="C18" s="42">
        <v>0.03318442884492661</v>
      </c>
      <c r="D18" s="97">
        <v>53</v>
      </c>
      <c r="E18" s="42">
        <v>0.0274896265560166</v>
      </c>
      <c r="F18" s="97">
        <v>55</v>
      </c>
      <c r="G18" s="43">
        <v>0.03994190268700073</v>
      </c>
      <c r="H18" s="97">
        <v>56</v>
      </c>
      <c r="I18" s="42">
        <v>0.0397444996451384</v>
      </c>
      <c r="J18" s="97">
        <v>28</v>
      </c>
      <c r="K18" s="43">
        <v>0.032979976442873975</v>
      </c>
      <c r="L18" s="97">
        <v>48</v>
      </c>
      <c r="M18" s="42">
        <v>0.04163052905464007</v>
      </c>
      <c r="N18" s="97">
        <v>20</v>
      </c>
      <c r="O18" s="43">
        <v>0.045871559633027525</v>
      </c>
      <c r="P18" s="97">
        <v>14</v>
      </c>
      <c r="Q18" s="42">
        <v>0.04081632653061225</v>
      </c>
      <c r="R18" s="97">
        <v>378</v>
      </c>
      <c r="S18" s="43">
        <v>0.03556308213378492</v>
      </c>
      <c r="T18" s="331" t="s">
        <v>143</v>
      </c>
    </row>
    <row r="19" spans="1:20" ht="15">
      <c r="A19" s="46" t="s">
        <v>21</v>
      </c>
      <c r="B19" s="97">
        <v>71</v>
      </c>
      <c r="C19" s="42">
        <v>0.02265475430759413</v>
      </c>
      <c r="D19" s="97">
        <v>41</v>
      </c>
      <c r="E19" s="42">
        <v>0.021265560165975105</v>
      </c>
      <c r="F19" s="97">
        <v>32</v>
      </c>
      <c r="G19" s="43">
        <v>0.023238925199709513</v>
      </c>
      <c r="H19" s="97">
        <v>43</v>
      </c>
      <c r="I19" s="42">
        <v>0.030518097941802696</v>
      </c>
      <c r="J19" s="97">
        <v>22</v>
      </c>
      <c r="K19" s="43">
        <v>0.025912838633686694</v>
      </c>
      <c r="L19" s="97">
        <v>25</v>
      </c>
      <c r="M19" s="42">
        <v>0.02168256721595837</v>
      </c>
      <c r="N19" s="97">
        <v>10</v>
      </c>
      <c r="O19" s="43">
        <v>0.022935779816513763</v>
      </c>
      <c r="P19" s="97">
        <v>5</v>
      </c>
      <c r="Q19" s="42">
        <v>0.01457725947521866</v>
      </c>
      <c r="R19" s="97">
        <v>249</v>
      </c>
      <c r="S19" s="43">
        <v>0.02342647473892182</v>
      </c>
      <c r="T19" s="331" t="s">
        <v>144</v>
      </c>
    </row>
    <row r="20" spans="1:20" ht="15">
      <c r="A20" s="46" t="s">
        <v>22</v>
      </c>
      <c r="B20" s="97">
        <v>128</v>
      </c>
      <c r="C20" s="42">
        <v>0.0408423739629866</v>
      </c>
      <c r="D20" s="97">
        <v>52</v>
      </c>
      <c r="E20" s="42">
        <v>0.026970954356846474</v>
      </c>
      <c r="F20" s="97">
        <v>68</v>
      </c>
      <c r="G20" s="43">
        <v>0.04938271604938271</v>
      </c>
      <c r="H20" s="97">
        <v>56</v>
      </c>
      <c r="I20" s="42">
        <v>0.0397444996451384</v>
      </c>
      <c r="J20" s="97">
        <v>31</v>
      </c>
      <c r="K20" s="43">
        <v>0.03651354534746761</v>
      </c>
      <c r="L20" s="97">
        <v>47</v>
      </c>
      <c r="M20" s="42">
        <v>0.040763226366001735</v>
      </c>
      <c r="N20" s="97">
        <v>30</v>
      </c>
      <c r="O20" s="43">
        <v>0.06880733944954127</v>
      </c>
      <c r="P20" s="97">
        <v>23</v>
      </c>
      <c r="Q20" s="42">
        <v>0.06705539358600583</v>
      </c>
      <c r="R20" s="97">
        <v>435</v>
      </c>
      <c r="S20" s="43">
        <v>0.04092576912221282</v>
      </c>
      <c r="T20" s="331" t="s">
        <v>145</v>
      </c>
    </row>
    <row r="21" spans="1:20" ht="15">
      <c r="A21" s="46" t="s">
        <v>23</v>
      </c>
      <c r="B21" s="97">
        <v>303</v>
      </c>
      <c r="C21" s="42">
        <v>0.09668155711550734</v>
      </c>
      <c r="D21" s="97">
        <v>158</v>
      </c>
      <c r="E21" s="42">
        <v>0.08195020746887965</v>
      </c>
      <c r="F21" s="97">
        <v>125</v>
      </c>
      <c r="G21" s="43">
        <v>0.09077705156136527</v>
      </c>
      <c r="H21" s="97">
        <v>149</v>
      </c>
      <c r="I21" s="42">
        <v>0.10574875798438609</v>
      </c>
      <c r="J21" s="97">
        <v>91</v>
      </c>
      <c r="K21" s="43">
        <v>0.1071849234393404</v>
      </c>
      <c r="L21" s="97">
        <v>107</v>
      </c>
      <c r="M21" s="42">
        <v>0.09280138768430182</v>
      </c>
      <c r="N21" s="97">
        <v>45</v>
      </c>
      <c r="O21" s="43">
        <v>0.10321100917431192</v>
      </c>
      <c r="P21" s="97">
        <v>35</v>
      </c>
      <c r="Q21" s="42">
        <v>0.10204081632653061</v>
      </c>
      <c r="R21" s="97">
        <v>1013</v>
      </c>
      <c r="S21" s="43">
        <v>0.09530529682942893</v>
      </c>
      <c r="T21" s="331" t="s">
        <v>146</v>
      </c>
    </row>
    <row r="22" spans="1:20" ht="15">
      <c r="A22" s="46" t="s">
        <v>24</v>
      </c>
      <c r="B22" s="97">
        <v>263</v>
      </c>
      <c r="C22" s="42">
        <v>0.08391831525207402</v>
      </c>
      <c r="D22" s="97">
        <v>140</v>
      </c>
      <c r="E22" s="42">
        <v>0.07261410788381743</v>
      </c>
      <c r="F22" s="97">
        <v>92</v>
      </c>
      <c r="G22" s="43">
        <v>0.06681190994916485</v>
      </c>
      <c r="H22" s="97">
        <v>117</v>
      </c>
      <c r="I22" s="42">
        <v>0.0830376153300213</v>
      </c>
      <c r="J22" s="97">
        <v>70</v>
      </c>
      <c r="K22" s="43">
        <v>0.08244994110718493</v>
      </c>
      <c r="L22" s="97">
        <v>69</v>
      </c>
      <c r="M22" s="42">
        <v>0.059843885516045116</v>
      </c>
      <c r="N22" s="97">
        <v>32</v>
      </c>
      <c r="O22" s="43">
        <v>0.07339449541284404</v>
      </c>
      <c r="P22" s="97">
        <v>17</v>
      </c>
      <c r="Q22" s="42">
        <v>0.04956268221574344</v>
      </c>
      <c r="R22" s="97">
        <v>800</v>
      </c>
      <c r="S22" s="43">
        <v>0.07526578229372471</v>
      </c>
      <c r="T22" s="331" t="s">
        <v>147</v>
      </c>
    </row>
    <row r="23" spans="1:20" ht="15">
      <c r="A23" s="46" t="s">
        <v>25</v>
      </c>
      <c r="B23" s="97">
        <v>122</v>
      </c>
      <c r="C23" s="42">
        <v>0.0389278876834716</v>
      </c>
      <c r="D23" s="97">
        <v>58</v>
      </c>
      <c r="E23" s="42">
        <v>0.030082987551867224</v>
      </c>
      <c r="F23" s="97">
        <v>36</v>
      </c>
      <c r="G23" s="43">
        <v>0.0261437908496732</v>
      </c>
      <c r="H23" s="97">
        <v>49</v>
      </c>
      <c r="I23" s="42">
        <v>0.0347764371894961</v>
      </c>
      <c r="J23" s="97">
        <v>29</v>
      </c>
      <c r="K23" s="43">
        <v>0.03415783274440518</v>
      </c>
      <c r="L23" s="97">
        <v>43</v>
      </c>
      <c r="M23" s="42">
        <v>0.0372940156114484</v>
      </c>
      <c r="N23" s="97">
        <v>14</v>
      </c>
      <c r="O23" s="43">
        <v>0.03211009174311927</v>
      </c>
      <c r="P23" s="97">
        <v>14</v>
      </c>
      <c r="Q23" s="42">
        <v>0.04081632653061225</v>
      </c>
      <c r="R23" s="97">
        <v>365</v>
      </c>
      <c r="S23" s="43">
        <v>0.03434001317151191</v>
      </c>
      <c r="T23" s="331" t="s">
        <v>148</v>
      </c>
    </row>
    <row r="24" spans="1:20" ht="15">
      <c r="A24" s="46" t="s">
        <v>26</v>
      </c>
      <c r="B24" s="97">
        <v>32</v>
      </c>
      <c r="C24" s="42">
        <v>0.01021059349074665</v>
      </c>
      <c r="D24" s="97">
        <v>33</v>
      </c>
      <c r="E24" s="42">
        <v>0.01711618257261411</v>
      </c>
      <c r="F24" s="97">
        <v>13</v>
      </c>
      <c r="G24" s="43">
        <v>0.009440813362381992</v>
      </c>
      <c r="H24" s="97">
        <v>21</v>
      </c>
      <c r="I24" s="42">
        <v>0.014904187366926898</v>
      </c>
      <c r="J24" s="97">
        <v>18</v>
      </c>
      <c r="K24" s="43">
        <v>0.021201413427561835</v>
      </c>
      <c r="L24" s="97">
        <v>25</v>
      </c>
      <c r="M24" s="42">
        <v>0.02168256721595837</v>
      </c>
      <c r="N24" s="97">
        <v>5</v>
      </c>
      <c r="O24" s="43">
        <v>0.011467889908256881</v>
      </c>
      <c r="P24" s="97">
        <v>5</v>
      </c>
      <c r="Q24" s="42">
        <v>0.01457725947521866</v>
      </c>
      <c r="R24" s="97">
        <v>152</v>
      </c>
      <c r="S24" s="43">
        <v>0.014300498635807696</v>
      </c>
      <c r="T24" s="331" t="s">
        <v>149</v>
      </c>
    </row>
    <row r="25" spans="1:20" ht="15">
      <c r="A25" s="46" t="s">
        <v>27</v>
      </c>
      <c r="B25" s="97">
        <v>20</v>
      </c>
      <c r="C25" s="42">
        <v>0.006381620931716656</v>
      </c>
      <c r="D25" s="97">
        <v>8</v>
      </c>
      <c r="E25" s="42">
        <v>0.004149377593360996</v>
      </c>
      <c r="F25" s="97">
        <v>11</v>
      </c>
      <c r="G25" s="43">
        <v>0.007988380537400147</v>
      </c>
      <c r="H25" s="97">
        <v>15</v>
      </c>
      <c r="I25" s="42">
        <v>0.0106458481192335</v>
      </c>
      <c r="J25" s="97">
        <v>11</v>
      </c>
      <c r="K25" s="43">
        <v>0.012956419316843347</v>
      </c>
      <c r="L25" s="97">
        <v>11</v>
      </c>
      <c r="M25" s="42">
        <v>0.009540329575021683</v>
      </c>
      <c r="N25" s="97">
        <v>2</v>
      </c>
      <c r="O25" s="43">
        <v>0.0045871559633027525</v>
      </c>
      <c r="P25" s="97">
        <v>1</v>
      </c>
      <c r="Q25" s="42">
        <v>0.0029154518950437317</v>
      </c>
      <c r="R25" s="97">
        <v>79</v>
      </c>
      <c r="S25" s="43">
        <v>0.007432496001505317</v>
      </c>
      <c r="T25" s="331" t="s">
        <v>150</v>
      </c>
    </row>
    <row r="26" spans="1:20" ht="15">
      <c r="A26" s="46" t="s">
        <v>28</v>
      </c>
      <c r="B26" s="97">
        <v>24</v>
      </c>
      <c r="C26" s="42">
        <v>0.007657945118059988</v>
      </c>
      <c r="D26" s="97">
        <v>13</v>
      </c>
      <c r="E26" s="42">
        <v>0.006742738589211619</v>
      </c>
      <c r="F26" s="97">
        <v>17</v>
      </c>
      <c r="G26" s="43">
        <v>0.012345679012345678</v>
      </c>
      <c r="H26" s="97">
        <v>5</v>
      </c>
      <c r="I26" s="42">
        <v>0.0035486160397444986</v>
      </c>
      <c r="J26" s="97">
        <v>10</v>
      </c>
      <c r="K26" s="43">
        <v>0.01177856301531213</v>
      </c>
      <c r="L26" s="97">
        <v>9</v>
      </c>
      <c r="M26" s="42">
        <v>0.007805724197745013</v>
      </c>
      <c r="N26" s="97">
        <v>6</v>
      </c>
      <c r="O26" s="43">
        <v>0.01376146788990826</v>
      </c>
      <c r="P26" s="97">
        <v>6</v>
      </c>
      <c r="Q26" s="42">
        <v>0.01749271137026239</v>
      </c>
      <c r="R26" s="97">
        <v>90</v>
      </c>
      <c r="S26" s="43">
        <v>0.00846740050804403</v>
      </c>
      <c r="T26" s="331" t="s">
        <v>151</v>
      </c>
    </row>
    <row r="27" spans="1:20" ht="15">
      <c r="A27" s="46" t="s">
        <v>29</v>
      </c>
      <c r="B27" s="97">
        <v>24</v>
      </c>
      <c r="C27" s="42">
        <v>0.007657945118059988</v>
      </c>
      <c r="D27" s="97">
        <v>15</v>
      </c>
      <c r="E27" s="42">
        <v>0.007780082987551867</v>
      </c>
      <c r="F27" s="97">
        <v>9</v>
      </c>
      <c r="G27" s="43">
        <v>0.0065359477124183</v>
      </c>
      <c r="H27" s="97">
        <v>10</v>
      </c>
      <c r="I27" s="42">
        <v>0.007097232079488997</v>
      </c>
      <c r="J27" s="97">
        <v>5</v>
      </c>
      <c r="K27" s="43">
        <v>0.005889281507656065</v>
      </c>
      <c r="L27" s="97">
        <v>12</v>
      </c>
      <c r="M27" s="42">
        <v>0.010407632263660017</v>
      </c>
      <c r="N27" s="97">
        <v>4</v>
      </c>
      <c r="O27" s="43">
        <v>0.009174311926605505</v>
      </c>
      <c r="P27" s="97">
        <v>1</v>
      </c>
      <c r="Q27" s="42">
        <v>0.0029154518950437317</v>
      </c>
      <c r="R27" s="97">
        <v>80</v>
      </c>
      <c r="S27" s="43">
        <v>0.0075265782293724715</v>
      </c>
      <c r="T27" s="331" t="s">
        <v>152</v>
      </c>
    </row>
    <row r="28" spans="1:20" ht="15">
      <c r="A28" s="46" t="s">
        <v>30</v>
      </c>
      <c r="B28" s="97">
        <v>5</v>
      </c>
      <c r="C28" s="42">
        <v>0.001595405232929164</v>
      </c>
      <c r="D28" s="97">
        <v>4</v>
      </c>
      <c r="E28" s="42">
        <v>0.002074688796680498</v>
      </c>
      <c r="F28" s="97">
        <v>10</v>
      </c>
      <c r="G28" s="43">
        <v>0.007262164124909222</v>
      </c>
      <c r="H28" s="97">
        <v>5</v>
      </c>
      <c r="I28" s="42">
        <v>0.0035486160397444986</v>
      </c>
      <c r="J28" s="97">
        <v>4</v>
      </c>
      <c r="K28" s="43">
        <v>0.004711425206124852</v>
      </c>
      <c r="L28" s="97">
        <v>2</v>
      </c>
      <c r="M28" s="42">
        <v>0.0017346053772766695</v>
      </c>
      <c r="N28" s="97">
        <v>1</v>
      </c>
      <c r="O28" s="43">
        <v>0.0022935779816513763</v>
      </c>
      <c r="P28" s="97">
        <v>1</v>
      </c>
      <c r="Q28" s="42">
        <v>0.0029154518950437317</v>
      </c>
      <c r="R28" s="97">
        <v>32</v>
      </c>
      <c r="S28" s="43">
        <v>0.0030106312917489884</v>
      </c>
      <c r="T28" s="331" t="s">
        <v>153</v>
      </c>
    </row>
    <row r="29" spans="1:20" ht="15.75" thickBot="1">
      <c r="A29" s="49" t="s">
        <v>31</v>
      </c>
      <c r="B29" s="124">
        <v>26</v>
      </c>
      <c r="C29" s="50">
        <v>0.008296107211231652</v>
      </c>
      <c r="D29" s="124">
        <v>11</v>
      </c>
      <c r="E29" s="50">
        <v>0.005705394190871369</v>
      </c>
      <c r="F29" s="124">
        <v>7</v>
      </c>
      <c r="G29" s="51">
        <v>0.005083514887436456</v>
      </c>
      <c r="H29" s="124">
        <v>10</v>
      </c>
      <c r="I29" s="50">
        <v>0.007097232079488997</v>
      </c>
      <c r="J29" s="124">
        <v>2</v>
      </c>
      <c r="K29" s="51">
        <v>0.002355712603062426</v>
      </c>
      <c r="L29" s="124">
        <v>5</v>
      </c>
      <c r="M29" s="50">
        <v>0.004336513443191674</v>
      </c>
      <c r="N29" s="124">
        <v>3</v>
      </c>
      <c r="O29" s="51">
        <v>0.00688073394495413</v>
      </c>
      <c r="P29" s="124">
        <v>6</v>
      </c>
      <c r="Q29" s="50">
        <v>0.01749271137026239</v>
      </c>
      <c r="R29" s="124">
        <v>70</v>
      </c>
      <c r="S29" s="51">
        <v>0.006585755950700913</v>
      </c>
      <c r="T29" s="331" t="s">
        <v>31</v>
      </c>
    </row>
    <row r="30" spans="1:20" ht="15.75" thickBot="1">
      <c r="A30" s="54" t="s">
        <v>32</v>
      </c>
      <c r="B30" s="109">
        <v>3134</v>
      </c>
      <c r="C30" s="27">
        <v>1</v>
      </c>
      <c r="D30" s="109">
        <v>1928</v>
      </c>
      <c r="E30" s="27">
        <v>1</v>
      </c>
      <c r="F30" s="109">
        <v>1377</v>
      </c>
      <c r="G30" s="28">
        <v>1</v>
      </c>
      <c r="H30" s="109">
        <v>1409</v>
      </c>
      <c r="I30" s="27">
        <v>1</v>
      </c>
      <c r="J30" s="109">
        <v>849</v>
      </c>
      <c r="K30" s="28">
        <v>1</v>
      </c>
      <c r="L30" s="109">
        <v>1153</v>
      </c>
      <c r="M30" s="27">
        <v>1</v>
      </c>
      <c r="N30" s="109">
        <v>436</v>
      </c>
      <c r="O30" s="28">
        <v>1</v>
      </c>
      <c r="P30" s="109">
        <v>343</v>
      </c>
      <c r="Q30" s="27">
        <v>1</v>
      </c>
      <c r="R30" s="109">
        <v>10629</v>
      </c>
      <c r="S30" s="28">
        <v>1</v>
      </c>
      <c r="T30" s="331" t="s">
        <v>54</v>
      </c>
    </row>
    <row r="31" spans="1:19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</row>
    <row r="32" spans="1:19" ht="15">
      <c r="A32" s="59" t="s">
        <v>36</v>
      </c>
      <c r="B32" s="62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121"/>
      <c r="S32" s="60"/>
    </row>
    <row r="33" spans="1:19" ht="15">
      <c r="A33" s="62" t="s">
        <v>55</v>
      </c>
      <c r="B33" s="62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19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</row>
    <row r="35" spans="1:19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</row>
  </sheetData>
  <sheetProtection/>
  <mergeCells count="12">
    <mergeCell ref="H3:I3"/>
    <mergeCell ref="J3:K3"/>
    <mergeCell ref="L3:M3"/>
    <mergeCell ref="N3:O3"/>
    <mergeCell ref="P3:Q3"/>
    <mergeCell ref="R3:S3"/>
    <mergeCell ref="A1:S1"/>
    <mergeCell ref="A2:A4"/>
    <mergeCell ref="B2:S2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31"/>
  <sheetViews>
    <sheetView zoomScalePageLayoutView="0" workbookViewId="0" topLeftCell="L1">
      <selection activeCell="U5" activeCellId="9" sqref="C5 E5 G5 I5 K5 M5 O5 Q5 S5 U5"/>
    </sheetView>
  </sheetViews>
  <sheetFormatPr defaultColWidth="9.140625" defaultRowHeight="15"/>
  <cols>
    <col min="1" max="1" width="10.7109375" style="318" customWidth="1"/>
    <col min="2" max="21" width="10.28125" style="318" customWidth="1"/>
    <col min="22" max="16384" width="9.140625" style="318" customWidth="1"/>
  </cols>
  <sheetData>
    <row r="1" spans="1:21" ht="24.75" customHeight="1" thickBot="1" thickTop="1">
      <c r="A1" s="469" t="s">
        <v>125</v>
      </c>
      <c r="B1" s="470"/>
      <c r="C1" s="470"/>
      <c r="D1" s="470"/>
      <c r="E1" s="470"/>
      <c r="F1" s="470"/>
      <c r="G1" s="470"/>
      <c r="H1" s="470"/>
      <c r="I1" s="470"/>
      <c r="J1" s="470"/>
      <c r="K1" s="513"/>
      <c r="L1" s="514"/>
      <c r="M1" s="514"/>
      <c r="N1" s="514"/>
      <c r="O1" s="514"/>
      <c r="P1" s="514"/>
      <c r="Q1" s="514"/>
      <c r="R1" s="514"/>
      <c r="S1" s="514"/>
      <c r="T1" s="514"/>
      <c r="U1" s="515"/>
    </row>
    <row r="2" spans="1:21" ht="24.75" customHeight="1" thickBot="1" thickTop="1">
      <c r="A2" s="443" t="s">
        <v>4</v>
      </c>
      <c r="B2" s="476" t="s">
        <v>56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9"/>
    </row>
    <row r="3" spans="1:21" ht="24.75" customHeight="1">
      <c r="A3" s="516"/>
      <c r="B3" s="521">
        <v>0</v>
      </c>
      <c r="C3" s="512"/>
      <c r="D3" s="465" t="s">
        <v>57</v>
      </c>
      <c r="E3" s="466"/>
      <c r="F3" s="520" t="s">
        <v>58</v>
      </c>
      <c r="G3" s="512"/>
      <c r="H3" s="465" t="s">
        <v>59</v>
      </c>
      <c r="I3" s="466"/>
      <c r="J3" s="520" t="s">
        <v>60</v>
      </c>
      <c r="K3" s="512"/>
      <c r="L3" s="465" t="s">
        <v>61</v>
      </c>
      <c r="M3" s="466"/>
      <c r="N3" s="520" t="s">
        <v>62</v>
      </c>
      <c r="O3" s="512"/>
      <c r="P3" s="465" t="s">
        <v>63</v>
      </c>
      <c r="Q3" s="466"/>
      <c r="R3" s="465" t="s">
        <v>35</v>
      </c>
      <c r="S3" s="466"/>
      <c r="T3" s="465" t="s">
        <v>54</v>
      </c>
      <c r="U3" s="466"/>
    </row>
    <row r="4" spans="1:21" ht="24.75" customHeight="1" thickBot="1">
      <c r="A4" s="517"/>
      <c r="B4" s="36" t="s">
        <v>5</v>
      </c>
      <c r="C4" s="37" t="s">
        <v>6</v>
      </c>
      <c r="D4" s="36" t="s">
        <v>5</v>
      </c>
      <c r="E4" s="38" t="s">
        <v>6</v>
      </c>
      <c r="F4" s="39" t="s">
        <v>5</v>
      </c>
      <c r="G4" s="37" t="s">
        <v>6</v>
      </c>
      <c r="H4" s="36" t="s">
        <v>5</v>
      </c>
      <c r="I4" s="38" t="s">
        <v>6</v>
      </c>
      <c r="J4" s="39" t="s">
        <v>5</v>
      </c>
      <c r="K4" s="37" t="s">
        <v>6</v>
      </c>
      <c r="L4" s="36" t="s">
        <v>5</v>
      </c>
      <c r="M4" s="38" t="s">
        <v>6</v>
      </c>
      <c r="N4" s="39" t="s">
        <v>5</v>
      </c>
      <c r="O4" s="37" t="s">
        <v>6</v>
      </c>
      <c r="P4" s="36" t="s">
        <v>5</v>
      </c>
      <c r="Q4" s="38" t="s">
        <v>6</v>
      </c>
      <c r="R4" s="36" t="s">
        <v>5</v>
      </c>
      <c r="S4" s="38" t="s">
        <v>6</v>
      </c>
      <c r="T4" s="36" t="s">
        <v>5</v>
      </c>
      <c r="U4" s="38" t="s">
        <v>6</v>
      </c>
    </row>
    <row r="5" spans="1:22" ht="15">
      <c r="A5" s="40" t="s">
        <v>7</v>
      </c>
      <c r="B5" s="123">
        <f>VLOOKUP(V5,'[1]Sheet1'!$A$217:$U$242,2,FALSE)</f>
        <v>20</v>
      </c>
      <c r="C5" s="42">
        <f>VLOOKUP(V5,'[1]Sheet1'!$A$217:$U$242,3,FALSE)/100</f>
        <v>0.0018816445573431179</v>
      </c>
      <c r="D5" s="123">
        <f>VLOOKUP(V5,'[1]Sheet1'!$A$217:$U$242,4,FALSE)</f>
        <v>20</v>
      </c>
      <c r="E5" s="43">
        <f>VLOOKUP(V5,'[1]Sheet1'!$A$217:$U$242,5,FALSE)/100</f>
        <v>0.0018816445573431179</v>
      </c>
      <c r="F5" s="125">
        <f>VLOOKUP(V5,'[1]Sheet1'!$A$217:$U$242,6,FALSE)</f>
        <v>0</v>
      </c>
      <c r="G5" s="42">
        <f>VLOOKUP(V5,'[1]Sheet1'!$A$217:$U$242,7,FALSE)/100</f>
        <v>0</v>
      </c>
      <c r="H5" s="123">
        <f>VLOOKUP(V5,'[1]Sheet1'!$A$217:$U$242,8,FALSE)</f>
        <v>0</v>
      </c>
      <c r="I5" s="43">
        <f>VLOOKUP(V5,'[1]Sheet1'!$A$217:$U$242,9,FALSE)/100</f>
        <v>0</v>
      </c>
      <c r="J5" s="125">
        <f>VLOOKUP(V5,'[1]Sheet1'!$A$217:$U$242,10,FALSE)</f>
        <v>0</v>
      </c>
      <c r="K5" s="42">
        <f>VLOOKUP(V5,'[1]Sheet1'!$A$217:$U$242,11,FALSE)/100</f>
        <v>0</v>
      </c>
      <c r="L5" s="123">
        <f>VLOOKUP(V5,'[1]Sheet1'!$A$217:$U$242,12,FALSE)</f>
        <v>0</v>
      </c>
      <c r="M5" s="43">
        <f>VLOOKUP(V5,'[1]Sheet1'!$A$217:$U$242,13,FALSE)/100</f>
        <v>0</v>
      </c>
      <c r="N5" s="123">
        <f>VLOOKUP(V5,'[1]Sheet1'!$A$217:$U$242,14,FALSE)</f>
        <v>0</v>
      </c>
      <c r="O5" s="43">
        <f>VLOOKUP(V5,'[1]Sheet1'!$A$217:$U$242,15,FALSE)/100</f>
        <v>0</v>
      </c>
      <c r="P5" s="125">
        <f>VLOOKUP(V5,'[1]Sheet1'!$A$217:$U$242,16,FALSE)</f>
        <v>0</v>
      </c>
      <c r="Q5" s="43">
        <f>VLOOKUP(V5,'[1]Sheet1'!$A$217:$U$242,17,FALSE)/100</f>
        <v>0</v>
      </c>
      <c r="R5" s="125">
        <f>VLOOKUP(V5,'[1]Sheet1'!$A$217:$U$242,18,FALSE)</f>
        <v>0</v>
      </c>
      <c r="S5" s="43">
        <f>VLOOKUP(V5,'[1]Sheet1'!$A$217:$U$242,19,FALSE)/100</f>
        <v>0</v>
      </c>
      <c r="T5" s="125">
        <f>VLOOKUP(V5,'[1]Sheet1'!$A$217:$U$242,20,FALSE)</f>
        <v>0</v>
      </c>
      <c r="U5" s="43">
        <f>VLOOKUP(V5,'[1]Sheet1'!$A$217:$U$242,21,FALSE)/100</f>
        <v>0</v>
      </c>
      <c r="V5" s="331" t="s">
        <v>130</v>
      </c>
    </row>
    <row r="6" spans="1:22" ht="15">
      <c r="A6" s="46" t="s">
        <v>8</v>
      </c>
      <c r="B6" s="97">
        <f>VLOOKUP(V6,'[1]Sheet1'!$A$217:$U$242,2,FALSE)</f>
        <v>7</v>
      </c>
      <c r="C6" s="42">
        <f>VLOOKUP(V6,'[1]Sheet1'!$A$217:$U$242,3,FALSE)/100</f>
        <v>0.0006585755950700913</v>
      </c>
      <c r="D6" s="97">
        <f>VLOOKUP(V6,'[1]Sheet1'!$A$217:$U$242,4,FALSE)</f>
        <v>7</v>
      </c>
      <c r="E6" s="43">
        <f>VLOOKUP(V6,'[1]Sheet1'!$A$217:$U$242,5,FALSE)/100</f>
        <v>0.0006585755950700913</v>
      </c>
      <c r="F6" s="126">
        <f>VLOOKUP(V6,'[1]Sheet1'!$A$217:$U$242,6,FALSE)</f>
        <v>0</v>
      </c>
      <c r="G6" s="42">
        <f>VLOOKUP(V6,'[1]Sheet1'!$A$217:$U$242,7,FALSE)/100</f>
        <v>0</v>
      </c>
      <c r="H6" s="97">
        <f>VLOOKUP(V6,'[1]Sheet1'!$A$217:$U$242,8,FALSE)</f>
        <v>0</v>
      </c>
      <c r="I6" s="43">
        <f>VLOOKUP(V6,'[1]Sheet1'!$A$217:$U$242,9,FALSE)/100</f>
        <v>0</v>
      </c>
      <c r="J6" s="126">
        <f>VLOOKUP(V6,'[1]Sheet1'!$A$217:$U$242,10,FALSE)</f>
        <v>0</v>
      </c>
      <c r="K6" s="42">
        <f>VLOOKUP(V6,'[1]Sheet1'!$A$217:$U$242,11,FALSE)/100</f>
        <v>0</v>
      </c>
      <c r="L6" s="97">
        <f>VLOOKUP(V6,'[1]Sheet1'!$A$217:$U$242,12,FALSE)</f>
        <v>0</v>
      </c>
      <c r="M6" s="43">
        <f>VLOOKUP(V6,'[1]Sheet1'!$A$217:$U$242,13,FALSE)/100</f>
        <v>0</v>
      </c>
      <c r="N6" s="97">
        <f>VLOOKUP(V6,'[1]Sheet1'!$A$217:$U$242,14,FALSE)</f>
        <v>0</v>
      </c>
      <c r="O6" s="43">
        <f>VLOOKUP(V6,'[1]Sheet1'!$A$217:$U$242,15,FALSE)/100</f>
        <v>0</v>
      </c>
      <c r="P6" s="126">
        <f>VLOOKUP(V6,'[1]Sheet1'!$A$217:$U$242,16,FALSE)</f>
        <v>0</v>
      </c>
      <c r="Q6" s="43">
        <f>VLOOKUP(V6,'[1]Sheet1'!$A$217:$U$242,17,FALSE)/100</f>
        <v>0</v>
      </c>
      <c r="R6" s="126">
        <f>VLOOKUP(V6,'[1]Sheet1'!$A$217:$U$242,18,FALSE)</f>
        <v>0</v>
      </c>
      <c r="S6" s="43">
        <f>VLOOKUP(V6,'[1]Sheet1'!$A$217:$U$242,19,FALSE)/100</f>
        <v>0</v>
      </c>
      <c r="T6" s="126">
        <f>VLOOKUP(V6,'[1]Sheet1'!$A$217:$U$242,20,FALSE)</f>
        <v>0</v>
      </c>
      <c r="U6" s="43">
        <f>VLOOKUP(V6,'[1]Sheet1'!$A$217:$U$242,21,FALSE)/100</f>
        <v>0</v>
      </c>
      <c r="V6" s="331" t="s">
        <v>131</v>
      </c>
    </row>
    <row r="7" spans="1:22" ht="15">
      <c r="A7" s="46" t="s">
        <v>9</v>
      </c>
      <c r="B7" s="97">
        <f>VLOOKUP(V7,'[1]Sheet1'!$A$217:$U$242,2,FALSE)</f>
        <v>5</v>
      </c>
      <c r="C7" s="42">
        <f>VLOOKUP(V7,'[1]Sheet1'!$A$217:$U$242,3,FALSE)/100</f>
        <v>0.00047041113933577947</v>
      </c>
      <c r="D7" s="97">
        <f>VLOOKUP(V7,'[1]Sheet1'!$A$217:$U$242,4,FALSE)</f>
        <v>5</v>
      </c>
      <c r="E7" s="43">
        <f>VLOOKUP(V7,'[1]Sheet1'!$A$217:$U$242,5,FALSE)/100</f>
        <v>0.00047041113933577947</v>
      </c>
      <c r="F7" s="126">
        <f>VLOOKUP(V7,'[1]Sheet1'!$A$217:$U$242,6,FALSE)</f>
        <v>0</v>
      </c>
      <c r="G7" s="42">
        <f>VLOOKUP(V7,'[1]Sheet1'!$A$217:$U$242,7,FALSE)/100</f>
        <v>0</v>
      </c>
      <c r="H7" s="97">
        <f>VLOOKUP(V7,'[1]Sheet1'!$A$217:$U$242,8,FALSE)</f>
        <v>0</v>
      </c>
      <c r="I7" s="43">
        <f>VLOOKUP(V7,'[1]Sheet1'!$A$217:$U$242,9,FALSE)/100</f>
        <v>0</v>
      </c>
      <c r="J7" s="126">
        <f>VLOOKUP(V7,'[1]Sheet1'!$A$217:$U$242,10,FALSE)</f>
        <v>0</v>
      </c>
      <c r="K7" s="42">
        <f>VLOOKUP(V7,'[1]Sheet1'!$A$217:$U$242,11,FALSE)/100</f>
        <v>0</v>
      </c>
      <c r="L7" s="97">
        <f>VLOOKUP(V7,'[1]Sheet1'!$A$217:$U$242,12,FALSE)</f>
        <v>0</v>
      </c>
      <c r="M7" s="43">
        <f>VLOOKUP(V7,'[1]Sheet1'!$A$217:$U$242,13,FALSE)/100</f>
        <v>0</v>
      </c>
      <c r="N7" s="97">
        <f>VLOOKUP(V7,'[1]Sheet1'!$A$217:$U$242,14,FALSE)</f>
        <v>0</v>
      </c>
      <c r="O7" s="43">
        <f>VLOOKUP(V7,'[1]Sheet1'!$A$217:$U$242,15,FALSE)/100</f>
        <v>0</v>
      </c>
      <c r="P7" s="126">
        <f>VLOOKUP(V7,'[1]Sheet1'!$A$217:$U$242,16,FALSE)</f>
        <v>0</v>
      </c>
      <c r="Q7" s="43">
        <f>VLOOKUP(V7,'[1]Sheet1'!$A$217:$U$242,17,FALSE)/100</f>
        <v>0</v>
      </c>
      <c r="R7" s="126">
        <f>VLOOKUP(V7,'[1]Sheet1'!$A$217:$U$242,18,FALSE)</f>
        <v>0</v>
      </c>
      <c r="S7" s="43">
        <f>VLOOKUP(V7,'[1]Sheet1'!$A$217:$U$242,19,FALSE)/100</f>
        <v>0</v>
      </c>
      <c r="T7" s="126">
        <f>VLOOKUP(V7,'[1]Sheet1'!$A$217:$U$242,20,FALSE)</f>
        <v>0</v>
      </c>
      <c r="U7" s="43">
        <f>VLOOKUP(V7,'[1]Sheet1'!$A$217:$U$242,21,FALSE)/100</f>
        <v>0</v>
      </c>
      <c r="V7" s="331" t="s">
        <v>132</v>
      </c>
    </row>
    <row r="8" spans="1:22" ht="15">
      <c r="A8" s="46" t="s">
        <v>10</v>
      </c>
      <c r="B8" s="97">
        <f>VLOOKUP(V8,'[1]Sheet1'!$A$217:$U$242,2,FALSE)</f>
        <v>9</v>
      </c>
      <c r="C8" s="42">
        <f>VLOOKUP(V8,'[1]Sheet1'!$A$217:$U$242,3,FALSE)/100</f>
        <v>0.0008467400508044029</v>
      </c>
      <c r="D8" s="97">
        <f>VLOOKUP(V8,'[1]Sheet1'!$A$217:$U$242,4,FALSE)</f>
        <v>9</v>
      </c>
      <c r="E8" s="43">
        <f>VLOOKUP(V8,'[1]Sheet1'!$A$217:$U$242,5,FALSE)/100</f>
        <v>0.0008467400508044029</v>
      </c>
      <c r="F8" s="126">
        <f>VLOOKUP(V8,'[1]Sheet1'!$A$217:$U$242,6,FALSE)</f>
        <v>0</v>
      </c>
      <c r="G8" s="42">
        <f>VLOOKUP(V8,'[1]Sheet1'!$A$217:$U$242,7,FALSE)/100</f>
        <v>0</v>
      </c>
      <c r="H8" s="97">
        <f>VLOOKUP(V8,'[1]Sheet1'!$A$217:$U$242,8,FALSE)</f>
        <v>0</v>
      </c>
      <c r="I8" s="43">
        <f>VLOOKUP(V8,'[1]Sheet1'!$A$217:$U$242,9,FALSE)/100</f>
        <v>0</v>
      </c>
      <c r="J8" s="126">
        <f>VLOOKUP(V8,'[1]Sheet1'!$A$217:$U$242,10,FALSE)</f>
        <v>0</v>
      </c>
      <c r="K8" s="42">
        <f>VLOOKUP(V8,'[1]Sheet1'!$A$217:$U$242,11,FALSE)/100</f>
        <v>0</v>
      </c>
      <c r="L8" s="97">
        <f>VLOOKUP(V8,'[1]Sheet1'!$A$217:$U$242,12,FALSE)</f>
        <v>0</v>
      </c>
      <c r="M8" s="43">
        <f>VLOOKUP(V8,'[1]Sheet1'!$A$217:$U$242,13,FALSE)/100</f>
        <v>0</v>
      </c>
      <c r="N8" s="97">
        <f>VLOOKUP(V8,'[1]Sheet1'!$A$217:$U$242,14,FALSE)</f>
        <v>0</v>
      </c>
      <c r="O8" s="43">
        <f>VLOOKUP(V8,'[1]Sheet1'!$A$217:$U$242,15,FALSE)/100</f>
        <v>0</v>
      </c>
      <c r="P8" s="126">
        <f>VLOOKUP(V8,'[1]Sheet1'!$A$217:$U$242,16,FALSE)</f>
        <v>0</v>
      </c>
      <c r="Q8" s="43">
        <f>VLOOKUP(V8,'[1]Sheet1'!$A$217:$U$242,17,FALSE)/100</f>
        <v>0</v>
      </c>
      <c r="R8" s="126">
        <f>VLOOKUP(V8,'[1]Sheet1'!$A$217:$U$242,18,FALSE)</f>
        <v>0</v>
      </c>
      <c r="S8" s="43">
        <f>VLOOKUP(V8,'[1]Sheet1'!$A$217:$U$242,19,FALSE)/100</f>
        <v>0</v>
      </c>
      <c r="T8" s="126">
        <f>VLOOKUP(V8,'[1]Sheet1'!$A$217:$U$242,20,FALSE)</f>
        <v>0</v>
      </c>
      <c r="U8" s="43">
        <f>VLOOKUP(V8,'[1]Sheet1'!$A$217:$U$242,21,FALSE)/100</f>
        <v>0</v>
      </c>
      <c r="V8" s="331" t="s">
        <v>133</v>
      </c>
    </row>
    <row r="9" spans="1:22" ht="15">
      <c r="A9" s="46" t="s">
        <v>11</v>
      </c>
      <c r="B9" s="97">
        <f>VLOOKUP(V9,'[1]Sheet1'!$A$217:$U$242,2,FALSE)</f>
        <v>55</v>
      </c>
      <c r="C9" s="42">
        <f>VLOOKUP(V9,'[1]Sheet1'!$A$217:$U$242,3,FALSE)/100</f>
        <v>0.005174522532693574</v>
      </c>
      <c r="D9" s="97">
        <f>VLOOKUP(V9,'[1]Sheet1'!$A$217:$U$242,4,FALSE)</f>
        <v>55</v>
      </c>
      <c r="E9" s="43">
        <f>VLOOKUP(V9,'[1]Sheet1'!$A$217:$U$242,5,FALSE)/100</f>
        <v>0.005174522532693574</v>
      </c>
      <c r="F9" s="126">
        <f>VLOOKUP(V9,'[1]Sheet1'!$A$217:$U$242,6,FALSE)</f>
        <v>0</v>
      </c>
      <c r="G9" s="42">
        <f>VLOOKUP(V9,'[1]Sheet1'!$A$217:$U$242,7,FALSE)/100</f>
        <v>0</v>
      </c>
      <c r="H9" s="97">
        <f>VLOOKUP(V9,'[1]Sheet1'!$A$217:$U$242,8,FALSE)</f>
        <v>0</v>
      </c>
      <c r="I9" s="43">
        <f>VLOOKUP(V9,'[1]Sheet1'!$A$217:$U$242,9,FALSE)/100</f>
        <v>0</v>
      </c>
      <c r="J9" s="126">
        <f>VLOOKUP(V9,'[1]Sheet1'!$A$217:$U$242,10,FALSE)</f>
        <v>0</v>
      </c>
      <c r="K9" s="42">
        <f>VLOOKUP(V9,'[1]Sheet1'!$A$217:$U$242,11,FALSE)/100</f>
        <v>0</v>
      </c>
      <c r="L9" s="97">
        <f>VLOOKUP(V9,'[1]Sheet1'!$A$217:$U$242,12,FALSE)</f>
        <v>0</v>
      </c>
      <c r="M9" s="43">
        <f>VLOOKUP(V9,'[1]Sheet1'!$A$217:$U$242,13,FALSE)/100</f>
        <v>0</v>
      </c>
      <c r="N9" s="97">
        <f>VLOOKUP(V9,'[1]Sheet1'!$A$217:$U$242,14,FALSE)</f>
        <v>0</v>
      </c>
      <c r="O9" s="43">
        <f>VLOOKUP(V9,'[1]Sheet1'!$A$217:$U$242,15,FALSE)/100</f>
        <v>0</v>
      </c>
      <c r="P9" s="126">
        <f>VLOOKUP(V9,'[1]Sheet1'!$A$217:$U$242,16,FALSE)</f>
        <v>0</v>
      </c>
      <c r="Q9" s="43">
        <f>VLOOKUP(V9,'[1]Sheet1'!$A$217:$U$242,17,FALSE)/100</f>
        <v>0</v>
      </c>
      <c r="R9" s="126">
        <f>VLOOKUP(V9,'[1]Sheet1'!$A$217:$U$242,18,FALSE)</f>
        <v>0</v>
      </c>
      <c r="S9" s="43">
        <f>VLOOKUP(V9,'[1]Sheet1'!$A$217:$U$242,19,FALSE)/100</f>
        <v>0</v>
      </c>
      <c r="T9" s="126">
        <f>VLOOKUP(V9,'[1]Sheet1'!$A$217:$U$242,20,FALSE)</f>
        <v>0</v>
      </c>
      <c r="U9" s="43">
        <f>VLOOKUP(V9,'[1]Sheet1'!$A$217:$U$242,21,FALSE)/100</f>
        <v>0</v>
      </c>
      <c r="V9" s="331" t="s">
        <v>134</v>
      </c>
    </row>
    <row r="10" spans="1:22" ht="15">
      <c r="A10" s="46" t="s">
        <v>12</v>
      </c>
      <c r="B10" s="97">
        <f>VLOOKUP(V10,'[1]Sheet1'!$A$217:$U$242,2,FALSE)</f>
        <v>262</v>
      </c>
      <c r="C10" s="42">
        <f>VLOOKUP(V10,'[1]Sheet1'!$A$217:$U$242,3,FALSE)/100</f>
        <v>0.024649543701194845</v>
      </c>
      <c r="D10" s="97">
        <f>VLOOKUP(V10,'[1]Sheet1'!$A$217:$U$242,4,FALSE)</f>
        <v>262</v>
      </c>
      <c r="E10" s="43">
        <f>VLOOKUP(V10,'[1]Sheet1'!$A$217:$U$242,5,FALSE)/100</f>
        <v>0.024649543701194845</v>
      </c>
      <c r="F10" s="126">
        <f>VLOOKUP(V10,'[1]Sheet1'!$A$217:$U$242,6,FALSE)</f>
        <v>0</v>
      </c>
      <c r="G10" s="42">
        <f>VLOOKUP(V10,'[1]Sheet1'!$A$217:$U$242,7,FALSE)/100</f>
        <v>0</v>
      </c>
      <c r="H10" s="97">
        <f>VLOOKUP(V10,'[1]Sheet1'!$A$217:$U$242,8,FALSE)</f>
        <v>0</v>
      </c>
      <c r="I10" s="43">
        <f>VLOOKUP(V10,'[1]Sheet1'!$A$217:$U$242,9,FALSE)/100</f>
        <v>0</v>
      </c>
      <c r="J10" s="126">
        <f>VLOOKUP(V10,'[1]Sheet1'!$A$217:$U$242,10,FALSE)</f>
        <v>0</v>
      </c>
      <c r="K10" s="42">
        <f>VLOOKUP(V10,'[1]Sheet1'!$A$217:$U$242,11,FALSE)/100</f>
        <v>0</v>
      </c>
      <c r="L10" s="97">
        <f>VLOOKUP(V10,'[1]Sheet1'!$A$217:$U$242,12,FALSE)</f>
        <v>0</v>
      </c>
      <c r="M10" s="43">
        <f>VLOOKUP(V10,'[1]Sheet1'!$A$217:$U$242,13,FALSE)/100</f>
        <v>0</v>
      </c>
      <c r="N10" s="97">
        <f>VLOOKUP(V10,'[1]Sheet1'!$A$217:$U$242,14,FALSE)</f>
        <v>0</v>
      </c>
      <c r="O10" s="43">
        <f>VLOOKUP(V10,'[1]Sheet1'!$A$217:$U$242,15,FALSE)/100</f>
        <v>0</v>
      </c>
      <c r="P10" s="126">
        <f>VLOOKUP(V10,'[1]Sheet1'!$A$217:$U$242,16,FALSE)</f>
        <v>0</v>
      </c>
      <c r="Q10" s="43">
        <f>VLOOKUP(V10,'[1]Sheet1'!$A$217:$U$242,17,FALSE)/100</f>
        <v>0</v>
      </c>
      <c r="R10" s="126">
        <f>VLOOKUP(V10,'[1]Sheet1'!$A$217:$U$242,18,FALSE)</f>
        <v>0</v>
      </c>
      <c r="S10" s="43">
        <f>VLOOKUP(V10,'[1]Sheet1'!$A$217:$U$242,19,FALSE)/100</f>
        <v>0</v>
      </c>
      <c r="T10" s="126">
        <f>VLOOKUP(V10,'[1]Sheet1'!$A$217:$U$242,20,FALSE)</f>
        <v>0</v>
      </c>
      <c r="U10" s="43">
        <f>VLOOKUP(V10,'[1]Sheet1'!$A$217:$U$242,21,FALSE)/100</f>
        <v>0</v>
      </c>
      <c r="V10" s="331" t="s">
        <v>135</v>
      </c>
    </row>
    <row r="11" spans="1:22" ht="15">
      <c r="A11" s="46" t="s">
        <v>13</v>
      </c>
      <c r="B11" s="97">
        <f>VLOOKUP(V11,'[1]Sheet1'!$A$217:$U$242,2,FALSE)</f>
        <v>863</v>
      </c>
      <c r="C11" s="42">
        <f>VLOOKUP(V11,'[1]Sheet1'!$A$217:$U$242,3,FALSE)/100</f>
        <v>0.08119296264935554</v>
      </c>
      <c r="D11" s="97">
        <f>VLOOKUP(V11,'[1]Sheet1'!$A$217:$U$242,4,FALSE)</f>
        <v>863</v>
      </c>
      <c r="E11" s="43">
        <f>VLOOKUP(V11,'[1]Sheet1'!$A$217:$U$242,5,FALSE)/100</f>
        <v>0.08119296264935554</v>
      </c>
      <c r="F11" s="126">
        <f>VLOOKUP(V11,'[1]Sheet1'!$A$217:$U$242,6,FALSE)</f>
        <v>0</v>
      </c>
      <c r="G11" s="42">
        <f>VLOOKUP(V11,'[1]Sheet1'!$A$217:$U$242,7,FALSE)/100</f>
        <v>0</v>
      </c>
      <c r="H11" s="97">
        <f>VLOOKUP(V11,'[1]Sheet1'!$A$217:$U$242,8,FALSE)</f>
        <v>0</v>
      </c>
      <c r="I11" s="43">
        <f>VLOOKUP(V11,'[1]Sheet1'!$A$217:$U$242,9,FALSE)/100</f>
        <v>0</v>
      </c>
      <c r="J11" s="126">
        <f>VLOOKUP(V11,'[1]Sheet1'!$A$217:$U$242,10,FALSE)</f>
        <v>0</v>
      </c>
      <c r="K11" s="42">
        <f>VLOOKUP(V11,'[1]Sheet1'!$A$217:$U$242,11,FALSE)/100</f>
        <v>0</v>
      </c>
      <c r="L11" s="97">
        <f>VLOOKUP(V11,'[1]Sheet1'!$A$217:$U$242,12,FALSE)</f>
        <v>0</v>
      </c>
      <c r="M11" s="43">
        <f>VLOOKUP(V11,'[1]Sheet1'!$A$217:$U$242,13,FALSE)/100</f>
        <v>0</v>
      </c>
      <c r="N11" s="97">
        <f>VLOOKUP(V11,'[1]Sheet1'!$A$217:$U$242,14,FALSE)</f>
        <v>0</v>
      </c>
      <c r="O11" s="43">
        <f>VLOOKUP(V11,'[1]Sheet1'!$A$217:$U$242,15,FALSE)/100</f>
        <v>0</v>
      </c>
      <c r="P11" s="126">
        <f>VLOOKUP(V11,'[1]Sheet1'!$A$217:$U$242,16,FALSE)</f>
        <v>0</v>
      </c>
      <c r="Q11" s="43">
        <f>VLOOKUP(V11,'[1]Sheet1'!$A$217:$U$242,17,FALSE)/100</f>
        <v>0</v>
      </c>
      <c r="R11" s="126">
        <f>VLOOKUP(V11,'[1]Sheet1'!$A$217:$U$242,18,FALSE)</f>
        <v>0</v>
      </c>
      <c r="S11" s="43">
        <f>VLOOKUP(V11,'[1]Sheet1'!$A$217:$U$242,19,FALSE)/100</f>
        <v>0</v>
      </c>
      <c r="T11" s="126">
        <f>VLOOKUP(V11,'[1]Sheet1'!$A$217:$U$242,20,FALSE)</f>
        <v>0</v>
      </c>
      <c r="U11" s="43">
        <f>VLOOKUP(V11,'[1]Sheet1'!$A$217:$U$242,21,FALSE)/100</f>
        <v>0</v>
      </c>
      <c r="V11" s="331" t="s">
        <v>136</v>
      </c>
    </row>
    <row r="12" spans="1:22" ht="15">
      <c r="A12" s="46" t="s">
        <v>14</v>
      </c>
      <c r="B12" s="97">
        <f>VLOOKUP(V12,'[1]Sheet1'!$A$217:$U$242,2,FALSE)</f>
        <v>2374</v>
      </c>
      <c r="C12" s="42">
        <f>VLOOKUP(V12,'[1]Sheet1'!$A$217:$U$242,3,FALSE)/100</f>
        <v>0.2233512089566281</v>
      </c>
      <c r="D12" s="97">
        <f>VLOOKUP(V12,'[1]Sheet1'!$A$217:$U$242,4,FALSE)</f>
        <v>2374</v>
      </c>
      <c r="E12" s="43">
        <f>VLOOKUP(V12,'[1]Sheet1'!$A$217:$U$242,5,FALSE)/100</f>
        <v>0.2233512089566281</v>
      </c>
      <c r="F12" s="126">
        <f>VLOOKUP(V12,'[1]Sheet1'!$A$217:$U$242,6,FALSE)</f>
        <v>0</v>
      </c>
      <c r="G12" s="42">
        <f>VLOOKUP(V12,'[1]Sheet1'!$A$217:$U$242,7,FALSE)/100</f>
        <v>0</v>
      </c>
      <c r="H12" s="97">
        <f>VLOOKUP(V12,'[1]Sheet1'!$A$217:$U$242,8,FALSE)</f>
        <v>0</v>
      </c>
      <c r="I12" s="43">
        <f>VLOOKUP(V12,'[1]Sheet1'!$A$217:$U$242,9,FALSE)/100</f>
        <v>0</v>
      </c>
      <c r="J12" s="126">
        <f>VLOOKUP(V12,'[1]Sheet1'!$A$217:$U$242,10,FALSE)</f>
        <v>0</v>
      </c>
      <c r="K12" s="42">
        <f>VLOOKUP(V12,'[1]Sheet1'!$A$217:$U$242,11,FALSE)/100</f>
        <v>0</v>
      </c>
      <c r="L12" s="97">
        <f>VLOOKUP(V12,'[1]Sheet1'!$A$217:$U$242,12,FALSE)</f>
        <v>0</v>
      </c>
      <c r="M12" s="43">
        <f>VLOOKUP(V12,'[1]Sheet1'!$A$217:$U$242,13,FALSE)/100</f>
        <v>0</v>
      </c>
      <c r="N12" s="97">
        <f>VLOOKUP(V12,'[1]Sheet1'!$A$217:$U$242,14,FALSE)</f>
        <v>0</v>
      </c>
      <c r="O12" s="43">
        <f>VLOOKUP(V12,'[1]Sheet1'!$A$217:$U$242,15,FALSE)/100</f>
        <v>0</v>
      </c>
      <c r="P12" s="126">
        <f>VLOOKUP(V12,'[1]Sheet1'!$A$217:$U$242,16,FALSE)</f>
        <v>0</v>
      </c>
      <c r="Q12" s="43">
        <f>VLOOKUP(V12,'[1]Sheet1'!$A$217:$U$242,17,FALSE)/100</f>
        <v>0</v>
      </c>
      <c r="R12" s="126">
        <f>VLOOKUP(V12,'[1]Sheet1'!$A$217:$U$242,18,FALSE)</f>
        <v>0</v>
      </c>
      <c r="S12" s="43">
        <f>VLOOKUP(V12,'[1]Sheet1'!$A$217:$U$242,19,FALSE)/100</f>
        <v>0</v>
      </c>
      <c r="T12" s="126">
        <f>VLOOKUP(V12,'[1]Sheet1'!$A$217:$U$242,20,FALSE)</f>
        <v>0</v>
      </c>
      <c r="U12" s="43">
        <f>VLOOKUP(V12,'[1]Sheet1'!$A$217:$U$242,21,FALSE)/100</f>
        <v>0</v>
      </c>
      <c r="V12" s="331" t="s">
        <v>137</v>
      </c>
    </row>
    <row r="13" spans="1:22" ht="15">
      <c r="A13" s="46" t="s">
        <v>15</v>
      </c>
      <c r="B13" s="97">
        <f>VLOOKUP(V13,'[1]Sheet1'!$A$217:$U$242,2,FALSE)</f>
        <v>1838</v>
      </c>
      <c r="C13" s="42">
        <f>VLOOKUP(V13,'[1]Sheet1'!$A$217:$U$242,3,FALSE)/100</f>
        <v>0.17292313481983254</v>
      </c>
      <c r="D13" s="97">
        <f>VLOOKUP(V13,'[1]Sheet1'!$A$217:$U$242,4,FALSE)</f>
        <v>1838</v>
      </c>
      <c r="E13" s="43">
        <f>VLOOKUP(V13,'[1]Sheet1'!$A$217:$U$242,5,FALSE)/100</f>
        <v>0.17292313481983254</v>
      </c>
      <c r="F13" s="126">
        <f>VLOOKUP(V13,'[1]Sheet1'!$A$217:$U$242,6,FALSE)</f>
        <v>0</v>
      </c>
      <c r="G13" s="42">
        <f>VLOOKUP(V13,'[1]Sheet1'!$A$217:$U$242,7,FALSE)/100</f>
        <v>0</v>
      </c>
      <c r="H13" s="97">
        <f>VLOOKUP(V13,'[1]Sheet1'!$A$217:$U$242,8,FALSE)</f>
        <v>0</v>
      </c>
      <c r="I13" s="43">
        <f>VLOOKUP(V13,'[1]Sheet1'!$A$217:$U$242,9,FALSE)/100</f>
        <v>0</v>
      </c>
      <c r="J13" s="126">
        <f>VLOOKUP(V13,'[1]Sheet1'!$A$217:$U$242,10,FALSE)</f>
        <v>0</v>
      </c>
      <c r="K13" s="42">
        <f>VLOOKUP(V13,'[1]Sheet1'!$A$217:$U$242,11,FALSE)/100</f>
        <v>0</v>
      </c>
      <c r="L13" s="97">
        <f>VLOOKUP(V13,'[1]Sheet1'!$A$217:$U$242,12,FALSE)</f>
        <v>0</v>
      </c>
      <c r="M13" s="43">
        <f>VLOOKUP(V13,'[1]Sheet1'!$A$217:$U$242,13,FALSE)/100</f>
        <v>0</v>
      </c>
      <c r="N13" s="97">
        <f>VLOOKUP(V13,'[1]Sheet1'!$A$217:$U$242,14,FALSE)</f>
        <v>0</v>
      </c>
      <c r="O13" s="43">
        <f>VLOOKUP(V13,'[1]Sheet1'!$A$217:$U$242,15,FALSE)/100</f>
        <v>0</v>
      </c>
      <c r="P13" s="126">
        <f>VLOOKUP(V13,'[1]Sheet1'!$A$217:$U$242,16,FALSE)</f>
        <v>0</v>
      </c>
      <c r="Q13" s="43">
        <f>VLOOKUP(V13,'[1]Sheet1'!$A$217:$U$242,17,FALSE)/100</f>
        <v>0</v>
      </c>
      <c r="R13" s="126">
        <f>VLOOKUP(V13,'[1]Sheet1'!$A$217:$U$242,18,FALSE)</f>
        <v>0</v>
      </c>
      <c r="S13" s="43">
        <f>VLOOKUP(V13,'[1]Sheet1'!$A$217:$U$242,19,FALSE)/100</f>
        <v>0</v>
      </c>
      <c r="T13" s="126">
        <f>VLOOKUP(V13,'[1]Sheet1'!$A$217:$U$242,20,FALSE)</f>
        <v>0</v>
      </c>
      <c r="U13" s="43">
        <f>VLOOKUP(V13,'[1]Sheet1'!$A$217:$U$242,21,FALSE)/100</f>
        <v>0</v>
      </c>
      <c r="V13" s="331" t="s">
        <v>138</v>
      </c>
    </row>
    <row r="14" spans="1:22" ht="15">
      <c r="A14" s="46" t="s">
        <v>16</v>
      </c>
      <c r="B14" s="97">
        <f>VLOOKUP(V14,'[1]Sheet1'!$A$217:$U$242,2,FALSE)</f>
        <v>460</v>
      </c>
      <c r="C14" s="42">
        <f>VLOOKUP(V14,'[1]Sheet1'!$A$217:$U$242,3,FALSE)/100</f>
        <v>0.04327782481889171</v>
      </c>
      <c r="D14" s="97">
        <f>VLOOKUP(V14,'[1]Sheet1'!$A$217:$U$242,4,FALSE)</f>
        <v>460</v>
      </c>
      <c r="E14" s="43">
        <f>VLOOKUP(V14,'[1]Sheet1'!$A$217:$U$242,5,FALSE)/100</f>
        <v>0.04327782481889171</v>
      </c>
      <c r="F14" s="126">
        <f>VLOOKUP(V14,'[1]Sheet1'!$A$217:$U$242,6,FALSE)</f>
        <v>0</v>
      </c>
      <c r="G14" s="42">
        <f>VLOOKUP(V14,'[1]Sheet1'!$A$217:$U$242,7,FALSE)/100</f>
        <v>0</v>
      </c>
      <c r="H14" s="97">
        <f>VLOOKUP(V14,'[1]Sheet1'!$A$217:$U$242,8,FALSE)</f>
        <v>0</v>
      </c>
      <c r="I14" s="43">
        <f>VLOOKUP(V14,'[1]Sheet1'!$A$217:$U$242,9,FALSE)/100</f>
        <v>0</v>
      </c>
      <c r="J14" s="126">
        <f>VLOOKUP(V14,'[1]Sheet1'!$A$217:$U$242,10,FALSE)</f>
        <v>0</v>
      </c>
      <c r="K14" s="42">
        <f>VLOOKUP(V14,'[1]Sheet1'!$A$217:$U$242,11,FALSE)/100</f>
        <v>0</v>
      </c>
      <c r="L14" s="97">
        <f>VLOOKUP(V14,'[1]Sheet1'!$A$217:$U$242,12,FALSE)</f>
        <v>0</v>
      </c>
      <c r="M14" s="43">
        <f>VLOOKUP(V14,'[1]Sheet1'!$A$217:$U$242,13,FALSE)/100</f>
        <v>0</v>
      </c>
      <c r="N14" s="97">
        <f>VLOOKUP(V14,'[1]Sheet1'!$A$217:$U$242,14,FALSE)</f>
        <v>0</v>
      </c>
      <c r="O14" s="43">
        <f>VLOOKUP(V14,'[1]Sheet1'!$A$217:$U$242,15,FALSE)/100</f>
        <v>0</v>
      </c>
      <c r="P14" s="126">
        <f>VLOOKUP(V14,'[1]Sheet1'!$A$217:$U$242,16,FALSE)</f>
        <v>0</v>
      </c>
      <c r="Q14" s="43">
        <f>VLOOKUP(V14,'[1]Sheet1'!$A$217:$U$242,17,FALSE)/100</f>
        <v>0</v>
      </c>
      <c r="R14" s="126">
        <f>VLOOKUP(V14,'[1]Sheet1'!$A$217:$U$242,18,FALSE)</f>
        <v>0</v>
      </c>
      <c r="S14" s="43">
        <f>VLOOKUP(V14,'[1]Sheet1'!$A$217:$U$242,19,FALSE)/100</f>
        <v>0</v>
      </c>
      <c r="T14" s="126">
        <f>VLOOKUP(V14,'[1]Sheet1'!$A$217:$U$242,20,FALSE)</f>
        <v>0</v>
      </c>
      <c r="U14" s="43">
        <f>VLOOKUP(V14,'[1]Sheet1'!$A$217:$U$242,21,FALSE)/100</f>
        <v>0</v>
      </c>
      <c r="V14" s="331" t="s">
        <v>139</v>
      </c>
    </row>
    <row r="15" spans="1:22" ht="15">
      <c r="A15" s="46" t="s">
        <v>17</v>
      </c>
      <c r="B15" s="97">
        <f>VLOOKUP(V15,'[1]Sheet1'!$A$217:$U$242,2,FALSE)</f>
        <v>203</v>
      </c>
      <c r="C15" s="42">
        <f>VLOOKUP(V15,'[1]Sheet1'!$A$217:$U$242,3,FALSE)/100</f>
        <v>0.019098692257032642</v>
      </c>
      <c r="D15" s="97">
        <f>VLOOKUP(V15,'[1]Sheet1'!$A$217:$U$242,4,FALSE)</f>
        <v>203</v>
      </c>
      <c r="E15" s="43">
        <f>VLOOKUP(V15,'[1]Sheet1'!$A$217:$U$242,5,FALSE)/100</f>
        <v>0.019098692257032642</v>
      </c>
      <c r="F15" s="126">
        <f>VLOOKUP(V15,'[1]Sheet1'!$A$217:$U$242,6,FALSE)</f>
        <v>0</v>
      </c>
      <c r="G15" s="42">
        <f>VLOOKUP(V15,'[1]Sheet1'!$A$217:$U$242,7,FALSE)/100</f>
        <v>0</v>
      </c>
      <c r="H15" s="97">
        <f>VLOOKUP(V15,'[1]Sheet1'!$A$217:$U$242,8,FALSE)</f>
        <v>0</v>
      </c>
      <c r="I15" s="43">
        <f>VLOOKUP(V15,'[1]Sheet1'!$A$217:$U$242,9,FALSE)/100</f>
        <v>0</v>
      </c>
      <c r="J15" s="126">
        <f>VLOOKUP(V15,'[1]Sheet1'!$A$217:$U$242,10,FALSE)</f>
        <v>0</v>
      </c>
      <c r="K15" s="42">
        <f>VLOOKUP(V15,'[1]Sheet1'!$A$217:$U$242,11,FALSE)/100</f>
        <v>0</v>
      </c>
      <c r="L15" s="97">
        <f>VLOOKUP(V15,'[1]Sheet1'!$A$217:$U$242,12,FALSE)</f>
        <v>0</v>
      </c>
      <c r="M15" s="43">
        <f>VLOOKUP(V15,'[1]Sheet1'!$A$217:$U$242,13,FALSE)/100</f>
        <v>0</v>
      </c>
      <c r="N15" s="97">
        <f>VLOOKUP(V15,'[1]Sheet1'!$A$217:$U$242,14,FALSE)</f>
        <v>0</v>
      </c>
      <c r="O15" s="43">
        <f>VLOOKUP(V15,'[1]Sheet1'!$A$217:$U$242,15,FALSE)/100</f>
        <v>0</v>
      </c>
      <c r="P15" s="126">
        <f>VLOOKUP(V15,'[1]Sheet1'!$A$217:$U$242,16,FALSE)</f>
        <v>0</v>
      </c>
      <c r="Q15" s="43">
        <f>VLOOKUP(V15,'[1]Sheet1'!$A$217:$U$242,17,FALSE)/100</f>
        <v>0</v>
      </c>
      <c r="R15" s="126">
        <f>VLOOKUP(V15,'[1]Sheet1'!$A$217:$U$242,18,FALSE)</f>
        <v>0</v>
      </c>
      <c r="S15" s="43">
        <f>VLOOKUP(V15,'[1]Sheet1'!$A$217:$U$242,19,FALSE)/100</f>
        <v>0</v>
      </c>
      <c r="T15" s="126">
        <f>VLOOKUP(V15,'[1]Sheet1'!$A$217:$U$242,20,FALSE)</f>
        <v>0</v>
      </c>
      <c r="U15" s="43">
        <f>VLOOKUP(V15,'[1]Sheet1'!$A$217:$U$242,21,FALSE)/100</f>
        <v>0</v>
      </c>
      <c r="V15" s="331" t="s">
        <v>140</v>
      </c>
    </row>
    <row r="16" spans="1:22" ht="15">
      <c r="A16" s="46" t="s">
        <v>18</v>
      </c>
      <c r="B16" s="97">
        <f>VLOOKUP(V16,'[1]Sheet1'!$A$217:$U$242,2,FALSE)</f>
        <v>224</v>
      </c>
      <c r="C16" s="42">
        <f>VLOOKUP(V16,'[1]Sheet1'!$A$217:$U$242,3,FALSE)/100</f>
        <v>0.02107441904224292</v>
      </c>
      <c r="D16" s="97">
        <f>VLOOKUP(V16,'[1]Sheet1'!$A$217:$U$242,4,FALSE)</f>
        <v>224</v>
      </c>
      <c r="E16" s="43">
        <f>VLOOKUP(V16,'[1]Sheet1'!$A$217:$U$242,5,FALSE)/100</f>
        <v>0.02107441904224292</v>
      </c>
      <c r="F16" s="126">
        <f>VLOOKUP(V16,'[1]Sheet1'!$A$217:$U$242,6,FALSE)</f>
        <v>0</v>
      </c>
      <c r="G16" s="42">
        <f>VLOOKUP(V16,'[1]Sheet1'!$A$217:$U$242,7,FALSE)/100</f>
        <v>0</v>
      </c>
      <c r="H16" s="97">
        <f>VLOOKUP(V16,'[1]Sheet1'!$A$217:$U$242,8,FALSE)</f>
        <v>0</v>
      </c>
      <c r="I16" s="43">
        <f>VLOOKUP(V16,'[1]Sheet1'!$A$217:$U$242,9,FALSE)/100</f>
        <v>0</v>
      </c>
      <c r="J16" s="126">
        <f>VLOOKUP(V16,'[1]Sheet1'!$A$217:$U$242,10,FALSE)</f>
        <v>0</v>
      </c>
      <c r="K16" s="42">
        <f>VLOOKUP(V16,'[1]Sheet1'!$A$217:$U$242,11,FALSE)/100</f>
        <v>0</v>
      </c>
      <c r="L16" s="97">
        <f>VLOOKUP(V16,'[1]Sheet1'!$A$217:$U$242,12,FALSE)</f>
        <v>0</v>
      </c>
      <c r="M16" s="43">
        <f>VLOOKUP(V16,'[1]Sheet1'!$A$217:$U$242,13,FALSE)/100</f>
        <v>0</v>
      </c>
      <c r="N16" s="97">
        <f>VLOOKUP(V16,'[1]Sheet1'!$A$217:$U$242,14,FALSE)</f>
        <v>0</v>
      </c>
      <c r="O16" s="43">
        <f>VLOOKUP(V16,'[1]Sheet1'!$A$217:$U$242,15,FALSE)/100</f>
        <v>0</v>
      </c>
      <c r="P16" s="126">
        <f>VLOOKUP(V16,'[1]Sheet1'!$A$217:$U$242,16,FALSE)</f>
        <v>0</v>
      </c>
      <c r="Q16" s="43">
        <f>VLOOKUP(V16,'[1]Sheet1'!$A$217:$U$242,17,FALSE)/100</f>
        <v>0</v>
      </c>
      <c r="R16" s="126">
        <f>VLOOKUP(V16,'[1]Sheet1'!$A$217:$U$242,18,FALSE)</f>
        <v>0</v>
      </c>
      <c r="S16" s="43">
        <f>VLOOKUP(V16,'[1]Sheet1'!$A$217:$U$242,19,FALSE)/100</f>
        <v>0</v>
      </c>
      <c r="T16" s="126">
        <f>VLOOKUP(V16,'[1]Sheet1'!$A$217:$U$242,20,FALSE)</f>
        <v>0</v>
      </c>
      <c r="U16" s="43">
        <f>VLOOKUP(V16,'[1]Sheet1'!$A$217:$U$242,21,FALSE)/100</f>
        <v>0</v>
      </c>
      <c r="V16" s="331" t="s">
        <v>141</v>
      </c>
    </row>
    <row r="17" spans="1:22" ht="15">
      <c r="A17" s="46" t="s">
        <v>19</v>
      </c>
      <c r="B17" s="97">
        <f>VLOOKUP(V17,'[1]Sheet1'!$A$217:$U$242,2,FALSE)</f>
        <v>566</v>
      </c>
      <c r="C17" s="42">
        <f>VLOOKUP(V17,'[1]Sheet1'!$A$217:$U$242,3,FALSE)/100</f>
        <v>0.05325054097281023</v>
      </c>
      <c r="D17" s="97">
        <f>VLOOKUP(V17,'[1]Sheet1'!$A$217:$U$242,4,FALSE)</f>
        <v>566</v>
      </c>
      <c r="E17" s="43">
        <f>VLOOKUP(V17,'[1]Sheet1'!$A$217:$U$242,5,FALSE)/100</f>
        <v>0.05325054097281023</v>
      </c>
      <c r="F17" s="126">
        <f>VLOOKUP(V17,'[1]Sheet1'!$A$217:$U$242,6,FALSE)</f>
        <v>0</v>
      </c>
      <c r="G17" s="42">
        <f>VLOOKUP(V17,'[1]Sheet1'!$A$217:$U$242,7,FALSE)/100</f>
        <v>0</v>
      </c>
      <c r="H17" s="97">
        <f>VLOOKUP(V17,'[1]Sheet1'!$A$217:$U$242,8,FALSE)</f>
        <v>0</v>
      </c>
      <c r="I17" s="43">
        <f>VLOOKUP(V17,'[1]Sheet1'!$A$217:$U$242,9,FALSE)/100</f>
        <v>0</v>
      </c>
      <c r="J17" s="126">
        <f>VLOOKUP(V17,'[1]Sheet1'!$A$217:$U$242,10,FALSE)</f>
        <v>0</v>
      </c>
      <c r="K17" s="42">
        <f>VLOOKUP(V17,'[1]Sheet1'!$A$217:$U$242,11,FALSE)/100</f>
        <v>0</v>
      </c>
      <c r="L17" s="97">
        <f>VLOOKUP(V17,'[1]Sheet1'!$A$217:$U$242,12,FALSE)</f>
        <v>0</v>
      </c>
      <c r="M17" s="43">
        <f>VLOOKUP(V17,'[1]Sheet1'!$A$217:$U$242,13,FALSE)/100</f>
        <v>0</v>
      </c>
      <c r="N17" s="97">
        <f>VLOOKUP(V17,'[1]Sheet1'!$A$217:$U$242,14,FALSE)</f>
        <v>0</v>
      </c>
      <c r="O17" s="43">
        <f>VLOOKUP(V17,'[1]Sheet1'!$A$217:$U$242,15,FALSE)/100</f>
        <v>0</v>
      </c>
      <c r="P17" s="126">
        <f>VLOOKUP(V17,'[1]Sheet1'!$A$217:$U$242,16,FALSE)</f>
        <v>0</v>
      </c>
      <c r="Q17" s="43">
        <f>VLOOKUP(V17,'[1]Sheet1'!$A$217:$U$242,17,FALSE)/100</f>
        <v>0</v>
      </c>
      <c r="R17" s="126">
        <f>VLOOKUP(V17,'[1]Sheet1'!$A$217:$U$242,18,FALSE)</f>
        <v>0</v>
      </c>
      <c r="S17" s="43">
        <f>VLOOKUP(V17,'[1]Sheet1'!$A$217:$U$242,19,FALSE)/100</f>
        <v>0</v>
      </c>
      <c r="T17" s="126">
        <f>VLOOKUP(V17,'[1]Sheet1'!$A$217:$U$242,20,FALSE)</f>
        <v>0</v>
      </c>
      <c r="U17" s="43">
        <f>VLOOKUP(V17,'[1]Sheet1'!$A$217:$U$242,21,FALSE)/100</f>
        <v>0</v>
      </c>
      <c r="V17" s="331" t="s">
        <v>142</v>
      </c>
    </row>
    <row r="18" spans="1:22" ht="15">
      <c r="A18" s="46" t="s">
        <v>20</v>
      </c>
      <c r="B18" s="97">
        <f>VLOOKUP(V18,'[1]Sheet1'!$A$217:$U$242,2,FALSE)</f>
        <v>378</v>
      </c>
      <c r="C18" s="42">
        <f>VLOOKUP(V18,'[1]Sheet1'!$A$217:$U$242,3,FALSE)/100</f>
        <v>0.03556308213378492</v>
      </c>
      <c r="D18" s="97">
        <f>VLOOKUP(V18,'[1]Sheet1'!$A$217:$U$242,4,FALSE)</f>
        <v>378</v>
      </c>
      <c r="E18" s="43">
        <f>VLOOKUP(V18,'[1]Sheet1'!$A$217:$U$242,5,FALSE)/100</f>
        <v>0.03556308213378492</v>
      </c>
      <c r="F18" s="126">
        <f>VLOOKUP(V18,'[1]Sheet1'!$A$217:$U$242,6,FALSE)</f>
        <v>0</v>
      </c>
      <c r="G18" s="42">
        <f>VLOOKUP(V18,'[1]Sheet1'!$A$217:$U$242,7,FALSE)/100</f>
        <v>0</v>
      </c>
      <c r="H18" s="97">
        <f>VLOOKUP(V18,'[1]Sheet1'!$A$217:$U$242,8,FALSE)</f>
        <v>0</v>
      </c>
      <c r="I18" s="43">
        <f>VLOOKUP(V18,'[1]Sheet1'!$A$217:$U$242,9,FALSE)/100</f>
        <v>0</v>
      </c>
      <c r="J18" s="126">
        <f>VLOOKUP(V18,'[1]Sheet1'!$A$217:$U$242,10,FALSE)</f>
        <v>0</v>
      </c>
      <c r="K18" s="42">
        <f>VLOOKUP(V18,'[1]Sheet1'!$A$217:$U$242,11,FALSE)/100</f>
        <v>0</v>
      </c>
      <c r="L18" s="97">
        <f>VLOOKUP(V18,'[1]Sheet1'!$A$217:$U$242,12,FALSE)</f>
        <v>0</v>
      </c>
      <c r="M18" s="43">
        <f>VLOOKUP(V18,'[1]Sheet1'!$A$217:$U$242,13,FALSE)/100</f>
        <v>0</v>
      </c>
      <c r="N18" s="97">
        <f>VLOOKUP(V18,'[1]Sheet1'!$A$217:$U$242,14,FALSE)</f>
        <v>0</v>
      </c>
      <c r="O18" s="43">
        <f>VLOOKUP(V18,'[1]Sheet1'!$A$217:$U$242,15,FALSE)/100</f>
        <v>0</v>
      </c>
      <c r="P18" s="126">
        <f>VLOOKUP(V18,'[1]Sheet1'!$A$217:$U$242,16,FALSE)</f>
        <v>0</v>
      </c>
      <c r="Q18" s="43">
        <f>VLOOKUP(V18,'[1]Sheet1'!$A$217:$U$242,17,FALSE)/100</f>
        <v>0</v>
      </c>
      <c r="R18" s="126">
        <f>VLOOKUP(V18,'[1]Sheet1'!$A$217:$U$242,18,FALSE)</f>
        <v>0</v>
      </c>
      <c r="S18" s="43">
        <f>VLOOKUP(V18,'[1]Sheet1'!$A$217:$U$242,19,FALSE)/100</f>
        <v>0</v>
      </c>
      <c r="T18" s="126">
        <f>VLOOKUP(V18,'[1]Sheet1'!$A$217:$U$242,20,FALSE)</f>
        <v>0</v>
      </c>
      <c r="U18" s="43">
        <f>VLOOKUP(V18,'[1]Sheet1'!$A$217:$U$242,21,FALSE)/100</f>
        <v>0</v>
      </c>
      <c r="V18" s="331" t="s">
        <v>143</v>
      </c>
    </row>
    <row r="19" spans="1:22" ht="15">
      <c r="A19" s="46" t="s">
        <v>21</v>
      </c>
      <c r="B19" s="97">
        <f>VLOOKUP(V19,'[1]Sheet1'!$A$217:$U$242,2,FALSE)</f>
        <v>249</v>
      </c>
      <c r="C19" s="42">
        <f>VLOOKUP(V19,'[1]Sheet1'!$A$217:$U$242,3,FALSE)/100</f>
        <v>0.02342647473892182</v>
      </c>
      <c r="D19" s="97">
        <f>VLOOKUP(V19,'[1]Sheet1'!$A$217:$U$242,4,FALSE)</f>
        <v>249</v>
      </c>
      <c r="E19" s="43">
        <f>VLOOKUP(V19,'[1]Sheet1'!$A$217:$U$242,5,FALSE)/100</f>
        <v>0.02342647473892182</v>
      </c>
      <c r="F19" s="126">
        <f>VLOOKUP(V19,'[1]Sheet1'!$A$217:$U$242,6,FALSE)</f>
        <v>0</v>
      </c>
      <c r="G19" s="42">
        <f>VLOOKUP(V19,'[1]Sheet1'!$A$217:$U$242,7,FALSE)/100</f>
        <v>0</v>
      </c>
      <c r="H19" s="97">
        <f>VLOOKUP(V19,'[1]Sheet1'!$A$217:$U$242,8,FALSE)</f>
        <v>0</v>
      </c>
      <c r="I19" s="43">
        <f>VLOOKUP(V19,'[1]Sheet1'!$A$217:$U$242,9,FALSE)/100</f>
        <v>0</v>
      </c>
      <c r="J19" s="126">
        <f>VLOOKUP(V19,'[1]Sheet1'!$A$217:$U$242,10,FALSE)</f>
        <v>0</v>
      </c>
      <c r="K19" s="42">
        <f>VLOOKUP(V19,'[1]Sheet1'!$A$217:$U$242,11,FALSE)/100</f>
        <v>0</v>
      </c>
      <c r="L19" s="97">
        <f>VLOOKUP(V19,'[1]Sheet1'!$A$217:$U$242,12,FALSE)</f>
        <v>0</v>
      </c>
      <c r="M19" s="43">
        <f>VLOOKUP(V19,'[1]Sheet1'!$A$217:$U$242,13,FALSE)/100</f>
        <v>0</v>
      </c>
      <c r="N19" s="97">
        <f>VLOOKUP(V19,'[1]Sheet1'!$A$217:$U$242,14,FALSE)</f>
        <v>0</v>
      </c>
      <c r="O19" s="43">
        <f>VLOOKUP(V19,'[1]Sheet1'!$A$217:$U$242,15,FALSE)/100</f>
        <v>0</v>
      </c>
      <c r="P19" s="126">
        <f>VLOOKUP(V19,'[1]Sheet1'!$A$217:$U$242,16,FALSE)</f>
        <v>0</v>
      </c>
      <c r="Q19" s="43">
        <f>VLOOKUP(V19,'[1]Sheet1'!$A$217:$U$242,17,FALSE)/100</f>
        <v>0</v>
      </c>
      <c r="R19" s="126">
        <f>VLOOKUP(V19,'[1]Sheet1'!$A$217:$U$242,18,FALSE)</f>
        <v>0</v>
      </c>
      <c r="S19" s="43">
        <f>VLOOKUP(V19,'[1]Sheet1'!$A$217:$U$242,19,FALSE)/100</f>
        <v>0</v>
      </c>
      <c r="T19" s="126">
        <f>VLOOKUP(V19,'[1]Sheet1'!$A$217:$U$242,20,FALSE)</f>
        <v>0</v>
      </c>
      <c r="U19" s="43">
        <f>VLOOKUP(V19,'[1]Sheet1'!$A$217:$U$242,21,FALSE)/100</f>
        <v>0</v>
      </c>
      <c r="V19" s="331" t="s">
        <v>144</v>
      </c>
    </row>
    <row r="20" spans="1:22" ht="15">
      <c r="A20" s="46" t="s">
        <v>22</v>
      </c>
      <c r="B20" s="97">
        <f>VLOOKUP(V20,'[1]Sheet1'!$A$217:$U$242,2,FALSE)</f>
        <v>435</v>
      </c>
      <c r="C20" s="42">
        <f>VLOOKUP(V20,'[1]Sheet1'!$A$217:$U$242,3,FALSE)/100</f>
        <v>0.04092576912221282</v>
      </c>
      <c r="D20" s="97">
        <f>VLOOKUP(V20,'[1]Sheet1'!$A$217:$U$242,4,FALSE)</f>
        <v>435</v>
      </c>
      <c r="E20" s="43">
        <f>VLOOKUP(V20,'[1]Sheet1'!$A$217:$U$242,5,FALSE)/100</f>
        <v>0.04092576912221282</v>
      </c>
      <c r="F20" s="126">
        <f>VLOOKUP(V20,'[1]Sheet1'!$A$217:$U$242,6,FALSE)</f>
        <v>0</v>
      </c>
      <c r="G20" s="42">
        <f>VLOOKUP(V20,'[1]Sheet1'!$A$217:$U$242,7,FALSE)/100</f>
        <v>0</v>
      </c>
      <c r="H20" s="97">
        <f>VLOOKUP(V20,'[1]Sheet1'!$A$217:$U$242,8,FALSE)</f>
        <v>0</v>
      </c>
      <c r="I20" s="43">
        <f>VLOOKUP(V20,'[1]Sheet1'!$A$217:$U$242,9,FALSE)/100</f>
        <v>0</v>
      </c>
      <c r="J20" s="126">
        <f>VLOOKUP(V20,'[1]Sheet1'!$A$217:$U$242,10,FALSE)</f>
        <v>0</v>
      </c>
      <c r="K20" s="42">
        <f>VLOOKUP(V20,'[1]Sheet1'!$A$217:$U$242,11,FALSE)/100</f>
        <v>0</v>
      </c>
      <c r="L20" s="97">
        <f>VLOOKUP(V20,'[1]Sheet1'!$A$217:$U$242,12,FALSE)</f>
        <v>0</v>
      </c>
      <c r="M20" s="43">
        <f>VLOOKUP(V20,'[1]Sheet1'!$A$217:$U$242,13,FALSE)/100</f>
        <v>0</v>
      </c>
      <c r="N20" s="97">
        <f>VLOOKUP(V20,'[1]Sheet1'!$A$217:$U$242,14,FALSE)</f>
        <v>0</v>
      </c>
      <c r="O20" s="43">
        <f>VLOOKUP(V20,'[1]Sheet1'!$A$217:$U$242,15,FALSE)/100</f>
        <v>0</v>
      </c>
      <c r="P20" s="126">
        <f>VLOOKUP(V20,'[1]Sheet1'!$A$217:$U$242,16,FALSE)</f>
        <v>0</v>
      </c>
      <c r="Q20" s="43">
        <f>VLOOKUP(V20,'[1]Sheet1'!$A$217:$U$242,17,FALSE)/100</f>
        <v>0</v>
      </c>
      <c r="R20" s="126">
        <f>VLOOKUP(V20,'[1]Sheet1'!$A$217:$U$242,18,FALSE)</f>
        <v>0</v>
      </c>
      <c r="S20" s="43">
        <f>VLOOKUP(V20,'[1]Sheet1'!$A$217:$U$242,19,FALSE)/100</f>
        <v>0</v>
      </c>
      <c r="T20" s="126">
        <f>VLOOKUP(V20,'[1]Sheet1'!$A$217:$U$242,20,FALSE)</f>
        <v>0</v>
      </c>
      <c r="U20" s="43">
        <f>VLOOKUP(V20,'[1]Sheet1'!$A$217:$U$242,21,FALSE)/100</f>
        <v>0</v>
      </c>
      <c r="V20" s="331" t="s">
        <v>145</v>
      </c>
    </row>
    <row r="21" spans="1:22" ht="15">
      <c r="A21" s="46" t="s">
        <v>23</v>
      </c>
      <c r="B21" s="97">
        <f>VLOOKUP(V21,'[1]Sheet1'!$A$217:$U$242,2,FALSE)</f>
        <v>1013</v>
      </c>
      <c r="C21" s="42">
        <f>VLOOKUP(V21,'[1]Sheet1'!$A$217:$U$242,3,FALSE)/100</f>
        <v>0.09530529682942893</v>
      </c>
      <c r="D21" s="97">
        <f>VLOOKUP(V21,'[1]Sheet1'!$A$217:$U$242,4,FALSE)</f>
        <v>1013</v>
      </c>
      <c r="E21" s="43">
        <f>VLOOKUP(V21,'[1]Sheet1'!$A$217:$U$242,5,FALSE)/100</f>
        <v>0.09530529682942893</v>
      </c>
      <c r="F21" s="126">
        <f>VLOOKUP(V21,'[1]Sheet1'!$A$217:$U$242,6,FALSE)</f>
        <v>0</v>
      </c>
      <c r="G21" s="42">
        <f>VLOOKUP(V21,'[1]Sheet1'!$A$217:$U$242,7,FALSE)/100</f>
        <v>0</v>
      </c>
      <c r="H21" s="97">
        <f>VLOOKUP(V21,'[1]Sheet1'!$A$217:$U$242,8,FALSE)</f>
        <v>0</v>
      </c>
      <c r="I21" s="43">
        <f>VLOOKUP(V21,'[1]Sheet1'!$A$217:$U$242,9,FALSE)/100</f>
        <v>0</v>
      </c>
      <c r="J21" s="126">
        <f>VLOOKUP(V21,'[1]Sheet1'!$A$217:$U$242,10,FALSE)</f>
        <v>0</v>
      </c>
      <c r="K21" s="42">
        <f>VLOOKUP(V21,'[1]Sheet1'!$A$217:$U$242,11,FALSE)/100</f>
        <v>0</v>
      </c>
      <c r="L21" s="97">
        <f>VLOOKUP(V21,'[1]Sheet1'!$A$217:$U$242,12,FALSE)</f>
        <v>0</v>
      </c>
      <c r="M21" s="43">
        <f>VLOOKUP(V21,'[1]Sheet1'!$A$217:$U$242,13,FALSE)/100</f>
        <v>0</v>
      </c>
      <c r="N21" s="97">
        <f>VLOOKUP(V21,'[1]Sheet1'!$A$217:$U$242,14,FALSE)</f>
        <v>0</v>
      </c>
      <c r="O21" s="43">
        <f>VLOOKUP(V21,'[1]Sheet1'!$A$217:$U$242,15,FALSE)/100</f>
        <v>0</v>
      </c>
      <c r="P21" s="126">
        <f>VLOOKUP(V21,'[1]Sheet1'!$A$217:$U$242,16,FALSE)</f>
        <v>0</v>
      </c>
      <c r="Q21" s="43">
        <f>VLOOKUP(V21,'[1]Sheet1'!$A$217:$U$242,17,FALSE)/100</f>
        <v>0</v>
      </c>
      <c r="R21" s="126">
        <f>VLOOKUP(V21,'[1]Sheet1'!$A$217:$U$242,18,FALSE)</f>
        <v>0</v>
      </c>
      <c r="S21" s="43">
        <f>VLOOKUP(V21,'[1]Sheet1'!$A$217:$U$242,19,FALSE)/100</f>
        <v>0</v>
      </c>
      <c r="T21" s="126">
        <f>VLOOKUP(V21,'[1]Sheet1'!$A$217:$U$242,20,FALSE)</f>
        <v>0</v>
      </c>
      <c r="U21" s="43">
        <f>VLOOKUP(V21,'[1]Sheet1'!$A$217:$U$242,21,FALSE)/100</f>
        <v>0</v>
      </c>
      <c r="V21" s="331" t="s">
        <v>146</v>
      </c>
    </row>
    <row r="22" spans="1:22" ht="15">
      <c r="A22" s="46" t="s">
        <v>24</v>
      </c>
      <c r="B22" s="97">
        <f>VLOOKUP(V22,'[1]Sheet1'!$A$217:$U$242,2,FALSE)</f>
        <v>800</v>
      </c>
      <c r="C22" s="42">
        <f>VLOOKUP(V22,'[1]Sheet1'!$A$217:$U$242,3,FALSE)/100</f>
        <v>0.07526578229372471</v>
      </c>
      <c r="D22" s="97">
        <f>VLOOKUP(V22,'[1]Sheet1'!$A$217:$U$242,4,FALSE)</f>
        <v>800</v>
      </c>
      <c r="E22" s="43">
        <f>VLOOKUP(V22,'[1]Sheet1'!$A$217:$U$242,5,FALSE)/100</f>
        <v>0.07526578229372471</v>
      </c>
      <c r="F22" s="126">
        <f>VLOOKUP(V22,'[1]Sheet1'!$A$217:$U$242,6,FALSE)</f>
        <v>0</v>
      </c>
      <c r="G22" s="42">
        <f>VLOOKUP(V22,'[1]Sheet1'!$A$217:$U$242,7,FALSE)/100</f>
        <v>0</v>
      </c>
      <c r="H22" s="97">
        <f>VLOOKUP(V22,'[1]Sheet1'!$A$217:$U$242,8,FALSE)</f>
        <v>0</v>
      </c>
      <c r="I22" s="43">
        <f>VLOOKUP(V22,'[1]Sheet1'!$A$217:$U$242,9,FALSE)/100</f>
        <v>0</v>
      </c>
      <c r="J22" s="126">
        <f>VLOOKUP(V22,'[1]Sheet1'!$A$217:$U$242,10,FALSE)</f>
        <v>0</v>
      </c>
      <c r="K22" s="42">
        <f>VLOOKUP(V22,'[1]Sheet1'!$A$217:$U$242,11,FALSE)/100</f>
        <v>0</v>
      </c>
      <c r="L22" s="97">
        <f>VLOOKUP(V22,'[1]Sheet1'!$A$217:$U$242,12,FALSE)</f>
        <v>0</v>
      </c>
      <c r="M22" s="43">
        <f>VLOOKUP(V22,'[1]Sheet1'!$A$217:$U$242,13,FALSE)/100</f>
        <v>0</v>
      </c>
      <c r="N22" s="97">
        <f>VLOOKUP(V22,'[1]Sheet1'!$A$217:$U$242,14,FALSE)</f>
        <v>0</v>
      </c>
      <c r="O22" s="43">
        <f>VLOOKUP(V22,'[1]Sheet1'!$A$217:$U$242,15,FALSE)/100</f>
        <v>0</v>
      </c>
      <c r="P22" s="126">
        <f>VLOOKUP(V22,'[1]Sheet1'!$A$217:$U$242,16,FALSE)</f>
        <v>0</v>
      </c>
      <c r="Q22" s="43">
        <f>VLOOKUP(V22,'[1]Sheet1'!$A$217:$U$242,17,FALSE)/100</f>
        <v>0</v>
      </c>
      <c r="R22" s="126">
        <f>VLOOKUP(V22,'[1]Sheet1'!$A$217:$U$242,18,FALSE)</f>
        <v>0</v>
      </c>
      <c r="S22" s="43">
        <f>VLOOKUP(V22,'[1]Sheet1'!$A$217:$U$242,19,FALSE)/100</f>
        <v>0</v>
      </c>
      <c r="T22" s="126">
        <f>VLOOKUP(V22,'[1]Sheet1'!$A$217:$U$242,20,FALSE)</f>
        <v>0</v>
      </c>
      <c r="U22" s="43">
        <f>VLOOKUP(V22,'[1]Sheet1'!$A$217:$U$242,21,FALSE)/100</f>
        <v>0</v>
      </c>
      <c r="V22" s="331" t="s">
        <v>147</v>
      </c>
    </row>
    <row r="23" spans="1:22" ht="15">
      <c r="A23" s="46" t="s">
        <v>25</v>
      </c>
      <c r="B23" s="97">
        <f>VLOOKUP(V23,'[1]Sheet1'!$A$217:$U$242,2,FALSE)</f>
        <v>365</v>
      </c>
      <c r="C23" s="42">
        <f>VLOOKUP(V23,'[1]Sheet1'!$A$217:$U$242,3,FALSE)/100</f>
        <v>0.03434001317151191</v>
      </c>
      <c r="D23" s="97">
        <f>VLOOKUP(V23,'[1]Sheet1'!$A$217:$U$242,4,FALSE)</f>
        <v>365</v>
      </c>
      <c r="E23" s="43">
        <f>VLOOKUP(V23,'[1]Sheet1'!$A$217:$U$242,5,FALSE)/100</f>
        <v>0.03434001317151191</v>
      </c>
      <c r="F23" s="126">
        <f>VLOOKUP(V23,'[1]Sheet1'!$A$217:$U$242,6,FALSE)</f>
        <v>0</v>
      </c>
      <c r="G23" s="42">
        <f>VLOOKUP(V23,'[1]Sheet1'!$A$217:$U$242,7,FALSE)/100</f>
        <v>0</v>
      </c>
      <c r="H23" s="97">
        <f>VLOOKUP(V23,'[1]Sheet1'!$A$217:$U$242,8,FALSE)</f>
        <v>0</v>
      </c>
      <c r="I23" s="43">
        <f>VLOOKUP(V23,'[1]Sheet1'!$A$217:$U$242,9,FALSE)/100</f>
        <v>0</v>
      </c>
      <c r="J23" s="126">
        <f>VLOOKUP(V23,'[1]Sheet1'!$A$217:$U$242,10,FALSE)</f>
        <v>0</v>
      </c>
      <c r="K23" s="42">
        <f>VLOOKUP(V23,'[1]Sheet1'!$A$217:$U$242,11,FALSE)/100</f>
        <v>0</v>
      </c>
      <c r="L23" s="97">
        <f>VLOOKUP(V23,'[1]Sheet1'!$A$217:$U$242,12,FALSE)</f>
        <v>0</v>
      </c>
      <c r="M23" s="43">
        <f>VLOOKUP(V23,'[1]Sheet1'!$A$217:$U$242,13,FALSE)/100</f>
        <v>0</v>
      </c>
      <c r="N23" s="97">
        <f>VLOOKUP(V23,'[1]Sheet1'!$A$217:$U$242,14,FALSE)</f>
        <v>0</v>
      </c>
      <c r="O23" s="43">
        <f>VLOOKUP(V23,'[1]Sheet1'!$A$217:$U$242,15,FALSE)/100</f>
        <v>0</v>
      </c>
      <c r="P23" s="126">
        <f>VLOOKUP(V23,'[1]Sheet1'!$A$217:$U$242,16,FALSE)</f>
        <v>0</v>
      </c>
      <c r="Q23" s="43">
        <f>VLOOKUP(V23,'[1]Sheet1'!$A$217:$U$242,17,FALSE)/100</f>
        <v>0</v>
      </c>
      <c r="R23" s="126">
        <f>VLOOKUP(V23,'[1]Sheet1'!$A$217:$U$242,18,FALSE)</f>
        <v>0</v>
      </c>
      <c r="S23" s="43">
        <f>VLOOKUP(V23,'[1]Sheet1'!$A$217:$U$242,19,FALSE)/100</f>
        <v>0</v>
      </c>
      <c r="T23" s="126">
        <f>VLOOKUP(V23,'[1]Sheet1'!$A$217:$U$242,20,FALSE)</f>
        <v>0</v>
      </c>
      <c r="U23" s="43">
        <f>VLOOKUP(V23,'[1]Sheet1'!$A$217:$U$242,21,FALSE)/100</f>
        <v>0</v>
      </c>
      <c r="V23" s="331" t="s">
        <v>148</v>
      </c>
    </row>
    <row r="24" spans="1:22" ht="15">
      <c r="A24" s="46" t="s">
        <v>26</v>
      </c>
      <c r="B24" s="97">
        <f>VLOOKUP(V24,'[1]Sheet1'!$A$217:$U$242,2,FALSE)</f>
        <v>152</v>
      </c>
      <c r="C24" s="42">
        <f>VLOOKUP(V24,'[1]Sheet1'!$A$217:$U$242,3,FALSE)/100</f>
        <v>0.014300498635807696</v>
      </c>
      <c r="D24" s="97">
        <f>VLOOKUP(V24,'[1]Sheet1'!$A$217:$U$242,4,FALSE)</f>
        <v>152</v>
      </c>
      <c r="E24" s="43">
        <f>VLOOKUP(V24,'[1]Sheet1'!$A$217:$U$242,5,FALSE)/100</f>
        <v>0.014300498635807696</v>
      </c>
      <c r="F24" s="126">
        <f>VLOOKUP(V24,'[1]Sheet1'!$A$217:$U$242,6,FALSE)</f>
        <v>0</v>
      </c>
      <c r="G24" s="42">
        <f>VLOOKUP(V24,'[1]Sheet1'!$A$217:$U$242,7,FALSE)/100</f>
        <v>0</v>
      </c>
      <c r="H24" s="97">
        <f>VLOOKUP(V24,'[1]Sheet1'!$A$217:$U$242,8,FALSE)</f>
        <v>0</v>
      </c>
      <c r="I24" s="43">
        <f>VLOOKUP(V24,'[1]Sheet1'!$A$217:$U$242,9,FALSE)/100</f>
        <v>0</v>
      </c>
      <c r="J24" s="126">
        <f>VLOOKUP(V24,'[1]Sheet1'!$A$217:$U$242,10,FALSE)</f>
        <v>0</v>
      </c>
      <c r="K24" s="42">
        <f>VLOOKUP(V24,'[1]Sheet1'!$A$217:$U$242,11,FALSE)/100</f>
        <v>0</v>
      </c>
      <c r="L24" s="97">
        <f>VLOOKUP(V24,'[1]Sheet1'!$A$217:$U$242,12,FALSE)</f>
        <v>0</v>
      </c>
      <c r="M24" s="43">
        <f>VLOOKUP(V24,'[1]Sheet1'!$A$217:$U$242,13,FALSE)/100</f>
        <v>0</v>
      </c>
      <c r="N24" s="97">
        <f>VLOOKUP(V24,'[1]Sheet1'!$A$217:$U$242,14,FALSE)</f>
        <v>0</v>
      </c>
      <c r="O24" s="43">
        <f>VLOOKUP(V24,'[1]Sheet1'!$A$217:$U$242,15,FALSE)/100</f>
        <v>0</v>
      </c>
      <c r="P24" s="126">
        <f>VLOOKUP(V24,'[1]Sheet1'!$A$217:$U$242,16,FALSE)</f>
        <v>0</v>
      </c>
      <c r="Q24" s="43">
        <f>VLOOKUP(V24,'[1]Sheet1'!$A$217:$U$242,17,FALSE)/100</f>
        <v>0</v>
      </c>
      <c r="R24" s="126">
        <f>VLOOKUP(V24,'[1]Sheet1'!$A$217:$U$242,18,FALSE)</f>
        <v>0</v>
      </c>
      <c r="S24" s="43">
        <f>VLOOKUP(V24,'[1]Sheet1'!$A$217:$U$242,19,FALSE)/100</f>
        <v>0</v>
      </c>
      <c r="T24" s="126">
        <f>VLOOKUP(V24,'[1]Sheet1'!$A$217:$U$242,20,FALSE)</f>
        <v>0</v>
      </c>
      <c r="U24" s="43">
        <f>VLOOKUP(V24,'[1]Sheet1'!$A$217:$U$242,21,FALSE)/100</f>
        <v>0</v>
      </c>
      <c r="V24" s="331" t="s">
        <v>149</v>
      </c>
    </row>
    <row r="25" spans="1:22" ht="15">
      <c r="A25" s="46" t="s">
        <v>27</v>
      </c>
      <c r="B25" s="97">
        <f>VLOOKUP(V25,'[1]Sheet1'!$A$217:$U$242,2,FALSE)</f>
        <v>79</v>
      </c>
      <c r="C25" s="42">
        <f>VLOOKUP(V25,'[1]Sheet1'!$A$217:$U$242,3,FALSE)/100</f>
        <v>0.007432496001505317</v>
      </c>
      <c r="D25" s="97">
        <f>VLOOKUP(V25,'[1]Sheet1'!$A$217:$U$242,4,FALSE)</f>
        <v>79</v>
      </c>
      <c r="E25" s="43">
        <f>VLOOKUP(V25,'[1]Sheet1'!$A$217:$U$242,5,FALSE)/100</f>
        <v>0.007432496001505317</v>
      </c>
      <c r="F25" s="126">
        <f>VLOOKUP(V25,'[1]Sheet1'!$A$217:$U$242,6,FALSE)</f>
        <v>0</v>
      </c>
      <c r="G25" s="42">
        <f>VLOOKUP(V25,'[1]Sheet1'!$A$217:$U$242,7,FALSE)/100</f>
        <v>0</v>
      </c>
      <c r="H25" s="97">
        <f>VLOOKUP(V25,'[1]Sheet1'!$A$217:$U$242,8,FALSE)</f>
        <v>0</v>
      </c>
      <c r="I25" s="43">
        <f>VLOOKUP(V25,'[1]Sheet1'!$A$217:$U$242,9,FALSE)/100</f>
        <v>0</v>
      </c>
      <c r="J25" s="126">
        <f>VLOOKUP(V25,'[1]Sheet1'!$A$217:$U$242,10,FALSE)</f>
        <v>0</v>
      </c>
      <c r="K25" s="42">
        <f>VLOOKUP(V25,'[1]Sheet1'!$A$217:$U$242,11,FALSE)/100</f>
        <v>0</v>
      </c>
      <c r="L25" s="97">
        <f>VLOOKUP(V25,'[1]Sheet1'!$A$217:$U$242,12,FALSE)</f>
        <v>0</v>
      </c>
      <c r="M25" s="43">
        <f>VLOOKUP(V25,'[1]Sheet1'!$A$217:$U$242,13,FALSE)/100</f>
        <v>0</v>
      </c>
      <c r="N25" s="97">
        <f>VLOOKUP(V25,'[1]Sheet1'!$A$217:$U$242,14,FALSE)</f>
        <v>0</v>
      </c>
      <c r="O25" s="43">
        <f>VLOOKUP(V25,'[1]Sheet1'!$A$217:$U$242,15,FALSE)/100</f>
        <v>0</v>
      </c>
      <c r="P25" s="126">
        <f>VLOOKUP(V25,'[1]Sheet1'!$A$217:$U$242,16,FALSE)</f>
        <v>0</v>
      </c>
      <c r="Q25" s="43">
        <f>VLOOKUP(V25,'[1]Sheet1'!$A$217:$U$242,17,FALSE)/100</f>
        <v>0</v>
      </c>
      <c r="R25" s="126">
        <f>VLOOKUP(V25,'[1]Sheet1'!$A$217:$U$242,18,FALSE)</f>
        <v>0</v>
      </c>
      <c r="S25" s="43">
        <f>VLOOKUP(V25,'[1]Sheet1'!$A$217:$U$242,19,FALSE)/100</f>
        <v>0</v>
      </c>
      <c r="T25" s="126">
        <f>VLOOKUP(V25,'[1]Sheet1'!$A$217:$U$242,20,FALSE)</f>
        <v>0</v>
      </c>
      <c r="U25" s="43">
        <f>VLOOKUP(V25,'[1]Sheet1'!$A$217:$U$242,21,FALSE)/100</f>
        <v>0</v>
      </c>
      <c r="V25" s="331" t="s">
        <v>150</v>
      </c>
    </row>
    <row r="26" spans="1:22" ht="15">
      <c r="A26" s="46" t="s">
        <v>28</v>
      </c>
      <c r="B26" s="97">
        <f>VLOOKUP(V26,'[1]Sheet1'!$A$217:$U$242,2,FALSE)</f>
        <v>90</v>
      </c>
      <c r="C26" s="42">
        <f>VLOOKUP(V26,'[1]Sheet1'!$A$217:$U$242,3,FALSE)/100</f>
        <v>0.00846740050804403</v>
      </c>
      <c r="D26" s="97">
        <f>VLOOKUP(V26,'[1]Sheet1'!$A$217:$U$242,4,FALSE)</f>
        <v>90</v>
      </c>
      <c r="E26" s="43">
        <f>VLOOKUP(V26,'[1]Sheet1'!$A$217:$U$242,5,FALSE)/100</f>
        <v>0.00846740050804403</v>
      </c>
      <c r="F26" s="126">
        <f>VLOOKUP(V26,'[1]Sheet1'!$A$217:$U$242,6,FALSE)</f>
        <v>0</v>
      </c>
      <c r="G26" s="42">
        <f>VLOOKUP(V26,'[1]Sheet1'!$A$217:$U$242,7,FALSE)/100</f>
        <v>0</v>
      </c>
      <c r="H26" s="97">
        <f>VLOOKUP(V26,'[1]Sheet1'!$A$217:$U$242,8,FALSE)</f>
        <v>0</v>
      </c>
      <c r="I26" s="43">
        <f>VLOOKUP(V26,'[1]Sheet1'!$A$217:$U$242,9,FALSE)/100</f>
        <v>0</v>
      </c>
      <c r="J26" s="126">
        <f>VLOOKUP(V26,'[1]Sheet1'!$A$217:$U$242,10,FALSE)</f>
        <v>0</v>
      </c>
      <c r="K26" s="42">
        <f>VLOOKUP(V26,'[1]Sheet1'!$A$217:$U$242,11,FALSE)/100</f>
        <v>0</v>
      </c>
      <c r="L26" s="97">
        <f>VLOOKUP(V26,'[1]Sheet1'!$A$217:$U$242,12,FALSE)</f>
        <v>0</v>
      </c>
      <c r="M26" s="43">
        <f>VLOOKUP(V26,'[1]Sheet1'!$A$217:$U$242,13,FALSE)/100</f>
        <v>0</v>
      </c>
      <c r="N26" s="97">
        <f>VLOOKUP(V26,'[1]Sheet1'!$A$217:$U$242,14,FALSE)</f>
        <v>0</v>
      </c>
      <c r="O26" s="43">
        <f>VLOOKUP(V26,'[1]Sheet1'!$A$217:$U$242,15,FALSE)/100</f>
        <v>0</v>
      </c>
      <c r="P26" s="126">
        <f>VLOOKUP(V26,'[1]Sheet1'!$A$217:$U$242,16,FALSE)</f>
        <v>0</v>
      </c>
      <c r="Q26" s="43">
        <f>VLOOKUP(V26,'[1]Sheet1'!$A$217:$U$242,17,FALSE)/100</f>
        <v>0</v>
      </c>
      <c r="R26" s="126">
        <f>VLOOKUP(V26,'[1]Sheet1'!$A$217:$U$242,18,FALSE)</f>
        <v>0</v>
      </c>
      <c r="S26" s="43">
        <f>VLOOKUP(V26,'[1]Sheet1'!$A$217:$U$242,19,FALSE)/100</f>
        <v>0</v>
      </c>
      <c r="T26" s="126">
        <f>VLOOKUP(V26,'[1]Sheet1'!$A$217:$U$242,20,FALSE)</f>
        <v>0</v>
      </c>
      <c r="U26" s="43">
        <f>VLOOKUP(V26,'[1]Sheet1'!$A$217:$U$242,21,FALSE)/100</f>
        <v>0</v>
      </c>
      <c r="V26" s="331" t="s">
        <v>151</v>
      </c>
    </row>
    <row r="27" spans="1:22" ht="15">
      <c r="A27" s="46" t="s">
        <v>29</v>
      </c>
      <c r="B27" s="97">
        <f>VLOOKUP(V27,'[1]Sheet1'!$A$217:$U$242,2,FALSE)</f>
        <v>80</v>
      </c>
      <c r="C27" s="42">
        <f>VLOOKUP(V27,'[1]Sheet1'!$A$217:$U$242,3,FALSE)/100</f>
        <v>0.0075265782293724715</v>
      </c>
      <c r="D27" s="97">
        <f>VLOOKUP(V27,'[1]Sheet1'!$A$217:$U$242,4,FALSE)</f>
        <v>80</v>
      </c>
      <c r="E27" s="43">
        <f>VLOOKUP(V27,'[1]Sheet1'!$A$217:$U$242,5,FALSE)/100</f>
        <v>0.0075265782293724715</v>
      </c>
      <c r="F27" s="126">
        <f>VLOOKUP(V27,'[1]Sheet1'!$A$217:$U$242,6,FALSE)</f>
        <v>0</v>
      </c>
      <c r="G27" s="42">
        <f>VLOOKUP(V27,'[1]Sheet1'!$A$217:$U$242,7,FALSE)/100</f>
        <v>0</v>
      </c>
      <c r="H27" s="97">
        <f>VLOOKUP(V27,'[1]Sheet1'!$A$217:$U$242,8,FALSE)</f>
        <v>0</v>
      </c>
      <c r="I27" s="43">
        <f>VLOOKUP(V27,'[1]Sheet1'!$A$217:$U$242,9,FALSE)/100</f>
        <v>0</v>
      </c>
      <c r="J27" s="126">
        <f>VLOOKUP(V27,'[1]Sheet1'!$A$217:$U$242,10,FALSE)</f>
        <v>0</v>
      </c>
      <c r="K27" s="42">
        <f>VLOOKUP(V27,'[1]Sheet1'!$A$217:$U$242,11,FALSE)/100</f>
        <v>0</v>
      </c>
      <c r="L27" s="97">
        <f>VLOOKUP(V27,'[1]Sheet1'!$A$217:$U$242,12,FALSE)</f>
        <v>0</v>
      </c>
      <c r="M27" s="43">
        <f>VLOOKUP(V27,'[1]Sheet1'!$A$217:$U$242,13,FALSE)/100</f>
        <v>0</v>
      </c>
      <c r="N27" s="97">
        <f>VLOOKUP(V27,'[1]Sheet1'!$A$217:$U$242,14,FALSE)</f>
        <v>0</v>
      </c>
      <c r="O27" s="43">
        <f>VLOOKUP(V27,'[1]Sheet1'!$A$217:$U$242,15,FALSE)/100</f>
        <v>0</v>
      </c>
      <c r="P27" s="126">
        <f>VLOOKUP(V27,'[1]Sheet1'!$A$217:$U$242,16,FALSE)</f>
        <v>0</v>
      </c>
      <c r="Q27" s="43">
        <f>VLOOKUP(V27,'[1]Sheet1'!$A$217:$U$242,17,FALSE)/100</f>
        <v>0</v>
      </c>
      <c r="R27" s="126">
        <f>VLOOKUP(V27,'[1]Sheet1'!$A$217:$U$242,18,FALSE)</f>
        <v>0</v>
      </c>
      <c r="S27" s="43">
        <f>VLOOKUP(V27,'[1]Sheet1'!$A$217:$U$242,19,FALSE)/100</f>
        <v>0</v>
      </c>
      <c r="T27" s="126">
        <f>VLOOKUP(V27,'[1]Sheet1'!$A$217:$U$242,20,FALSE)</f>
        <v>0</v>
      </c>
      <c r="U27" s="43">
        <f>VLOOKUP(V27,'[1]Sheet1'!$A$217:$U$242,21,FALSE)/100</f>
        <v>0</v>
      </c>
      <c r="V27" s="331" t="s">
        <v>152</v>
      </c>
    </row>
    <row r="28" spans="1:22" ht="15">
      <c r="A28" s="46" t="s">
        <v>30</v>
      </c>
      <c r="B28" s="97">
        <f>VLOOKUP(V28,'[1]Sheet1'!$A$217:$U$242,2,FALSE)</f>
        <v>32</v>
      </c>
      <c r="C28" s="42">
        <f>VLOOKUP(V28,'[1]Sheet1'!$A$217:$U$242,3,FALSE)/100</f>
        <v>0.0030106312917489884</v>
      </c>
      <c r="D28" s="97">
        <f>VLOOKUP(V28,'[1]Sheet1'!$A$217:$U$242,4,FALSE)</f>
        <v>32</v>
      </c>
      <c r="E28" s="43">
        <f>VLOOKUP(V28,'[1]Sheet1'!$A$217:$U$242,5,FALSE)/100</f>
        <v>0.0030106312917489884</v>
      </c>
      <c r="F28" s="126">
        <f>VLOOKUP(V28,'[1]Sheet1'!$A$217:$U$242,6,FALSE)</f>
        <v>0</v>
      </c>
      <c r="G28" s="42">
        <f>VLOOKUP(V28,'[1]Sheet1'!$A$217:$U$242,7,FALSE)/100</f>
        <v>0</v>
      </c>
      <c r="H28" s="97">
        <f>VLOOKUP(V28,'[1]Sheet1'!$A$217:$U$242,8,FALSE)</f>
        <v>0</v>
      </c>
      <c r="I28" s="43">
        <f>VLOOKUP(V28,'[1]Sheet1'!$A$217:$U$242,9,FALSE)/100</f>
        <v>0</v>
      </c>
      <c r="J28" s="126">
        <f>VLOOKUP(V28,'[1]Sheet1'!$A$217:$U$242,10,FALSE)</f>
        <v>0</v>
      </c>
      <c r="K28" s="42">
        <f>VLOOKUP(V28,'[1]Sheet1'!$A$217:$U$242,11,FALSE)/100</f>
        <v>0</v>
      </c>
      <c r="L28" s="97">
        <f>VLOOKUP(V28,'[1]Sheet1'!$A$217:$U$242,12,FALSE)</f>
        <v>0</v>
      </c>
      <c r="M28" s="43">
        <f>VLOOKUP(V28,'[1]Sheet1'!$A$217:$U$242,13,FALSE)/100</f>
        <v>0</v>
      </c>
      <c r="N28" s="97">
        <f>VLOOKUP(V28,'[1]Sheet1'!$A$217:$U$242,14,FALSE)</f>
        <v>0</v>
      </c>
      <c r="O28" s="43">
        <f>VLOOKUP(V28,'[1]Sheet1'!$A$217:$U$242,15,FALSE)/100</f>
        <v>0</v>
      </c>
      <c r="P28" s="126">
        <f>VLOOKUP(V28,'[1]Sheet1'!$A$217:$U$242,16,FALSE)</f>
        <v>0</v>
      </c>
      <c r="Q28" s="43">
        <f>VLOOKUP(V28,'[1]Sheet1'!$A$217:$U$242,17,FALSE)/100</f>
        <v>0</v>
      </c>
      <c r="R28" s="126">
        <f>VLOOKUP(V28,'[1]Sheet1'!$A$217:$U$242,18,FALSE)</f>
        <v>0</v>
      </c>
      <c r="S28" s="43">
        <f>VLOOKUP(V28,'[1]Sheet1'!$A$217:$U$242,19,FALSE)/100</f>
        <v>0</v>
      </c>
      <c r="T28" s="126">
        <f>VLOOKUP(V28,'[1]Sheet1'!$A$217:$U$242,20,FALSE)</f>
        <v>0</v>
      </c>
      <c r="U28" s="43">
        <f>VLOOKUP(V28,'[1]Sheet1'!$A$217:$U$242,21,FALSE)/100</f>
        <v>0</v>
      </c>
      <c r="V28" s="331" t="s">
        <v>153</v>
      </c>
    </row>
    <row r="29" spans="1:22" ht="15.75" thickBot="1">
      <c r="A29" s="49" t="s">
        <v>31</v>
      </c>
      <c r="B29" s="124">
        <f>VLOOKUP(V29,'[1]Sheet1'!$A$217:$U$242,2,FALSE)</f>
        <v>70</v>
      </c>
      <c r="C29" s="50">
        <f>VLOOKUP(V29,'[1]Sheet1'!$A$217:$U$242,3,FALSE)/100</f>
        <v>0.006585755950700913</v>
      </c>
      <c r="D29" s="124">
        <f>VLOOKUP(V29,'[1]Sheet1'!$A$217:$U$242,4,FALSE)</f>
        <v>70</v>
      </c>
      <c r="E29" s="51">
        <f>VLOOKUP(V29,'[1]Sheet1'!$A$217:$U$242,5,FALSE)/100</f>
        <v>0.006585755950700913</v>
      </c>
      <c r="F29" s="127">
        <f>VLOOKUP(V29,'[1]Sheet1'!$A$217:$U$242,6,FALSE)</f>
        <v>0</v>
      </c>
      <c r="G29" s="50">
        <f>VLOOKUP(V29,'[1]Sheet1'!$A$217:$U$242,7,FALSE)/100</f>
        <v>0</v>
      </c>
      <c r="H29" s="124">
        <f>VLOOKUP(V29,'[1]Sheet1'!$A$217:$U$242,8,FALSE)</f>
        <v>0</v>
      </c>
      <c r="I29" s="51">
        <f>VLOOKUP(V29,'[1]Sheet1'!$A$217:$U$242,9,FALSE)/100</f>
        <v>0</v>
      </c>
      <c r="J29" s="127">
        <f>VLOOKUP(V29,'[1]Sheet1'!$A$217:$U$242,10,FALSE)</f>
        <v>0</v>
      </c>
      <c r="K29" s="50">
        <f>VLOOKUP(V29,'[1]Sheet1'!$A$217:$U$242,11,FALSE)/100</f>
        <v>0</v>
      </c>
      <c r="L29" s="124">
        <f>VLOOKUP(V29,'[1]Sheet1'!$A$217:$U$242,12,FALSE)</f>
        <v>0</v>
      </c>
      <c r="M29" s="51">
        <f>VLOOKUP(V29,'[1]Sheet1'!$A$217:$U$242,13,FALSE)/100</f>
        <v>0</v>
      </c>
      <c r="N29" s="124">
        <f>VLOOKUP(V29,'[1]Sheet1'!$A$217:$U$242,14,FALSE)</f>
        <v>0</v>
      </c>
      <c r="O29" s="51">
        <f>VLOOKUP(V29,'[1]Sheet1'!$A$217:$U$242,15,FALSE)/100</f>
        <v>0</v>
      </c>
      <c r="P29" s="127">
        <f>VLOOKUP(V29,'[1]Sheet1'!$A$217:$U$242,16,FALSE)</f>
        <v>0</v>
      </c>
      <c r="Q29" s="51">
        <f>VLOOKUP(V29,'[1]Sheet1'!$A$217:$U$242,17,FALSE)/100</f>
        <v>0</v>
      </c>
      <c r="R29" s="127">
        <f>VLOOKUP(V29,'[1]Sheet1'!$A$217:$U$242,18,FALSE)</f>
        <v>0</v>
      </c>
      <c r="S29" s="51">
        <f>VLOOKUP(V29,'[1]Sheet1'!$A$217:$U$242,19,FALSE)/100</f>
        <v>0</v>
      </c>
      <c r="T29" s="127">
        <f>VLOOKUP(V29,'[1]Sheet1'!$A$217:$U$242,20,FALSE)</f>
        <v>0</v>
      </c>
      <c r="U29" s="51">
        <f>VLOOKUP(V29,'[1]Sheet1'!$A$217:$U$242,21,FALSE)/100</f>
        <v>0</v>
      </c>
      <c r="V29" s="331" t="s">
        <v>31</v>
      </c>
    </row>
    <row r="30" spans="1:22" ht="15.75" thickBot="1">
      <c r="A30" s="54" t="s">
        <v>32</v>
      </c>
      <c r="B30" s="109">
        <f>VLOOKUP(V30,'[1]Sheet1'!$A$217:$U$242,2,FALSE)</f>
        <v>10629</v>
      </c>
      <c r="C30" s="27">
        <f>VLOOKUP(V30,'[1]Sheet1'!$A$217:$U$242,3,FALSE)/100</f>
        <v>1</v>
      </c>
      <c r="D30" s="109">
        <f>VLOOKUP(V30,'[1]Sheet1'!$A$217:$U$242,4,FALSE)</f>
        <v>10629</v>
      </c>
      <c r="E30" s="28">
        <f>VLOOKUP(V30,'[1]Sheet1'!$A$217:$U$242,5,FALSE)/100</f>
        <v>1</v>
      </c>
      <c r="F30" s="128">
        <f>VLOOKUP(V30,'[1]Sheet1'!$A$217:$U$242,6,FALSE)</f>
        <v>0</v>
      </c>
      <c r="G30" s="27">
        <f>VLOOKUP(V30,'[1]Sheet1'!$A$217:$U$242,7,FALSE)/100</f>
        <v>0</v>
      </c>
      <c r="H30" s="109">
        <f>VLOOKUP(V30,'[1]Sheet1'!$A$217:$U$242,8,FALSE)</f>
        <v>0</v>
      </c>
      <c r="I30" s="28">
        <f>VLOOKUP(V30,'[1]Sheet1'!$A$217:$U$242,9,FALSE)/100</f>
        <v>0</v>
      </c>
      <c r="J30" s="128">
        <f>VLOOKUP(V30,'[1]Sheet1'!$A$217:$U$242,10,FALSE)</f>
        <v>0</v>
      </c>
      <c r="K30" s="27">
        <f>VLOOKUP(V30,'[1]Sheet1'!$A$217:$U$242,11,FALSE)/100</f>
        <v>0</v>
      </c>
      <c r="L30" s="109">
        <f>VLOOKUP(V30,'[1]Sheet1'!$A$217:$U$242,12,FALSE)</f>
        <v>0</v>
      </c>
      <c r="M30" s="28">
        <f>VLOOKUP(V30,'[1]Sheet1'!$A$217:$U$242,13,FALSE)/100</f>
        <v>0</v>
      </c>
      <c r="N30" s="109">
        <f>VLOOKUP(V30,'[1]Sheet1'!$A$217:$U$242,14,FALSE)</f>
        <v>0</v>
      </c>
      <c r="O30" s="28">
        <f>VLOOKUP(V30,'[1]Sheet1'!$A$217:$U$242,15,FALSE)/100</f>
        <v>0</v>
      </c>
      <c r="P30" s="128">
        <f>VLOOKUP(V30,'[1]Sheet1'!$A$217:$U$242,16,FALSE)</f>
        <v>0</v>
      </c>
      <c r="Q30" s="28">
        <f>VLOOKUP(V30,'[1]Sheet1'!$A$217:$U$242,17,FALSE)/100</f>
        <v>0</v>
      </c>
      <c r="R30" s="128">
        <f>VLOOKUP(V30,'[1]Sheet1'!$A$217:$U$242,18,FALSE)</f>
        <v>0</v>
      </c>
      <c r="S30" s="28">
        <f>VLOOKUP(V30,'[1]Sheet1'!$A$217:$U$242,19,FALSE)/100</f>
        <v>0</v>
      </c>
      <c r="T30" s="128">
        <f>VLOOKUP(V30,'[1]Sheet1'!$A$217:$U$242,20,FALSE)</f>
        <v>0</v>
      </c>
      <c r="U30" s="28">
        <f>VLOOKUP(V30,'[1]Sheet1'!$A$217:$U$242,21,FALSE)/100</f>
        <v>0</v>
      </c>
      <c r="V30" s="331" t="s">
        <v>54</v>
      </c>
    </row>
    <row r="31" spans="1:2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</row>
  </sheetData>
  <sheetProtection/>
  <mergeCells count="13"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2015-06-23T07:39:11Z</cp:lastPrinted>
  <dcterms:created xsi:type="dcterms:W3CDTF">2015-01-12T08:29:00Z</dcterms:created>
  <dcterms:modified xsi:type="dcterms:W3CDTF">2019-01-08T13:57:47Z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