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24" yWindow="65524" windowWidth="15768" windowHeight="6300" tabRatio="583" activeTab="0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  <sheet name="Blad1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<sst xmlns="http://schemas.openxmlformats.org/spreadsheetml/2006/main" count="662" uniqueCount="185">
  <si>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</si>
  <si>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</si>
  <si>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</si>
  <si>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sz val="11"/>
        <color indexed="8"/>
        <rFont val="Calibri"/>
        <family val="2"/>
      </rPr>
      <t>3.1.2.</t>
    </r>
  </si>
  <si>
    <r>
      <rPr>
        <sz val="11"/>
        <color indexed="8"/>
        <rFont val="Calibri"/>
        <family val="2"/>
      </rPr>
      <t>3.1.3.</t>
    </r>
  </si>
  <si>
    <r>
      <rPr>
        <sz val="11"/>
        <color indexed="8"/>
        <rFont val="Calibri"/>
        <family val="2"/>
      </rPr>
      <t>3.1.4.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</si>
  <si>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</si>
  <si>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</si>
  <si>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</si>
  <si>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sz val="11"/>
        <color indexed="8"/>
        <rFont val="Calibri"/>
        <family val="2"/>
      </rPr>
      <t>3.2.2.</t>
    </r>
  </si>
  <si>
    <r>
      <rPr>
        <sz val="11"/>
        <color indexed="8"/>
        <rFont val="Calibri"/>
        <family val="2"/>
      </rPr>
      <t>3.2.3.</t>
    </r>
  </si>
  <si>
    <r>
      <rPr>
        <sz val="11"/>
        <color indexed="8"/>
        <rFont val="Calibri"/>
        <family val="2"/>
      </rPr>
      <t>3.2.4.</t>
    </r>
  </si>
  <si>
    <r>
      <rPr>
        <sz val="11"/>
        <color indexed="8"/>
        <rFont val="Calibri"/>
        <family val="2"/>
      </rPr>
      <t>3.2.5.</t>
    </r>
  </si>
  <si>
    <r>
      <rPr>
        <sz val="11"/>
        <color indexed="8"/>
        <rFont val="Calibri"/>
        <family val="2"/>
      </rPr>
      <t>3.2.6.</t>
    </r>
  </si>
  <si>
    <r>
      <rPr>
        <sz val="11"/>
        <color indexed="8"/>
        <rFont val="Calibri"/>
        <family val="2"/>
      </rPr>
      <t>3.2.7.</t>
    </r>
  </si>
  <si>
    <r>
      <rPr>
        <b/>
        <sz val="11"/>
        <color indexed="8"/>
        <rFont val="Calibri"/>
        <family val="2"/>
      </rPr>
      <t>3.3.</t>
    </r>
  </si>
  <si>
    <t>Domicile (province et région) de la victime</t>
  </si>
  <si>
    <r>
      <rPr>
        <sz val="11"/>
        <color indexed="8"/>
        <rFont val="Calibri"/>
        <family val="2"/>
      </rPr>
      <t>3.3.1.</t>
    </r>
  </si>
  <si>
    <r>
      <rPr>
        <sz val="11"/>
        <color indexed="8"/>
        <rFont val="Calibri"/>
        <family val="2"/>
      </rPr>
      <t>3.3.2.</t>
    </r>
  </si>
  <si>
    <r>
      <rPr>
        <sz val="11"/>
        <color indexed="8"/>
        <rFont val="Calibri"/>
        <family val="2"/>
      </rPr>
      <t>3.3.3.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</si>
  <si>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</si>
  <si>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</si>
  <si>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</si>
  <si>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r>
      <rPr>
        <sz val="11"/>
        <color indexed="8"/>
        <rFont val="Calibri"/>
        <family val="2"/>
      </rPr>
      <t>3.4.2.</t>
    </r>
  </si>
  <si>
    <r>
      <rPr>
        <sz val="11"/>
        <color indexed="8"/>
        <rFont val="Calibri"/>
        <family val="2"/>
      </rPr>
      <t>3.4.3.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</si>
  <si>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</si>
  <si>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</si>
  <si>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</si>
  <si>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</si>
  <si>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</si>
  <si>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</si>
  <si>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</si>
  <si>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</si>
  <si>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</si>
  <si>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</si>
  <si>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</si>
  <si>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</si>
  <si>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</si>
  <si>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</si>
  <si>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</si>
  <si>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</si>
  <si>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</si>
  <si>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</si>
  <si>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</si>
  <si>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</si>
  <si>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</si>
  <si>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</si>
  <si>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</si>
  <si>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</si>
  <si>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</si>
  <si>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</si>
  <si>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</si>
  <si>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</si>
  <si>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</si>
  <si>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</si>
  <si>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</si>
  <si>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</si>
  <si>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</si>
  <si>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</si>
  <si>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</si>
  <si>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 prévue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</si>
  <si>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</si>
  <si>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</si>
  <si>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</si>
  <si>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</si>
  <si>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</si>
  <si>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</si>
  <si>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Accidents</t>
  </si>
  <si>
    <t>Emploi</t>
  </si>
  <si>
    <t>Taux (N acc./1000 Trav.)</t>
  </si>
  <si>
    <t>60 ans et plus</t>
  </si>
  <si>
    <t xml:space="preserve">Accidents avec prévision d'incapacité permanente </t>
  </si>
  <si>
    <t>Taux (N accidents / 1000 travailleurs)</t>
  </si>
  <si>
    <t>Total</t>
  </si>
  <si>
    <t>TOTAL Femmes</t>
  </si>
  <si>
    <t>TOTAL Hommes</t>
  </si>
  <si>
    <t>Accidents avec IP prévue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</si>
  <si>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</si>
  <si>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</si>
  <si>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</si>
  <si>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</si>
  <si>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</si>
  <si>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</si>
  <si>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</si>
  <si>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</si>
  <si>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</si>
  <si>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</si>
  <si>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</si>
  <si>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</si>
  <si>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</si>
  <si>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</si>
  <si>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Total Femmes</t>
  </si>
  <si>
    <t>Total Hommes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</si>
  <si>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</si>
  <si>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</si>
  <si>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</si>
  <si>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</si>
  <si>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</si>
  <si>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</si>
  <si>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</si>
  <si>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1- Femme</t>
  </si>
  <si>
    <t>2- Homme</t>
  </si>
  <si>
    <t>3- 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</si>
  <si>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</si>
  <si>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</si>
  <si>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</si>
  <si>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</si>
  <si>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</si>
  <si>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</si>
  <si>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</si>
  <si>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</si>
  <si>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</si>
  <si>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</si>
  <si>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</si>
  <si>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</si>
  <si>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</si>
  <si>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</si>
  <si>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</si>
  <si>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</si>
  <si>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</si>
  <si>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50-59 ans</t>
  </si>
  <si>
    <t>15-19</t>
  </si>
  <si>
    <t>20-29</t>
  </si>
  <si>
    <t>30-39</t>
  </si>
  <si>
    <t>40-49</t>
  </si>
  <si>
    <t>50-59</t>
  </si>
  <si>
    <t>60-64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</si>
  <si>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</si>
  <si>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</si>
  <si>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</si>
  <si>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</si>
  <si>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</si>
  <si>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</si>
  <si>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</si>
  <si>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</si>
  <si>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</si>
  <si>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</si>
  <si>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</si>
  <si>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</si>
  <si>
    <t>1-Belg</t>
  </si>
  <si>
    <t>2-Buurland</t>
  </si>
  <si>
    <t>3-Andere E.U.</t>
  </si>
  <si>
    <t>4-Buiten E.U.</t>
  </si>
  <si>
    <t>5-Onbekend</t>
  </si>
  <si>
    <t>andere</t>
  </si>
  <si>
    <t>inconnu</t>
  </si>
  <si>
    <t>3. Caractéristiques personnelles des victimes d'accidents sur le lieu de travail dans le secteur privé - 2019</t>
  </si>
  <si>
    <t>Accidents sur le lieu de travail selon le genre: évolution 2012 - 2019</t>
  </si>
  <si>
    <t>Accidents sur le lieu de travail selon le genre : distribution selon les conséquences - 2019</t>
  </si>
  <si>
    <t>Accidents sur le lieu de travail selon le genre : distribution selon la durée de l’incapacité temporaire - 2019</t>
  </si>
  <si>
    <t>Accidents sur le lieu de travail selon le genre : distribution selon le taux prévu d'incapacité permanente - 2019</t>
  </si>
  <si>
    <t>Accidents sur le lieu de travail selon la catégorie d'âge: évolution 2012 - 2019</t>
  </si>
  <si>
    <t>Accidents sur le lieu de travail selon la catégorie d'âge : distribution selon les conséquences - 2019</t>
  </si>
  <si>
    <t>Accidents sur le lieu de travail selon la catégorie d'âge : nombre d'accidents par 1000 équivalents temps plein - 2019</t>
  </si>
  <si>
    <t>Accidents sur le lieu de travail selon la catégorie d'âge : nombre d'accidents avec incapacité permanente prévue par 1000 équivalents temps plein - 2019</t>
  </si>
  <si>
    <t>Accidents sur le lieu de travail selon la catégorie d'âge : distribution selon les conséquences et le  genre - 2019</t>
  </si>
  <si>
    <t>Accidents sur le lieu de travail selon la catégorie  d'âge: nombre d'accidents par 1000 équivalents temps plein - selon le genre - 2019</t>
  </si>
  <si>
    <t>Accidents sur le lieu de travail selon la catégorie  d'âge: nombre d'accidents avec  incapacité permanente prévue par 1000 équivalents temps plein - selon le genre - 2019</t>
  </si>
  <si>
    <t>Accidents sur le lieu de travail selon la province et la région du domicile de la victime : évolution 2012 - 2019</t>
  </si>
  <si>
    <t>Accidents sur le lieu de travail selon la province et la région du domicile de la victime : distribution selon les conséquences - 2019</t>
  </si>
  <si>
    <t>Accidents sur le lieu de travail selon la province et la région du domicile de la victime : distribution selon les conséquences et le genre - 2019</t>
  </si>
  <si>
    <t>Accidents sur le lieu de travail selon la nationalité de la victime :  évolution 2012 - 2019</t>
  </si>
  <si>
    <t>Accidents sur le lieu de travail selon la nationalité de la victime : distribution selon les conséquences - 2019</t>
  </si>
  <si>
    <t>Accidents sur le lieu de travail selon la nationalité de la victime : distribution selon les conséquences et le genre - 2019</t>
  </si>
  <si>
    <t>3.1.1. Accidents sur le lieu de travail selon le genre: évolution 2012 - 2019</t>
  </si>
  <si>
    <t>3.1.2. Accidents sur le lieu de travail selon le genre : distribution selon les conséquences - 2019</t>
  </si>
  <si>
    <t>3.1.3. Accidents sur le lieu de travail selon le genre : distribution selon la durée de l’incapacité temporaire - 2019</t>
  </si>
  <si>
    <t>3.1.4. Accidents sur le lieu de travail selon le genre : distribution selon le taux prévu d'incapacité permanente - 2019</t>
  </si>
  <si>
    <t>3.2.1. Accidents sur le lieu de travail selon la catégorie d'âge: évolution 2012 - 2019</t>
  </si>
  <si>
    <t>3.2.2. Accidents sur le lieu de travail selon la catégorie d'âge : distribution selon les conséquences - 2019</t>
  </si>
  <si>
    <t>3.2.3. Accidents sur le lieu de travail selon la catégorie d'âge : nombre d'accidents par 1000 équivalents temps plein - 2019</t>
  </si>
  <si>
    <t>3.2.4. Accidents sur le lieu de travail selon la catégorie d'âge : nombre d'accidents avec incapacité permanente prévue par 1000 équivalents temps plein - 2019</t>
  </si>
  <si>
    <t>3.2.5. Accidents sur le lieu de travail selon la catégorie d'âge : distribution selon les conséquences et le  genre - 2019</t>
  </si>
  <si>
    <t>3.2.6. Accidents sur le lieu de travail selon la catégorie  d'âge: nombre d'accidents par 1000 équivalents temps plein - selon le genre - 2019</t>
  </si>
  <si>
    <t>3.2.7. Accidents sur le lieu de travail selon la catégorie  d'âge: nombre d'accidents avec  incapacité permanente prévue par 1000 équivalents temps plein - selon le genre - 2019</t>
  </si>
  <si>
    <t>3.3.1. Accidents sur le lieu de travail selon la province et la région du domicile de la victime : évolution 2012 - 2019</t>
  </si>
  <si>
    <t>3.3.2. Accidents sur le lieu de travail selon la province et la région du domicile de la victime : distribution selon les conséquences - 2019</t>
  </si>
  <si>
    <t>3.3.3. Accidents sur le lieu de travail selon la province et la région du domicile de la victime : distribution selon les conséquences et le genre - 2019</t>
  </si>
  <si>
    <t>3.4.1. Accidents sur le lieu de travail selon la nationalité de la victime :  évolution 2012 - 2019</t>
  </si>
  <si>
    <t>3.4.2. Accidents sur le lieu de travail selon la nationalité de la victime : distribution selon les conséquences - 2019</t>
  </si>
  <si>
    <t>3.4.3. Accidents sur le lieu de travail selon la nationalité de la victime : distribution selon les conséquences et le genre - 2019</t>
  </si>
  <si>
    <t xml:space="preserve">1) Le volume de l'emploi de 2019 (4 trimestres) est exprimé en équivalents temps plein. Il s'agit de données communiquées par l'ONSS </t>
  </si>
  <si>
    <t>2) Le taux indique le nombre d'accidents survenus en 2019 par 1.000 travailleurs (équivalent temps plein)</t>
  </si>
  <si>
    <t>1) Le volume de l'emploi de 2019 (4 trimestres) est exprimé en équivalents temps plein. Il s'agit de données communiquées par l'ONSS</t>
  </si>
  <si>
    <t>Variation de 2018 à 2019 en %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</si>
</sst>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[$%-80C]"/>
    <numFmt numFmtId="167" formatCode="#,##0.0[$%-80C]"/>
    <numFmt numFmtId="168" formatCode="0.0"/>
    <numFmt numFmtId="169" formatCode="0.00000"/>
    <numFmt numFmtId="170" formatCode="&quot;Ja&quot;;&quot;Ja&quot;;&quot;Nee&quot;"/>
    <numFmt numFmtId="171" formatCode="&quot;Waar&quot;;&quot;Waar&quot;;&quot;Onwaar&quot;"/>
    <numFmt numFmtId="172" formatCode="&quot;Aan&quot;;&quot;Aan&quot;;&quot;Uit&quot;"/>
    <numFmt numFmtId="173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10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7" fillId="0" borderId="20" xfId="55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" fontId="7" fillId="0" borderId="21" xfId="55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" fontId="7" fillId="0" borderId="28" xfId="55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164" fontId="6" fillId="33" borderId="53" xfId="0" applyNumberFormat="1" applyFont="1" applyFill="1" applyBorder="1" applyAlignment="1">
      <alignment horizontal="center" vertical="center"/>
    </xf>
    <xf numFmtId="164" fontId="6" fillId="33" borderId="58" xfId="0" applyNumberFormat="1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164" fontId="6" fillId="33" borderId="61" xfId="0" applyNumberFormat="1" applyFont="1" applyFill="1" applyBorder="1" applyAlignment="1">
      <alignment horizontal="center" vertical="center"/>
    </xf>
    <xf numFmtId="9" fontId="6" fillId="33" borderId="61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9" fontId="6" fillId="33" borderId="60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6" fillId="33" borderId="30" xfId="0" applyNumberFormat="1" applyFont="1" applyFill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41" fillId="0" borderId="0" xfId="44" applyFill="1" applyAlignment="1">
      <alignment/>
    </xf>
    <xf numFmtId="0" fontId="16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6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167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166" fontId="16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3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9" fontId="6" fillId="0" borderId="8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9\Data\jaarrapport%202019%20hoofdstuk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A10" t="str">
            <v>1- Femme</v>
          </cell>
          <cell r="B10">
            <v>20029</v>
          </cell>
          <cell r="C10">
            <v>38.67348909055802</v>
          </cell>
          <cell r="D10">
            <v>16748</v>
          </cell>
          <cell r="E10">
            <v>29.643002531018247</v>
          </cell>
          <cell r="F10">
            <v>3073</v>
          </cell>
          <cell r="G10">
            <v>26.19331742243437</v>
          </cell>
          <cell r="H10">
            <v>3</v>
          </cell>
          <cell r="I10">
            <v>5.263157894736842</v>
          </cell>
          <cell r="J10">
            <v>39853</v>
          </cell>
          <cell r="K10">
            <v>33.18926031412915</v>
          </cell>
        </row>
        <row r="11">
          <cell r="A11" t="str">
            <v>2- Homme</v>
          </cell>
          <cell r="B11">
            <v>31761</v>
          </cell>
          <cell r="C11">
            <v>61.32651090944198</v>
          </cell>
          <cell r="D11">
            <v>39751</v>
          </cell>
          <cell r="E11">
            <v>70.35699746898175</v>
          </cell>
          <cell r="F11">
            <v>8659</v>
          </cell>
          <cell r="G11">
            <v>73.80668257756562</v>
          </cell>
          <cell r="H11">
            <v>54</v>
          </cell>
          <cell r="I11">
            <v>94.73684210526315</v>
          </cell>
          <cell r="J11">
            <v>80225</v>
          </cell>
          <cell r="K11">
            <v>66.81073968587084</v>
          </cell>
        </row>
        <row r="12">
          <cell r="A12" t="str">
            <v>Total</v>
          </cell>
          <cell r="B12">
            <v>51790</v>
          </cell>
          <cell r="C12">
            <v>100</v>
          </cell>
          <cell r="D12">
            <v>56499</v>
          </cell>
          <cell r="E12">
            <v>100</v>
          </cell>
          <cell r="F12">
            <v>11732</v>
          </cell>
          <cell r="G12">
            <v>100</v>
          </cell>
          <cell r="H12">
            <v>57</v>
          </cell>
          <cell r="I12">
            <v>100</v>
          </cell>
          <cell r="J12">
            <v>120078</v>
          </cell>
          <cell r="K12">
            <v>100</v>
          </cell>
        </row>
        <row r="80">
          <cell r="A80" t="str">
            <v>15-19 ans</v>
          </cell>
          <cell r="B80">
            <v>683</v>
          </cell>
          <cell r="C80">
            <v>3.4100554196415196</v>
          </cell>
          <cell r="D80">
            <v>458</v>
          </cell>
          <cell r="E80">
            <v>2.734654884165274</v>
          </cell>
          <cell r="F80">
            <v>50</v>
          </cell>
          <cell r="G80">
            <v>1.6270745200130166</v>
          </cell>
          <cell r="H80">
            <v>0</v>
          </cell>
          <cell r="I80">
            <v>0</v>
          </cell>
          <cell r="J80">
            <v>1191</v>
          </cell>
          <cell r="K80">
            <v>2.9884826738263115</v>
          </cell>
          <cell r="L80">
            <v>1117</v>
          </cell>
          <cell r="M80">
            <v>3.5168917855231263</v>
          </cell>
          <cell r="N80">
            <v>1100</v>
          </cell>
          <cell r="O80">
            <v>2.7672259817363085</v>
          </cell>
          <cell r="P80">
            <v>147</v>
          </cell>
          <cell r="Q80">
            <v>1.6976556184316898</v>
          </cell>
          <cell r="R80">
            <v>1</v>
          </cell>
          <cell r="S80">
            <v>1.8518518518518516</v>
          </cell>
          <cell r="T80">
            <v>2365</v>
          </cell>
          <cell r="U80">
            <v>2.947958865690246</v>
          </cell>
          <cell r="V80">
            <v>3556</v>
          </cell>
          <cell r="W80">
            <v>2.961408417861723</v>
          </cell>
        </row>
        <row r="81">
          <cell r="A81" t="str">
            <v>20-29 ans</v>
          </cell>
          <cell r="B81">
            <v>6510</v>
          </cell>
          <cell r="C81">
            <v>32.50287083728593</v>
          </cell>
          <cell r="D81">
            <v>4630</v>
          </cell>
          <cell r="E81">
            <v>27.645091951277767</v>
          </cell>
          <cell r="F81">
            <v>509</v>
          </cell>
          <cell r="G81">
            <v>16.56361861373251</v>
          </cell>
          <cell r="H81">
            <v>0</v>
          </cell>
          <cell r="I81">
            <v>0</v>
          </cell>
          <cell r="J81">
            <v>11649</v>
          </cell>
          <cell r="K81">
            <v>29.2299199558377</v>
          </cell>
          <cell r="L81">
            <v>8916</v>
          </cell>
          <cell r="M81">
            <v>28.072163974685942</v>
          </cell>
          <cell r="N81">
            <v>11266</v>
          </cell>
          <cell r="O81">
            <v>28.341425372946595</v>
          </cell>
          <cell r="P81">
            <v>1599</v>
          </cell>
          <cell r="Q81">
            <v>18.466335604573274</v>
          </cell>
          <cell r="R81">
            <v>18</v>
          </cell>
          <cell r="S81">
            <v>33.33333333333333</v>
          </cell>
          <cell r="T81">
            <v>21799</v>
          </cell>
          <cell r="U81">
            <v>27.17232782798379</v>
          </cell>
          <cell r="V81">
            <v>33448</v>
          </cell>
          <cell r="W81">
            <v>27.855227435500254</v>
          </cell>
        </row>
        <row r="82">
          <cell r="A82" t="str">
            <v>30-39 ans</v>
          </cell>
          <cell r="B82">
            <v>4533</v>
          </cell>
          <cell r="C82">
            <v>22.63218333416546</v>
          </cell>
          <cell r="D82">
            <v>4033</v>
          </cell>
          <cell r="E82">
            <v>24.080487222354908</v>
          </cell>
          <cell r="F82">
            <v>625</v>
          </cell>
          <cell r="G82">
            <v>20.338431500162706</v>
          </cell>
          <cell r="H82">
            <v>0</v>
          </cell>
          <cell r="I82">
            <v>0</v>
          </cell>
          <cell r="J82">
            <v>9191</v>
          </cell>
          <cell r="K82">
            <v>23.06225378265124</v>
          </cell>
          <cell r="L82">
            <v>8280</v>
          </cell>
          <cell r="M82">
            <v>26.06970813261547</v>
          </cell>
          <cell r="N82">
            <v>10750</v>
          </cell>
          <cell r="O82">
            <v>27.04334482151393</v>
          </cell>
          <cell r="P82">
            <v>2139</v>
          </cell>
          <cell r="Q82">
            <v>24.702621549832543</v>
          </cell>
          <cell r="R82">
            <v>8</v>
          </cell>
          <cell r="S82">
            <v>14.814814814814813</v>
          </cell>
          <cell r="T82">
            <v>21177</v>
          </cell>
          <cell r="U82">
            <v>26.397008413836087</v>
          </cell>
          <cell r="V82">
            <v>30368</v>
          </cell>
          <cell r="W82">
            <v>25.29022801845467</v>
          </cell>
        </row>
        <row r="83">
          <cell r="A83" t="str">
            <v>40-49 ans</v>
          </cell>
          <cell r="B83">
            <v>3985</v>
          </cell>
          <cell r="C83">
            <v>19.8961505816566</v>
          </cell>
          <cell r="D83">
            <v>3733</v>
          </cell>
          <cell r="E83">
            <v>22.28922856460473</v>
          </cell>
          <cell r="F83">
            <v>800</v>
          </cell>
          <cell r="G83">
            <v>26.033192320208265</v>
          </cell>
          <cell r="H83">
            <v>1</v>
          </cell>
          <cell r="I83">
            <v>33.33333333333333</v>
          </cell>
          <cell r="J83">
            <v>8519</v>
          </cell>
          <cell r="K83">
            <v>21.37605700950995</v>
          </cell>
          <cell r="L83">
            <v>6744</v>
          </cell>
          <cell r="M83">
            <v>21.233588363086806</v>
          </cell>
          <cell r="N83">
            <v>8925</v>
          </cell>
          <cell r="O83">
            <v>22.45226535181505</v>
          </cell>
          <cell r="P83">
            <v>2284</v>
          </cell>
          <cell r="Q83">
            <v>26.37717981291142</v>
          </cell>
          <cell r="R83">
            <v>8</v>
          </cell>
          <cell r="S83">
            <v>14.814814814814813</v>
          </cell>
          <cell r="T83">
            <v>17961</v>
          </cell>
          <cell r="U83">
            <v>22.38828295419134</v>
          </cell>
          <cell r="V83">
            <v>26480</v>
          </cell>
          <cell r="W83">
            <v>22.052332650443883</v>
          </cell>
        </row>
        <row r="84">
          <cell r="A84" t="str">
            <v>50-59 ans</v>
          </cell>
          <cell r="B84">
            <v>3670</v>
          </cell>
          <cell r="C84">
            <v>18.323431025013733</v>
          </cell>
          <cell r="D84">
            <v>3411</v>
          </cell>
          <cell r="E84">
            <v>20.366610938619537</v>
          </cell>
          <cell r="F84">
            <v>901</v>
          </cell>
          <cell r="G84">
            <v>29.319882850634556</v>
          </cell>
          <cell r="H84">
            <v>0</v>
          </cell>
          <cell r="I84">
            <v>0</v>
          </cell>
          <cell r="J84">
            <v>7982</v>
          </cell>
          <cell r="K84">
            <v>20.028605123830076</v>
          </cell>
          <cell r="L84">
            <v>5823</v>
          </cell>
          <cell r="M84">
            <v>18.333805610654576</v>
          </cell>
          <cell r="N84">
            <v>6943</v>
          </cell>
          <cell r="O84">
            <v>17.4662272647229</v>
          </cell>
          <cell r="P84">
            <v>2144</v>
          </cell>
          <cell r="Q84">
            <v>24.760364938214575</v>
          </cell>
          <cell r="R84">
            <v>14</v>
          </cell>
          <cell r="S84">
            <v>25.92592592592592</v>
          </cell>
          <cell r="T84">
            <v>14924</v>
          </cell>
          <cell r="U84">
            <v>18.602679962605173</v>
          </cell>
          <cell r="V84">
            <v>22906</v>
          </cell>
          <cell r="W84">
            <v>19.07593397624877</v>
          </cell>
        </row>
        <row r="85">
          <cell r="A85" t="str">
            <v>60 ans et plus</v>
          </cell>
          <cell r="B85">
            <v>648</v>
          </cell>
          <cell r="C85">
            <v>3.235308802236757</v>
          </cell>
          <cell r="D85">
            <v>483</v>
          </cell>
          <cell r="E85">
            <v>2.8839264389777886</v>
          </cell>
          <cell r="F85">
            <v>188</v>
          </cell>
          <cell r="G85">
            <v>6.117800195248942</v>
          </cell>
          <cell r="H85">
            <v>2</v>
          </cell>
          <cell r="I85">
            <v>66.66666666666666</v>
          </cell>
          <cell r="J85">
            <v>1321</v>
          </cell>
          <cell r="K85">
            <v>3.3146814543447167</v>
          </cell>
          <cell r="L85">
            <v>881</v>
          </cell>
          <cell r="M85">
            <v>2.7738421334340857</v>
          </cell>
          <cell r="N85">
            <v>767</v>
          </cell>
          <cell r="O85">
            <v>1.9295112072652258</v>
          </cell>
          <cell r="P85">
            <v>346</v>
          </cell>
          <cell r="Q85">
            <v>3.995842476036494</v>
          </cell>
          <cell r="R85">
            <v>5</v>
          </cell>
          <cell r="S85">
            <v>9.25925925925926</v>
          </cell>
          <cell r="T85">
            <v>1999</v>
          </cell>
          <cell r="U85">
            <v>2.4917419756933623</v>
          </cell>
          <cell r="V85">
            <v>3320</v>
          </cell>
          <cell r="W85">
            <v>2.7648695014906974</v>
          </cell>
        </row>
        <row r="86">
          <cell r="A86" t="str">
            <v>Total</v>
          </cell>
          <cell r="B86">
            <v>20029</v>
          </cell>
          <cell r="C86">
            <v>100</v>
          </cell>
          <cell r="D86">
            <v>16748</v>
          </cell>
          <cell r="E86">
            <v>100</v>
          </cell>
          <cell r="F86">
            <v>3073</v>
          </cell>
          <cell r="G86">
            <v>100</v>
          </cell>
          <cell r="H86">
            <v>3</v>
          </cell>
          <cell r="I86">
            <v>100</v>
          </cell>
          <cell r="J86">
            <v>39853</v>
          </cell>
          <cell r="K86">
            <v>100</v>
          </cell>
          <cell r="L86">
            <v>31761</v>
          </cell>
          <cell r="M86">
            <v>100</v>
          </cell>
          <cell r="N86">
            <v>39751</v>
          </cell>
          <cell r="O86">
            <v>100</v>
          </cell>
          <cell r="P86">
            <v>8659</v>
          </cell>
          <cell r="Q86">
            <v>100</v>
          </cell>
          <cell r="R86">
            <v>54</v>
          </cell>
          <cell r="S86">
            <v>100</v>
          </cell>
          <cell r="T86">
            <v>80225</v>
          </cell>
          <cell r="U86">
            <v>100</v>
          </cell>
          <cell r="V86">
            <v>120078</v>
          </cell>
          <cell r="W8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234" t="s">
        <v>146</v>
      </c>
      <c r="B1" s="234"/>
    </row>
    <row r="2" spans="1:2" ht="14.25">
      <c r="A2" s="1" t="s">
        <v>0</v>
      </c>
      <c r="B2" s="2" t="s">
        <v>1</v>
      </c>
    </row>
    <row r="3" spans="1:2" ht="14.25">
      <c r="A3" s="3" t="s">
        <v>2</v>
      </c>
      <c r="B3" s="205" t="s">
        <v>147</v>
      </c>
    </row>
    <row r="4" spans="1:2" ht="14.25">
      <c r="A4" s="3" t="s">
        <v>3</v>
      </c>
      <c r="B4" s="205" t="s">
        <v>148</v>
      </c>
    </row>
    <row r="5" spans="1:2" ht="14.25">
      <c r="A5" s="3" t="s">
        <v>4</v>
      </c>
      <c r="B5" s="205" t="s">
        <v>149</v>
      </c>
    </row>
    <row r="6" spans="1:2" ht="14.25">
      <c r="A6" s="3" t="s">
        <v>5</v>
      </c>
      <c r="B6" s="205" t="s">
        <v>150</v>
      </c>
    </row>
    <row r="7" spans="1:2" ht="14.25">
      <c r="A7" s="1" t="s">
        <v>6</v>
      </c>
      <c r="B7" s="2" t="s">
        <v>7</v>
      </c>
    </row>
    <row r="8" spans="1:2" ht="14.25">
      <c r="A8" s="3" t="s">
        <v>8</v>
      </c>
      <c r="B8" s="205" t="s">
        <v>151</v>
      </c>
    </row>
    <row r="9" spans="1:2" ht="14.25">
      <c r="A9" s="3" t="s">
        <v>9</v>
      </c>
      <c r="B9" s="205" t="s">
        <v>152</v>
      </c>
    </row>
    <row r="10" spans="1:2" ht="14.25">
      <c r="A10" s="3" t="s">
        <v>10</v>
      </c>
      <c r="B10" s="205" t="s">
        <v>153</v>
      </c>
    </row>
    <row r="11" spans="1:2" ht="14.25">
      <c r="A11" s="3" t="s">
        <v>11</v>
      </c>
      <c r="B11" s="205" t="s">
        <v>154</v>
      </c>
    </row>
    <row r="12" spans="1:2" ht="14.25">
      <c r="A12" s="3" t="s">
        <v>12</v>
      </c>
      <c r="B12" s="205" t="s">
        <v>155</v>
      </c>
    </row>
    <row r="13" spans="1:2" ht="14.25">
      <c r="A13" s="3" t="s">
        <v>13</v>
      </c>
      <c r="B13" s="205" t="s">
        <v>156</v>
      </c>
    </row>
    <row r="14" spans="1:2" ht="14.25">
      <c r="A14" s="3" t="s">
        <v>14</v>
      </c>
      <c r="B14" s="205" t="s">
        <v>157</v>
      </c>
    </row>
    <row r="15" spans="1:2" ht="14.25">
      <c r="A15" s="1" t="s">
        <v>15</v>
      </c>
      <c r="B15" s="2" t="s">
        <v>16</v>
      </c>
    </row>
    <row r="16" spans="1:2" ht="14.25">
      <c r="A16" s="3" t="s">
        <v>17</v>
      </c>
      <c r="B16" s="205" t="s">
        <v>158</v>
      </c>
    </row>
    <row r="17" spans="1:2" ht="14.25">
      <c r="A17" s="3" t="s">
        <v>18</v>
      </c>
      <c r="B17" s="205" t="s">
        <v>159</v>
      </c>
    </row>
    <row r="18" spans="1:2" ht="14.25">
      <c r="A18" s="3" t="s">
        <v>19</v>
      </c>
      <c r="B18" s="205" t="s">
        <v>160</v>
      </c>
    </row>
    <row r="19" spans="1:2" ht="14.25">
      <c r="A19" s="1" t="s">
        <v>20</v>
      </c>
      <c r="B19" s="2" t="s">
        <v>21</v>
      </c>
    </row>
    <row r="20" spans="1:2" ht="14.25">
      <c r="A20" s="3" t="s">
        <v>22</v>
      </c>
      <c r="B20" s="205" t="s">
        <v>161</v>
      </c>
    </row>
    <row r="21" spans="1:2" ht="14.25">
      <c r="A21" s="3" t="s">
        <v>23</v>
      </c>
      <c r="B21" s="205" t="s">
        <v>162</v>
      </c>
    </row>
    <row r="22" spans="1:2" ht="14.25">
      <c r="A22" s="3" t="s">
        <v>24</v>
      </c>
      <c r="B22" s="205" t="s">
        <v>163</v>
      </c>
    </row>
    <row r="23" spans="1:2" ht="15" thickBot="1">
      <c r="A23" s="4"/>
      <c r="B23" s="4"/>
    </row>
  </sheetData>
  <sheetProtection/>
  <mergeCells count="1">
    <mergeCell ref="A1:B1"/>
  </mergeCells>
  <hyperlinks>
    <hyperlink ref="B3" location="'3.1.1'!A1" display="Accidents sur le lieu de travail selon le genre: évolution 2012 - 2017"/>
    <hyperlink ref="B4" location="'3.1.2'!A1" display="Accidents sur le lieu de travail selon le genre : distribution selon les conséquences - 2017"/>
    <hyperlink ref="B5" location="'3.1.3'!A1" display="Accidents sur le lieu de travail selon le genre : distribution selon la durée de l’incapacité temporaire - 2017"/>
    <hyperlink ref="B6" location="'3.1.4'!A1" display="Accidents sur le lieu de travail selon le genre : distribution selon le taux prévu d'incapacité permanente - 2017"/>
    <hyperlink ref="B8" location="'3.2.1'!A1" display="Accidents sur le lieu de travail selon la catégorie d'âge: évolution 2012 - 2017"/>
    <hyperlink ref="B9" location="'3.2.2'!A1" display="Accidents sur le lieu de travail selon la catégorie d'âge : distribution selon les conséquences - 2017"/>
    <hyperlink ref="B10" location="'3.2.3'!A1" display="Accidents sur le lieu de travail selon la catégorie d'âge : nombre d'accidents par 1000 équivalents temps plein - 2017"/>
    <hyperlink ref="B11" location="'3.2.4'!A1" display="Accidents sur le lieu de travail selon la catégorie d'âge : nombre d'accidents avec incapacité permanente prévue par 1000 équivalents temps plein - 2017"/>
    <hyperlink ref="B12" location="'3.2.5'!A1" display="Accidents sur le lieu de travail selon la catégorie d'âge : distribution selon les conséquences et le  genre - 2017"/>
    <hyperlink ref="B13" location="'3.2.6'!A1" display="Accidents sur le lieu de travail selon la catégorie  d'âge: nombre d'accidents par 1000 équivalents temps plein - selon le genre - 2017"/>
    <hyperlink ref="B14" location="'3.2.7'!A1" display="Accidents sur le lieu de travail selon la catégorie  d'âge: nombre d'accidents avec  incapacité permanente prévue par 1000 équivalents temps plein - selon le genre - 2017"/>
    <hyperlink ref="B16" location="'3.3.1'!A1" display="Accidents sur le lieu de travail selon la province et la région du domicile de la victime : évolution 2012 - 2017"/>
    <hyperlink ref="B17" location="'3.3.2'!A1" display="Accidents sur le lieu de travail selon la province et la région du domicile de la victime : distribution selon les conséquences - 2017"/>
    <hyperlink ref="B18" location="'3.3.3'!A1" display="Accidents sur le lieu de travail selon la province et la région du domicile de la victime : distribution selon les conséquences et le genre - 2017"/>
    <hyperlink ref="B20" location="'3.4.1'!A1" display="Accidents sur le lieu de travail selon la nationalité de la victime :  évolution 2012 - 2017"/>
    <hyperlink ref="B21" location="'3.4.2'!A1" display="Accidents sur le lieu de travail selon la nationalité de la victime : distribution selon les conséquences - 2017"/>
    <hyperlink ref="B22" location="'3.4.3'!A1" display="Accidents sur le lieu de travail selon la nationalité de la victime : distribution selon les conséquences et le genre - 2017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80" zoomScaleNormal="80" zoomScalePageLayoutView="0" workbookViewId="0" topLeftCell="A1">
      <selection activeCell="A1" sqref="A1:V1"/>
    </sheetView>
  </sheetViews>
  <sheetFormatPr defaultColWidth="11.421875" defaultRowHeight="15"/>
  <cols>
    <col min="1" max="1" width="15.7109375" style="177" customWidth="1"/>
    <col min="2" max="22" width="11.00390625" style="177" customWidth="1"/>
    <col min="23" max="16384" width="11.421875" style="177" customWidth="1"/>
  </cols>
  <sheetData>
    <row r="1" spans="1:22" ht="24.75" customHeight="1" thickBot="1" thickTop="1">
      <c r="A1" s="237" t="s">
        <v>172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55" t="s">
        <v>62</v>
      </c>
      <c r="B2" s="285" t="s">
        <v>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7" t="s">
        <v>73</v>
      </c>
      <c r="V2" s="288"/>
    </row>
    <row r="3" spans="1:22" ht="24.75" customHeight="1" thickBot="1">
      <c r="A3" s="255"/>
      <c r="B3" s="285" t="s">
        <v>30</v>
      </c>
      <c r="C3" s="289"/>
      <c r="D3" s="289"/>
      <c r="E3" s="289"/>
      <c r="F3" s="289"/>
      <c r="G3" s="289"/>
      <c r="H3" s="289"/>
      <c r="I3" s="289"/>
      <c r="J3" s="276"/>
      <c r="K3" s="285" t="s">
        <v>31</v>
      </c>
      <c r="L3" s="289"/>
      <c r="M3" s="289"/>
      <c r="N3" s="289"/>
      <c r="O3" s="289"/>
      <c r="P3" s="289"/>
      <c r="Q3" s="289"/>
      <c r="R3" s="289"/>
      <c r="S3" s="289"/>
      <c r="T3" s="276"/>
      <c r="U3" s="287"/>
      <c r="V3" s="288"/>
    </row>
    <row r="4" spans="1:22" ht="24.75" customHeight="1">
      <c r="A4" s="255"/>
      <c r="B4" s="235" t="s">
        <v>34</v>
      </c>
      <c r="C4" s="290"/>
      <c r="D4" s="290"/>
      <c r="E4" s="290"/>
      <c r="F4" s="290"/>
      <c r="G4" s="290"/>
      <c r="H4" s="291"/>
      <c r="I4" s="253" t="s">
        <v>74</v>
      </c>
      <c r="J4" s="292"/>
      <c r="K4" s="235" t="s">
        <v>34</v>
      </c>
      <c r="L4" s="290"/>
      <c r="M4" s="290"/>
      <c r="N4" s="290"/>
      <c r="O4" s="290"/>
      <c r="P4" s="290"/>
      <c r="Q4" s="290"/>
      <c r="R4" s="291"/>
      <c r="S4" s="253" t="s">
        <v>75</v>
      </c>
      <c r="T4" s="292"/>
      <c r="U4" s="287"/>
      <c r="V4" s="288"/>
    </row>
    <row r="5" spans="1:22" ht="24.75" customHeight="1">
      <c r="A5" s="241"/>
      <c r="B5" s="272" t="s">
        <v>35</v>
      </c>
      <c r="C5" s="273"/>
      <c r="D5" s="279" t="s">
        <v>36</v>
      </c>
      <c r="E5" s="280"/>
      <c r="F5" s="255" t="s">
        <v>37</v>
      </c>
      <c r="G5" s="284"/>
      <c r="H5" s="6" t="s">
        <v>38</v>
      </c>
      <c r="I5" s="293"/>
      <c r="J5" s="284"/>
      <c r="K5" s="272" t="s">
        <v>35</v>
      </c>
      <c r="L5" s="273"/>
      <c r="M5" s="279" t="s">
        <v>36</v>
      </c>
      <c r="N5" s="280"/>
      <c r="O5" s="255" t="s">
        <v>37</v>
      </c>
      <c r="P5" s="284"/>
      <c r="Q5" s="255" t="s">
        <v>38</v>
      </c>
      <c r="R5" s="283"/>
      <c r="S5" s="293"/>
      <c r="T5" s="284"/>
      <c r="U5" s="287"/>
      <c r="V5" s="288"/>
    </row>
    <row r="6" spans="1:22" ht="24.75" customHeight="1" thickBot="1">
      <c r="A6" s="242"/>
      <c r="B6" s="70" t="s">
        <v>28</v>
      </c>
      <c r="C6" s="71" t="s">
        <v>29</v>
      </c>
      <c r="D6" s="30" t="s">
        <v>28</v>
      </c>
      <c r="E6" s="31" t="s">
        <v>29</v>
      </c>
      <c r="F6" s="70" t="s">
        <v>28</v>
      </c>
      <c r="G6" s="71" t="s">
        <v>29</v>
      </c>
      <c r="H6" s="30" t="s">
        <v>28</v>
      </c>
      <c r="I6" s="30" t="s">
        <v>28</v>
      </c>
      <c r="J6" s="31" t="s">
        <v>29</v>
      </c>
      <c r="K6" s="70" t="s">
        <v>28</v>
      </c>
      <c r="L6" s="71" t="s">
        <v>29</v>
      </c>
      <c r="M6" s="30" t="s">
        <v>28</v>
      </c>
      <c r="N6" s="31" t="s">
        <v>29</v>
      </c>
      <c r="O6" s="70" t="s">
        <v>28</v>
      </c>
      <c r="P6" s="71" t="s">
        <v>29</v>
      </c>
      <c r="Q6" s="30" t="s">
        <v>28</v>
      </c>
      <c r="R6" s="71" t="s">
        <v>29</v>
      </c>
      <c r="S6" s="30" t="s">
        <v>28</v>
      </c>
      <c r="T6" s="31" t="s">
        <v>29</v>
      </c>
      <c r="U6" s="8" t="s">
        <v>28</v>
      </c>
      <c r="V6" s="7" t="s">
        <v>29</v>
      </c>
    </row>
    <row r="7" spans="1:22" ht="14.25">
      <c r="A7" s="34" t="s">
        <v>63</v>
      </c>
      <c r="B7" s="10">
        <v>683</v>
      </c>
      <c r="C7" s="158">
        <v>0.034100554196415195</v>
      </c>
      <c r="D7" s="10">
        <v>458</v>
      </c>
      <c r="E7" s="158">
        <v>0.02734654884165274</v>
      </c>
      <c r="F7" s="10">
        <v>50</v>
      </c>
      <c r="G7" s="158">
        <v>0.016270745200130166</v>
      </c>
      <c r="H7" s="10">
        <v>0</v>
      </c>
      <c r="I7" s="36">
        <v>1191</v>
      </c>
      <c r="J7" s="160">
        <v>0.029884826738263114</v>
      </c>
      <c r="K7" s="62">
        <v>1117</v>
      </c>
      <c r="L7" s="158">
        <v>0.03516891785523126</v>
      </c>
      <c r="M7" s="10">
        <v>1100</v>
      </c>
      <c r="N7" s="158">
        <v>0.027672259817363085</v>
      </c>
      <c r="O7" s="10">
        <v>147</v>
      </c>
      <c r="P7" s="158">
        <v>0.0169765561843169</v>
      </c>
      <c r="Q7" s="10">
        <v>1</v>
      </c>
      <c r="R7" s="158">
        <v>0.018518518518518517</v>
      </c>
      <c r="S7" s="36">
        <v>2365</v>
      </c>
      <c r="T7" s="160">
        <v>0.02947958865690246</v>
      </c>
      <c r="U7" s="36">
        <v>3556</v>
      </c>
      <c r="V7" s="160">
        <v>0.02961408417861723</v>
      </c>
    </row>
    <row r="8" spans="1:22" ht="14.25">
      <c r="A8" s="37" t="s">
        <v>64</v>
      </c>
      <c r="B8" s="12">
        <v>6510</v>
      </c>
      <c r="C8" s="161">
        <v>0.32502870837285935</v>
      </c>
      <c r="D8" s="12">
        <v>4630</v>
      </c>
      <c r="E8" s="161">
        <v>0.27645091951277767</v>
      </c>
      <c r="F8" s="12">
        <v>509</v>
      </c>
      <c r="G8" s="161">
        <v>0.1656361861373251</v>
      </c>
      <c r="H8" s="12">
        <v>0</v>
      </c>
      <c r="I8" s="38">
        <v>11650</v>
      </c>
      <c r="J8" s="163">
        <v>0.292299199558377</v>
      </c>
      <c r="K8" s="64">
        <v>8916</v>
      </c>
      <c r="L8" s="161">
        <v>0.28072163974685943</v>
      </c>
      <c r="M8" s="12">
        <v>11266</v>
      </c>
      <c r="N8" s="161">
        <v>0.28341425372946594</v>
      </c>
      <c r="O8" s="12">
        <v>1599</v>
      </c>
      <c r="P8" s="161">
        <v>0.18466335604573275</v>
      </c>
      <c r="Q8" s="12">
        <v>18</v>
      </c>
      <c r="R8" s="161">
        <v>0.33333333333333326</v>
      </c>
      <c r="S8" s="38">
        <v>21799</v>
      </c>
      <c r="T8" s="163">
        <v>0.2717232782798379</v>
      </c>
      <c r="U8" s="38">
        <v>33448</v>
      </c>
      <c r="V8" s="163">
        <v>0.2785522743550025</v>
      </c>
    </row>
    <row r="9" spans="1:22" ht="14.25">
      <c r="A9" s="37" t="s">
        <v>65</v>
      </c>
      <c r="B9" s="12">
        <v>4533</v>
      </c>
      <c r="C9" s="161">
        <v>0.22632183334165462</v>
      </c>
      <c r="D9" s="12">
        <v>4033</v>
      </c>
      <c r="E9" s="161">
        <v>0.24080487222354907</v>
      </c>
      <c r="F9" s="12">
        <v>625</v>
      </c>
      <c r="G9" s="161">
        <v>0.20338431500162707</v>
      </c>
      <c r="H9" s="12">
        <v>0</v>
      </c>
      <c r="I9" s="38">
        <v>9191</v>
      </c>
      <c r="J9" s="163">
        <v>0.2306225378265124</v>
      </c>
      <c r="K9" s="64">
        <v>8280</v>
      </c>
      <c r="L9" s="161">
        <v>0.2606970813261547</v>
      </c>
      <c r="M9" s="12">
        <v>10750</v>
      </c>
      <c r="N9" s="161">
        <v>0.2704334482151393</v>
      </c>
      <c r="O9" s="12">
        <v>2139</v>
      </c>
      <c r="P9" s="161">
        <v>0.24702621549832543</v>
      </c>
      <c r="Q9" s="12">
        <v>8</v>
      </c>
      <c r="R9" s="161">
        <v>0.14814814814814814</v>
      </c>
      <c r="S9" s="38">
        <v>21177</v>
      </c>
      <c r="T9" s="163">
        <v>0.26397008413836087</v>
      </c>
      <c r="U9" s="38">
        <v>30368</v>
      </c>
      <c r="V9" s="163">
        <v>0.2529022801845467</v>
      </c>
    </row>
    <row r="10" spans="1:22" ht="14.25">
      <c r="A10" s="37" t="s">
        <v>66</v>
      </c>
      <c r="B10" s="12">
        <v>3985</v>
      </c>
      <c r="C10" s="161">
        <v>0.198961505816566</v>
      </c>
      <c r="D10" s="12">
        <v>3733</v>
      </c>
      <c r="E10" s="161">
        <v>0.2228922856460473</v>
      </c>
      <c r="F10" s="12">
        <v>800</v>
      </c>
      <c r="G10" s="161">
        <v>0.26033192320208265</v>
      </c>
      <c r="H10" s="12">
        <v>1</v>
      </c>
      <c r="I10" s="38">
        <v>8519</v>
      </c>
      <c r="J10" s="163">
        <v>0.2137605700950995</v>
      </c>
      <c r="K10" s="64">
        <v>6744</v>
      </c>
      <c r="L10" s="161">
        <v>0.21233588363086806</v>
      </c>
      <c r="M10" s="12">
        <v>8925</v>
      </c>
      <c r="N10" s="161">
        <v>0.2245226535181505</v>
      </c>
      <c r="O10" s="12">
        <v>2284</v>
      </c>
      <c r="P10" s="161">
        <v>0.2637717981291142</v>
      </c>
      <c r="Q10" s="12">
        <v>8</v>
      </c>
      <c r="R10" s="161">
        <v>0.14814814814814814</v>
      </c>
      <c r="S10" s="38">
        <v>17961</v>
      </c>
      <c r="T10" s="163">
        <v>0.2238828295419134</v>
      </c>
      <c r="U10" s="38">
        <v>26480</v>
      </c>
      <c r="V10" s="163">
        <v>0.22052332650443884</v>
      </c>
    </row>
    <row r="11" spans="1:22" ht="14.25">
      <c r="A11" s="37" t="s">
        <v>120</v>
      </c>
      <c r="B11" s="12">
        <v>3670</v>
      </c>
      <c r="C11" s="161">
        <v>0.18323431025013734</v>
      </c>
      <c r="D11" s="12">
        <v>3411</v>
      </c>
      <c r="E11" s="161">
        <v>0.20366610938619537</v>
      </c>
      <c r="F11" s="12">
        <v>901</v>
      </c>
      <c r="G11" s="161">
        <v>0.29319882850634554</v>
      </c>
      <c r="H11" s="12">
        <v>0</v>
      </c>
      <c r="I11" s="38">
        <v>7982</v>
      </c>
      <c r="J11" s="163">
        <v>0.20028605123830076</v>
      </c>
      <c r="K11" s="64">
        <v>5823</v>
      </c>
      <c r="L11" s="161">
        <v>0.18333805610654574</v>
      </c>
      <c r="M11" s="12">
        <v>6943</v>
      </c>
      <c r="N11" s="161">
        <v>0.174662272647229</v>
      </c>
      <c r="O11" s="12">
        <v>2144</v>
      </c>
      <c r="P11" s="161">
        <v>0.24760364938214574</v>
      </c>
      <c r="Q11" s="12">
        <v>14</v>
      </c>
      <c r="R11" s="161">
        <v>0.2592592592592592</v>
      </c>
      <c r="S11" s="38">
        <v>14924</v>
      </c>
      <c r="T11" s="163">
        <v>0.18602679962605173</v>
      </c>
      <c r="U11" s="38">
        <v>22906</v>
      </c>
      <c r="V11" s="163">
        <v>0.1907593397624877</v>
      </c>
    </row>
    <row r="12" spans="1:22" ht="15" thickBot="1">
      <c r="A12" s="37" t="s">
        <v>70</v>
      </c>
      <c r="B12" s="12">
        <v>648</v>
      </c>
      <c r="C12" s="161">
        <v>0.03235308802236757</v>
      </c>
      <c r="D12" s="12">
        <v>483</v>
      </c>
      <c r="E12" s="161">
        <v>0.028839264389777887</v>
      </c>
      <c r="F12" s="12">
        <v>188</v>
      </c>
      <c r="G12" s="161">
        <v>0.06117800195248942</v>
      </c>
      <c r="H12" s="12">
        <v>2</v>
      </c>
      <c r="I12" s="38">
        <v>1321</v>
      </c>
      <c r="J12" s="163">
        <v>0.033146814543447166</v>
      </c>
      <c r="K12" s="64">
        <v>881</v>
      </c>
      <c r="L12" s="161">
        <v>0.027738421334340856</v>
      </c>
      <c r="M12" s="12">
        <v>767</v>
      </c>
      <c r="N12" s="161">
        <v>0.01929511207265226</v>
      </c>
      <c r="O12" s="12">
        <v>346</v>
      </c>
      <c r="P12" s="161">
        <v>0.03995842476036494</v>
      </c>
      <c r="Q12" s="12">
        <v>5</v>
      </c>
      <c r="R12" s="161">
        <v>0.0925925925925926</v>
      </c>
      <c r="S12" s="38">
        <v>1999</v>
      </c>
      <c r="T12" s="163">
        <v>0.024917419756933623</v>
      </c>
      <c r="U12" s="38">
        <v>3320</v>
      </c>
      <c r="V12" s="163">
        <v>0.027648695014906976</v>
      </c>
    </row>
    <row r="13" spans="1:22" ht="15" thickBot="1">
      <c r="A13" s="40" t="s">
        <v>33</v>
      </c>
      <c r="B13" s="25">
        <v>20029</v>
      </c>
      <c r="C13" s="180">
        <v>1</v>
      </c>
      <c r="D13" s="25">
        <v>16748</v>
      </c>
      <c r="E13" s="180">
        <v>1</v>
      </c>
      <c r="F13" s="25">
        <v>3073</v>
      </c>
      <c r="G13" s="180">
        <v>1</v>
      </c>
      <c r="H13" s="25">
        <v>3</v>
      </c>
      <c r="I13" s="25">
        <v>39853</v>
      </c>
      <c r="J13" s="180">
        <v>1</v>
      </c>
      <c r="K13" s="58">
        <v>31761</v>
      </c>
      <c r="L13" s="180">
        <v>1</v>
      </c>
      <c r="M13" s="25">
        <v>39751</v>
      </c>
      <c r="N13" s="180">
        <v>1</v>
      </c>
      <c r="O13" s="25">
        <v>8659</v>
      </c>
      <c r="P13" s="180">
        <v>1</v>
      </c>
      <c r="Q13" s="25">
        <v>54</v>
      </c>
      <c r="R13" s="180">
        <v>1</v>
      </c>
      <c r="S13" s="25">
        <v>80225</v>
      </c>
      <c r="T13" s="180">
        <v>1</v>
      </c>
      <c r="U13" s="25">
        <v>120078</v>
      </c>
      <c r="V13" s="180">
        <v>1</v>
      </c>
    </row>
    <row r="14" spans="1:22" ht="14.25">
      <c r="A14" s="42"/>
      <c r="B14" s="59"/>
      <c r="C14" s="98"/>
      <c r="D14" s="59"/>
      <c r="E14" s="98"/>
      <c r="F14" s="59"/>
      <c r="G14" s="98"/>
      <c r="H14" s="59"/>
      <c r="I14" s="59"/>
      <c r="J14" s="98"/>
      <c r="K14" s="59"/>
      <c r="L14" s="98"/>
      <c r="M14" s="59"/>
      <c r="N14" s="98"/>
      <c r="O14" s="59"/>
      <c r="P14" s="98"/>
      <c r="Q14" s="59"/>
      <c r="R14" s="98"/>
      <c r="S14" s="59"/>
      <c r="T14" s="98"/>
      <c r="U14" s="59"/>
      <c r="V14" s="98"/>
    </row>
    <row r="15" spans="1:22" ht="14.25">
      <c r="A15" s="45" t="s">
        <v>39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11"/>
      <c r="V15" s="48"/>
    </row>
    <row r="16" spans="1:22" ht="14.25">
      <c r="A16" s="47" t="s">
        <v>40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4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2.28125" style="177" customWidth="1"/>
    <col min="2" max="11" width="14.28125" style="177" customWidth="1"/>
    <col min="12" max="16384" width="11.421875" style="177" customWidth="1"/>
  </cols>
  <sheetData>
    <row r="1" spans="1:11" ht="31.5" customHeight="1" thickBot="1" thickTop="1">
      <c r="A1" s="237" t="s">
        <v>173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6" t="s">
        <v>62</v>
      </c>
      <c r="B2" s="243" t="s">
        <v>30</v>
      </c>
      <c r="C2" s="244"/>
      <c r="D2" s="244"/>
      <c r="E2" s="244"/>
      <c r="F2" s="245"/>
      <c r="G2" s="243" t="s">
        <v>31</v>
      </c>
      <c r="H2" s="244"/>
      <c r="I2" s="244"/>
      <c r="J2" s="244"/>
      <c r="K2" s="245"/>
    </row>
    <row r="3" spans="1:11" ht="24.75" customHeight="1">
      <c r="A3" s="247"/>
      <c r="B3" s="235" t="s">
        <v>67</v>
      </c>
      <c r="C3" s="236"/>
      <c r="D3" s="235" t="s">
        <v>68</v>
      </c>
      <c r="E3" s="236"/>
      <c r="F3" s="262" t="s">
        <v>69</v>
      </c>
      <c r="G3" s="235" t="s">
        <v>67</v>
      </c>
      <c r="H3" s="236"/>
      <c r="I3" s="235" t="s">
        <v>68</v>
      </c>
      <c r="J3" s="236"/>
      <c r="K3" s="262" t="s">
        <v>69</v>
      </c>
    </row>
    <row r="4" spans="1:18" ht="24.75" customHeight="1" thickBot="1">
      <c r="A4" s="248"/>
      <c r="B4" s="30" t="s">
        <v>28</v>
      </c>
      <c r="C4" s="88" t="s">
        <v>29</v>
      </c>
      <c r="D4" s="8" t="s">
        <v>28</v>
      </c>
      <c r="E4" s="7" t="s">
        <v>29</v>
      </c>
      <c r="F4" s="248"/>
      <c r="G4" s="30" t="s">
        <v>28</v>
      </c>
      <c r="H4" s="71" t="s">
        <v>29</v>
      </c>
      <c r="I4" s="8" t="s">
        <v>28</v>
      </c>
      <c r="J4" s="7" t="s">
        <v>29</v>
      </c>
      <c r="K4" s="248"/>
      <c r="N4" s="210"/>
      <c r="O4" s="214"/>
      <c r="P4" s="210"/>
      <c r="Q4" s="214"/>
      <c r="R4" s="210"/>
    </row>
    <row r="5" spans="1:18" ht="14.25">
      <c r="A5" s="99" t="s">
        <v>63</v>
      </c>
      <c r="B5" s="10">
        <v>1191</v>
      </c>
      <c r="C5" s="89">
        <v>0.029884826738263114</v>
      </c>
      <c r="D5" s="35">
        <v>17489</v>
      </c>
      <c r="E5" s="89">
        <v>0.016</v>
      </c>
      <c r="F5" s="100">
        <v>68.09994853908171</v>
      </c>
      <c r="G5" s="10">
        <v>2365</v>
      </c>
      <c r="H5" s="90">
        <v>0.02947958865690246</v>
      </c>
      <c r="I5" s="35">
        <v>25462</v>
      </c>
      <c r="J5" s="89">
        <v>0.017</v>
      </c>
      <c r="K5" s="101">
        <v>92.88351268557065</v>
      </c>
      <c r="L5" s="206"/>
      <c r="N5" s="214"/>
      <c r="O5" s="213"/>
      <c r="P5" s="215"/>
      <c r="Q5" s="213"/>
      <c r="R5" s="215"/>
    </row>
    <row r="6" spans="1:18" ht="14.25">
      <c r="A6" s="15" t="s">
        <v>64</v>
      </c>
      <c r="B6" s="12">
        <v>11649</v>
      </c>
      <c r="C6" s="89">
        <v>0.292299199558377</v>
      </c>
      <c r="D6" s="12">
        <v>252003</v>
      </c>
      <c r="E6" s="89">
        <v>0.231</v>
      </c>
      <c r="F6" s="102">
        <v>46.22564017095035</v>
      </c>
      <c r="G6" s="12">
        <v>21799</v>
      </c>
      <c r="H6" s="91">
        <v>0.2717232782798379</v>
      </c>
      <c r="I6" s="12">
        <v>324693</v>
      </c>
      <c r="J6" s="89">
        <v>0.219</v>
      </c>
      <c r="K6" s="103">
        <v>67.13726504729082</v>
      </c>
      <c r="L6" s="206"/>
      <c r="N6" s="214"/>
      <c r="O6" s="213"/>
      <c r="P6" s="215"/>
      <c r="Q6" s="213"/>
      <c r="R6" s="215"/>
    </row>
    <row r="7" spans="1:18" ht="14.25">
      <c r="A7" s="15" t="s">
        <v>65</v>
      </c>
      <c r="B7" s="12">
        <v>9191</v>
      </c>
      <c r="C7" s="89">
        <v>0.2306225378265124</v>
      </c>
      <c r="D7" s="12">
        <v>282836</v>
      </c>
      <c r="E7" s="89">
        <v>0.26</v>
      </c>
      <c r="F7" s="102">
        <v>32.495863327157785</v>
      </c>
      <c r="G7" s="12">
        <v>21177</v>
      </c>
      <c r="H7" s="91">
        <v>0.26397008413836087</v>
      </c>
      <c r="I7" s="12">
        <v>393255</v>
      </c>
      <c r="J7" s="89">
        <v>0.266</v>
      </c>
      <c r="K7" s="92">
        <v>53.85055498340771</v>
      </c>
      <c r="L7" s="206"/>
      <c r="N7" s="214"/>
      <c r="O7" s="213"/>
      <c r="P7" s="215"/>
      <c r="Q7" s="213"/>
      <c r="R7" s="215"/>
    </row>
    <row r="8" spans="1:18" ht="14.25">
      <c r="A8" s="15" t="s">
        <v>66</v>
      </c>
      <c r="B8" s="12">
        <v>8519</v>
      </c>
      <c r="C8" s="89">
        <v>0.2137605700950995</v>
      </c>
      <c r="D8" s="12">
        <v>271023</v>
      </c>
      <c r="E8" s="89">
        <v>0.249</v>
      </c>
      <c r="F8" s="102">
        <v>31.43275662951115</v>
      </c>
      <c r="G8" s="12">
        <v>17961</v>
      </c>
      <c r="H8" s="91">
        <v>0.2238828295419134</v>
      </c>
      <c r="I8" s="12">
        <v>359786</v>
      </c>
      <c r="J8" s="89">
        <v>0.243</v>
      </c>
      <c r="K8" s="92">
        <v>49.92134213115574</v>
      </c>
      <c r="L8" s="206"/>
      <c r="N8" s="214"/>
      <c r="O8" s="213"/>
      <c r="P8" s="215"/>
      <c r="Q8" s="213"/>
      <c r="R8" s="215"/>
    </row>
    <row r="9" spans="1:18" ht="14.25">
      <c r="A9" s="15" t="s">
        <v>120</v>
      </c>
      <c r="B9" s="12">
        <v>7982</v>
      </c>
      <c r="C9" s="89">
        <v>0.20028605123830076</v>
      </c>
      <c r="D9" s="12">
        <v>225972</v>
      </c>
      <c r="E9" s="89">
        <v>0.208</v>
      </c>
      <c r="F9" s="102">
        <v>35.322960366771106</v>
      </c>
      <c r="G9" s="12">
        <v>14924</v>
      </c>
      <c r="H9" s="91">
        <v>0.18602679962605173</v>
      </c>
      <c r="I9" s="12">
        <v>319870</v>
      </c>
      <c r="J9" s="89">
        <v>0.216</v>
      </c>
      <c r="K9" s="92">
        <v>46.656454184512455</v>
      </c>
      <c r="L9" s="206"/>
      <c r="N9" s="214"/>
      <c r="O9" s="213"/>
      <c r="P9" s="215"/>
      <c r="Q9" s="213"/>
      <c r="R9" s="215"/>
    </row>
    <row r="10" spans="1:18" ht="15" thickBot="1">
      <c r="A10" s="15" t="s">
        <v>70</v>
      </c>
      <c r="B10" s="12">
        <v>1321</v>
      </c>
      <c r="C10" s="89">
        <v>0.033146814543447166</v>
      </c>
      <c r="D10" s="12">
        <v>39294</v>
      </c>
      <c r="E10" s="89">
        <v>0.036</v>
      </c>
      <c r="F10" s="102">
        <v>33.618364126838706</v>
      </c>
      <c r="G10" s="12">
        <v>1999</v>
      </c>
      <c r="H10" s="91">
        <v>0.024917419756933623</v>
      </c>
      <c r="I10" s="12">
        <v>57625</v>
      </c>
      <c r="J10" s="89">
        <v>0.039</v>
      </c>
      <c r="K10" s="92">
        <v>34.689804772234275</v>
      </c>
      <c r="L10" s="206"/>
      <c r="N10" s="214"/>
      <c r="O10" s="213"/>
      <c r="P10" s="215"/>
      <c r="Q10" s="213"/>
      <c r="R10" s="215"/>
    </row>
    <row r="11" spans="1:18" ht="15" thickBot="1">
      <c r="A11" s="40" t="s">
        <v>33</v>
      </c>
      <c r="B11" s="25">
        <v>39853</v>
      </c>
      <c r="C11" s="94">
        <v>1</v>
      </c>
      <c r="D11" s="41">
        <v>1088616</v>
      </c>
      <c r="E11" s="26">
        <v>1</v>
      </c>
      <c r="F11" s="105">
        <v>36.60886850827105</v>
      </c>
      <c r="G11" s="25">
        <v>80225</v>
      </c>
      <c r="H11" s="94">
        <v>1</v>
      </c>
      <c r="I11" s="41">
        <v>1480691</v>
      </c>
      <c r="J11" s="26">
        <v>1</v>
      </c>
      <c r="K11" s="95">
        <v>54.18078451209604</v>
      </c>
      <c r="L11" s="210"/>
      <c r="M11" s="233"/>
      <c r="N11" s="214"/>
      <c r="O11" s="213"/>
      <c r="P11" s="215"/>
      <c r="Q11" s="213"/>
      <c r="R11" s="215"/>
    </row>
    <row r="12" spans="1:18" ht="14.25">
      <c r="A12" s="42"/>
      <c r="B12" s="59"/>
      <c r="C12" s="44"/>
      <c r="D12" s="43"/>
      <c r="E12" s="44"/>
      <c r="F12" s="43"/>
      <c r="G12" s="59"/>
      <c r="H12" s="44"/>
      <c r="I12" s="43"/>
      <c r="J12" s="44"/>
      <c r="K12" s="43"/>
      <c r="N12" s="210"/>
      <c r="O12" s="213"/>
      <c r="P12" s="215"/>
      <c r="Q12" s="213"/>
      <c r="R12" s="215"/>
    </row>
    <row r="13" spans="1:11" ht="14.25">
      <c r="A13" s="84" t="s">
        <v>39</v>
      </c>
      <c r="B13" s="46"/>
      <c r="C13" s="46"/>
      <c r="D13" s="216"/>
      <c r="E13" s="46"/>
      <c r="F13" s="46"/>
      <c r="G13" s="46"/>
      <c r="H13" s="46"/>
      <c r="I13" s="216"/>
      <c r="J13" s="46"/>
      <c r="K13" s="46"/>
    </row>
    <row r="14" spans="1:11" ht="20.25" customHeight="1">
      <c r="A14" s="274" t="s">
        <v>181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14.25">
      <c r="A15" s="274" t="s">
        <v>182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4.2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4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5:9" ht="14.25">
      <c r="E18" s="210"/>
      <c r="F18" s="214"/>
      <c r="G18" s="210"/>
      <c r="H18" s="214"/>
      <c r="I18" s="210"/>
    </row>
    <row r="19" spans="2:12" ht="14.25">
      <c r="B19" s="217"/>
      <c r="C19" s="228"/>
      <c r="D19" s="217"/>
      <c r="E19" s="229"/>
      <c r="F19" s="213"/>
      <c r="G19" s="215"/>
      <c r="H19" s="213"/>
      <c r="I19" s="231"/>
      <c r="J19" s="228"/>
      <c r="K19" s="212"/>
      <c r="L19" s="228"/>
    </row>
    <row r="20" spans="2:12" ht="14.25">
      <c r="B20" s="217"/>
      <c r="C20" s="228"/>
      <c r="D20" s="217"/>
      <c r="E20" s="229"/>
      <c r="F20" s="213"/>
      <c r="G20" s="215"/>
      <c r="H20" s="213"/>
      <c r="I20" s="231"/>
      <c r="J20" s="228"/>
      <c r="K20" s="212"/>
      <c r="L20" s="228"/>
    </row>
    <row r="21" spans="2:12" ht="14.25">
      <c r="B21" s="217"/>
      <c r="C21" s="228"/>
      <c r="D21" s="217"/>
      <c r="E21" s="229"/>
      <c r="F21" s="213"/>
      <c r="G21" s="215"/>
      <c r="H21" s="213"/>
      <c r="I21" s="231"/>
      <c r="J21" s="228"/>
      <c r="K21" s="212"/>
      <c r="L21" s="228"/>
    </row>
    <row r="22" spans="2:12" ht="14.25">
      <c r="B22" s="217"/>
      <c r="C22" s="228"/>
      <c r="D22" s="217"/>
      <c r="E22" s="229"/>
      <c r="F22" s="213"/>
      <c r="G22" s="215"/>
      <c r="H22" s="213"/>
      <c r="I22" s="231"/>
      <c r="J22" s="228"/>
      <c r="K22" s="212"/>
      <c r="L22" s="228"/>
    </row>
    <row r="23" spans="2:12" ht="14.25">
      <c r="B23" s="217"/>
      <c r="C23" s="228"/>
      <c r="D23" s="217"/>
      <c r="E23" s="229"/>
      <c r="F23" s="213"/>
      <c r="G23" s="215"/>
      <c r="H23" s="213"/>
      <c r="I23" s="231"/>
      <c r="J23" s="228"/>
      <c r="K23" s="212"/>
      <c r="L23" s="228"/>
    </row>
    <row r="24" spans="2:12" ht="14.25">
      <c r="B24" s="217"/>
      <c r="C24" s="228"/>
      <c r="D24" s="217"/>
      <c r="E24" s="229"/>
      <c r="F24" s="213"/>
      <c r="G24" s="215"/>
      <c r="H24" s="213"/>
      <c r="I24" s="231"/>
      <c r="J24" s="228"/>
      <c r="K24" s="212"/>
      <c r="L24" s="228"/>
    </row>
    <row r="25" spans="2:12" ht="14.25">
      <c r="B25" s="217"/>
      <c r="C25" s="228"/>
      <c r="D25" s="217"/>
      <c r="E25" s="229"/>
      <c r="F25" s="213"/>
      <c r="G25" s="215"/>
      <c r="H25" s="213"/>
      <c r="I25" s="231"/>
      <c r="J25" s="228"/>
      <c r="K25" s="212"/>
      <c r="L25" s="228"/>
    </row>
    <row r="26" spans="2:12" ht="14.25">
      <c r="B26" s="217"/>
      <c r="C26" s="228"/>
      <c r="D26" s="217"/>
      <c r="E26" s="230"/>
      <c r="F26" s="213"/>
      <c r="G26" s="215"/>
      <c r="H26" s="213"/>
      <c r="I26" s="231"/>
      <c r="J26" s="228"/>
      <c r="K26" s="212"/>
      <c r="L26" s="228"/>
    </row>
  </sheetData>
  <sheetProtection/>
  <mergeCells count="13">
    <mergeCell ref="A14:K14"/>
    <mergeCell ref="A15:K15"/>
    <mergeCell ref="A16:K16"/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2" sqref="A2:A5"/>
    </sheetView>
  </sheetViews>
  <sheetFormatPr defaultColWidth="11.421875" defaultRowHeight="15"/>
  <cols>
    <col min="1" max="1" width="15.7109375" style="177" customWidth="1"/>
    <col min="2" max="11" width="14.421875" style="177" customWidth="1"/>
    <col min="12" max="16384" width="11.421875" style="177" customWidth="1"/>
  </cols>
  <sheetData>
    <row r="1" spans="1:11" ht="49.5" customHeight="1" thickBot="1" thickTop="1">
      <c r="A1" s="237" t="s">
        <v>174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62" t="s">
        <v>62</v>
      </c>
      <c r="B2" s="263" t="s">
        <v>1</v>
      </c>
      <c r="C2" s="301"/>
      <c r="D2" s="301"/>
      <c r="E2" s="301"/>
      <c r="F2" s="301"/>
      <c r="G2" s="301"/>
      <c r="H2" s="301"/>
      <c r="I2" s="301"/>
      <c r="J2" s="301"/>
      <c r="K2" s="302"/>
    </row>
    <row r="3" spans="1:11" ht="24.75" customHeight="1" thickBot="1">
      <c r="A3" s="299"/>
      <c r="B3" s="263" t="s">
        <v>30</v>
      </c>
      <c r="C3" s="264"/>
      <c r="D3" s="264"/>
      <c r="E3" s="264"/>
      <c r="F3" s="303"/>
      <c r="G3" s="263" t="s">
        <v>31</v>
      </c>
      <c r="H3" s="264"/>
      <c r="I3" s="264"/>
      <c r="J3" s="264"/>
      <c r="K3" s="303"/>
    </row>
    <row r="4" spans="1:11" ht="24.75" customHeight="1">
      <c r="A4" s="299"/>
      <c r="B4" s="279" t="s">
        <v>76</v>
      </c>
      <c r="C4" s="273"/>
      <c r="D4" s="257" t="s">
        <v>68</v>
      </c>
      <c r="E4" s="258"/>
      <c r="F4" s="304" t="s">
        <v>69</v>
      </c>
      <c r="G4" s="279" t="s">
        <v>76</v>
      </c>
      <c r="H4" s="273"/>
      <c r="I4" s="257" t="s">
        <v>68</v>
      </c>
      <c r="J4" s="258"/>
      <c r="K4" s="288" t="s">
        <v>69</v>
      </c>
    </row>
    <row r="5" spans="1:11" ht="24.75" customHeight="1" thickBot="1">
      <c r="A5" s="300"/>
      <c r="B5" s="8" t="s">
        <v>28</v>
      </c>
      <c r="C5" s="71" t="s">
        <v>29</v>
      </c>
      <c r="D5" s="8" t="s">
        <v>28</v>
      </c>
      <c r="E5" s="7" t="s">
        <v>29</v>
      </c>
      <c r="F5" s="305"/>
      <c r="G5" s="30" t="s">
        <v>28</v>
      </c>
      <c r="H5" s="71" t="s">
        <v>29</v>
      </c>
      <c r="I5" s="8" t="s">
        <v>28</v>
      </c>
      <c r="J5" s="7" t="s">
        <v>29</v>
      </c>
      <c r="K5" s="294"/>
    </row>
    <row r="6" spans="1:12" ht="14.25">
      <c r="A6" s="34" t="s">
        <v>63</v>
      </c>
      <c r="B6" s="10">
        <f>VLOOKUP(A6,'[1]Sheet1'!$A$80:$AE$86,6,FALSE)</f>
        <v>50</v>
      </c>
      <c r="C6" s="106">
        <f>VLOOKUP(A6,'[1]Sheet1'!$A$80:$AE$86,7,FALSE)/100</f>
        <v>0.016270745200130166</v>
      </c>
      <c r="D6" s="35">
        <v>17489</v>
      </c>
      <c r="E6" s="89">
        <v>0.016</v>
      </c>
      <c r="F6" s="107">
        <f>B6*1000/D6</f>
        <v>2.858939905083195</v>
      </c>
      <c r="G6" s="10">
        <f>VLOOKUP(A6,'[1]Sheet1'!$A$80:$AE$86,16,FALSE)</f>
        <v>147</v>
      </c>
      <c r="H6" s="90">
        <f>VLOOKUP(A6,'[1]Sheet1'!$A$80:$AE$86,17,FALSE)/100</f>
        <v>0.0169765561843169</v>
      </c>
      <c r="I6" s="35">
        <v>25462</v>
      </c>
      <c r="J6" s="89">
        <v>0.017</v>
      </c>
      <c r="K6" s="108">
        <f>G6*1000/I6</f>
        <v>5.773309245149635</v>
      </c>
      <c r="L6" s="206"/>
    </row>
    <row r="7" spans="1:12" ht="14.25">
      <c r="A7" s="37" t="s">
        <v>64</v>
      </c>
      <c r="B7" s="12">
        <f>VLOOKUP(A7,'[1]Sheet1'!$A$80:$AE$86,6,FALSE)</f>
        <v>509</v>
      </c>
      <c r="C7" s="109">
        <f>VLOOKUP(A7,'[1]Sheet1'!$A$80:$AE$86,7,FALSE)/100</f>
        <v>0.1656361861373251</v>
      </c>
      <c r="D7" s="12">
        <v>252003</v>
      </c>
      <c r="E7" s="89">
        <v>0.231</v>
      </c>
      <c r="F7" s="110">
        <f aca="true" t="shared" si="0" ref="F7:F12">B7*1000/D7</f>
        <v>2.019817224398122</v>
      </c>
      <c r="G7" s="12">
        <f>VLOOKUP(A7,'[1]Sheet1'!$A$80:$AE$86,16,FALSE)</f>
        <v>1599</v>
      </c>
      <c r="H7" s="91">
        <f>VLOOKUP(A7,'[1]Sheet1'!$A$80:$AE$86,17,FALSE)/100</f>
        <v>0.18466335604573275</v>
      </c>
      <c r="I7" s="12">
        <v>324693</v>
      </c>
      <c r="J7" s="91">
        <v>0.219</v>
      </c>
      <c r="K7" s="110">
        <f aca="true" t="shared" si="1" ref="K7:K12">G7*1000/I7</f>
        <v>4.924651901950458</v>
      </c>
      <c r="L7" s="206"/>
    </row>
    <row r="8" spans="1:12" ht="14.25">
      <c r="A8" s="37" t="s">
        <v>65</v>
      </c>
      <c r="B8" s="12">
        <f>VLOOKUP(A8,'[1]Sheet1'!$A$80:$AE$86,6,FALSE)</f>
        <v>625</v>
      </c>
      <c r="C8" s="109">
        <f>VLOOKUP(A8,'[1]Sheet1'!$A$80:$AE$86,7,FALSE)/100</f>
        <v>0.20338431500162707</v>
      </c>
      <c r="D8" s="12">
        <v>282836</v>
      </c>
      <c r="E8" s="89">
        <v>0.26</v>
      </c>
      <c r="F8" s="110">
        <f t="shared" si="0"/>
        <v>2.209761133660496</v>
      </c>
      <c r="G8" s="12">
        <f>VLOOKUP(A8,'[1]Sheet1'!$A$80:$AE$86,16,FALSE)</f>
        <v>2139</v>
      </c>
      <c r="H8" s="91">
        <f>VLOOKUP(A8,'[1]Sheet1'!$A$80:$AE$86,17,FALSE)/100</f>
        <v>0.24702621549832543</v>
      </c>
      <c r="I8" s="12">
        <v>393255</v>
      </c>
      <c r="J8" s="91">
        <v>0.266</v>
      </c>
      <c r="K8" s="110">
        <f t="shared" si="1"/>
        <v>5.439218827478354</v>
      </c>
      <c r="L8" s="206"/>
    </row>
    <row r="9" spans="1:12" ht="14.25">
      <c r="A9" s="37" t="s">
        <v>66</v>
      </c>
      <c r="B9" s="12">
        <f>VLOOKUP(A9,'[1]Sheet1'!$A$80:$AE$86,6,FALSE)</f>
        <v>800</v>
      </c>
      <c r="C9" s="109">
        <f>VLOOKUP(A9,'[1]Sheet1'!$A$80:$AE$86,7,FALSE)/100</f>
        <v>0.26033192320208265</v>
      </c>
      <c r="D9" s="12">
        <v>271023</v>
      </c>
      <c r="E9" s="89">
        <v>0.249</v>
      </c>
      <c r="F9" s="110">
        <f t="shared" si="0"/>
        <v>2.951779000306247</v>
      </c>
      <c r="G9" s="12">
        <f>VLOOKUP(A9,'[1]Sheet1'!$A$80:$AE$86,16,FALSE)</f>
        <v>2284</v>
      </c>
      <c r="H9" s="91">
        <f>VLOOKUP(A9,'[1]Sheet1'!$A$80:$AE$86,17,FALSE)/100</f>
        <v>0.2637717981291142</v>
      </c>
      <c r="I9" s="12">
        <v>359786</v>
      </c>
      <c r="J9" s="91">
        <v>0.243</v>
      </c>
      <c r="K9" s="110">
        <f t="shared" si="1"/>
        <v>6.348218107430528</v>
      </c>
      <c r="L9" s="206"/>
    </row>
    <row r="10" spans="1:12" ht="14.25">
      <c r="A10" s="37" t="s">
        <v>120</v>
      </c>
      <c r="B10" s="12">
        <f>VLOOKUP(A10,'[1]Sheet1'!$A$80:$AE$86,6,FALSE)</f>
        <v>901</v>
      </c>
      <c r="C10" s="109">
        <f>VLOOKUP(A10,'[1]Sheet1'!$A$80:$AE$86,7,FALSE)/100</f>
        <v>0.29319882850634554</v>
      </c>
      <c r="D10" s="12">
        <v>225972</v>
      </c>
      <c r="E10" s="89">
        <v>0.208</v>
      </c>
      <c r="F10" s="110">
        <f t="shared" si="0"/>
        <v>3.987219655532544</v>
      </c>
      <c r="G10" s="12">
        <f>VLOOKUP(A10,'[1]Sheet1'!$A$80:$AE$86,16,FALSE)</f>
        <v>2144</v>
      </c>
      <c r="H10" s="91">
        <f>VLOOKUP(A10,'[1]Sheet1'!$A$80:$AE$86,17,FALSE)/100</f>
        <v>0.24760364938214574</v>
      </c>
      <c r="I10" s="12">
        <v>319870</v>
      </c>
      <c r="J10" s="91">
        <v>0.216</v>
      </c>
      <c r="K10" s="110">
        <f t="shared" si="1"/>
        <v>6.702722981211117</v>
      </c>
      <c r="L10" s="206"/>
    </row>
    <row r="11" spans="1:12" ht="15" thickBot="1">
      <c r="A11" s="37" t="s">
        <v>70</v>
      </c>
      <c r="B11" s="12">
        <f>VLOOKUP(A11,'[1]Sheet1'!$A$80:$AE$86,6,FALSE)</f>
        <v>188</v>
      </c>
      <c r="C11" s="109">
        <f>VLOOKUP(A11,'[1]Sheet1'!$A$80:$AE$86,7,FALSE)/100</f>
        <v>0.06117800195248942</v>
      </c>
      <c r="D11" s="12">
        <v>39294</v>
      </c>
      <c r="E11" s="89">
        <v>0.036</v>
      </c>
      <c r="F11" s="111">
        <f t="shared" si="0"/>
        <v>4.784445462411564</v>
      </c>
      <c r="G11" s="12">
        <f>VLOOKUP(A11,'[1]Sheet1'!$A$80:$AE$86,16,FALSE)</f>
        <v>346</v>
      </c>
      <c r="H11" s="91">
        <f>VLOOKUP(A11,'[1]Sheet1'!$A$80:$AE$86,17,FALSE)/100</f>
        <v>0.03995842476036494</v>
      </c>
      <c r="I11" s="12">
        <v>57625</v>
      </c>
      <c r="J11" s="91">
        <v>0.039</v>
      </c>
      <c r="K11" s="110">
        <f t="shared" si="1"/>
        <v>6.004338394793926</v>
      </c>
      <c r="L11" s="206"/>
    </row>
    <row r="12" spans="1:12" ht="15" thickBot="1">
      <c r="A12" s="40" t="s">
        <v>33</v>
      </c>
      <c r="B12" s="41">
        <f>VLOOKUP(A12,'[1]Sheet1'!$A$80:$AE$86,6,FALSE)</f>
        <v>3073</v>
      </c>
      <c r="C12" s="113">
        <f>VLOOKUP(A12,'[1]Sheet1'!$A$80:$AE$86,7,FALSE)/100</f>
        <v>1</v>
      </c>
      <c r="D12" s="41">
        <v>1088616</v>
      </c>
      <c r="E12" s="26">
        <v>1</v>
      </c>
      <c r="F12" s="114">
        <f t="shared" si="0"/>
        <v>2.822850297993048</v>
      </c>
      <c r="G12" s="41">
        <f>VLOOKUP(A12,'[1]Sheet1'!$A$80:$AE$86,16,FALSE)</f>
        <v>8659</v>
      </c>
      <c r="H12" s="113">
        <f>VLOOKUP(A12,'[1]Sheet1'!$A$80:$AE$86,17,FALSE)/100</f>
        <v>1</v>
      </c>
      <c r="I12" s="41">
        <v>1480691</v>
      </c>
      <c r="J12" s="94">
        <v>1</v>
      </c>
      <c r="K12" s="114">
        <f t="shared" si="1"/>
        <v>5.847945317422744</v>
      </c>
      <c r="L12" s="210"/>
    </row>
    <row r="13" spans="1:11" ht="14.25">
      <c r="A13" s="42"/>
      <c r="B13" s="43"/>
      <c r="C13" s="44"/>
      <c r="D13" s="43"/>
      <c r="E13" s="44"/>
      <c r="F13" s="96"/>
      <c r="G13" s="43"/>
      <c r="H13" s="44"/>
      <c r="I13" s="43"/>
      <c r="J13" s="44"/>
      <c r="K13" s="96"/>
    </row>
    <row r="14" spans="1:11" ht="14.25">
      <c r="A14" s="84" t="s">
        <v>39</v>
      </c>
      <c r="B14" s="84"/>
      <c r="C14" s="84"/>
      <c r="D14" s="46"/>
      <c r="E14" s="46"/>
      <c r="F14" s="46"/>
      <c r="G14" s="97"/>
      <c r="H14" s="97"/>
      <c r="I14" s="97"/>
      <c r="J14" s="97"/>
      <c r="K14" s="97"/>
    </row>
    <row r="15" spans="1:11" ht="14.25">
      <c r="A15" s="274" t="s">
        <v>183</v>
      </c>
      <c r="B15" s="278"/>
      <c r="C15" s="278"/>
      <c r="D15" s="278"/>
      <c r="E15" s="278"/>
      <c r="F15" s="278"/>
      <c r="G15" s="295"/>
      <c r="H15" s="295"/>
      <c r="I15" s="295"/>
      <c r="J15" s="295"/>
      <c r="K15" s="295"/>
    </row>
    <row r="16" spans="1:11" ht="14.25">
      <c r="A16" s="274" t="s">
        <v>182</v>
      </c>
      <c r="B16" s="278"/>
      <c r="C16" s="278"/>
      <c r="D16" s="278"/>
      <c r="E16" s="278"/>
      <c r="F16" s="278"/>
      <c r="G16" s="295"/>
      <c r="H16" s="295"/>
      <c r="I16" s="295"/>
      <c r="J16" s="295"/>
      <c r="K16" s="295"/>
    </row>
    <row r="17" spans="1:11" ht="14.25">
      <c r="A17" s="296"/>
      <c r="B17" s="297"/>
      <c r="C17" s="297"/>
      <c r="D17" s="297"/>
      <c r="E17" s="297"/>
      <c r="F17" s="297"/>
      <c r="G17" s="298"/>
      <c r="H17" s="298"/>
      <c r="I17" s="298"/>
      <c r="J17" s="298"/>
      <c r="K17" s="298"/>
    </row>
    <row r="18" spans="1:11" ht="14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</sheetData>
  <sheetProtection/>
  <mergeCells count="14">
    <mergeCell ref="D4:E4"/>
    <mergeCell ref="F4:F5"/>
    <mergeCell ref="G4:H4"/>
    <mergeCell ref="I4:J4"/>
    <mergeCell ref="K4:K5"/>
    <mergeCell ref="A15:K15"/>
    <mergeCell ref="A16:K16"/>
    <mergeCell ref="A17:K17"/>
    <mergeCell ref="A1:K1"/>
    <mergeCell ref="A2:A5"/>
    <mergeCell ref="B2:K2"/>
    <mergeCell ref="B3:F3"/>
    <mergeCell ref="G3:K3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0" zoomScaleNormal="70" zoomScalePageLayoutView="0" workbookViewId="0" topLeftCell="A1">
      <selection activeCell="A3" sqref="A3:A5"/>
    </sheetView>
  </sheetViews>
  <sheetFormatPr defaultColWidth="11.421875" defaultRowHeight="15"/>
  <cols>
    <col min="1" max="1" width="30.7109375" style="177" customWidth="1"/>
    <col min="2" max="18" width="12.00390625" style="177" customWidth="1"/>
    <col min="19" max="19" width="25.00390625" style="177" customWidth="1"/>
    <col min="20" max="16384" width="11.421875" style="177" customWidth="1"/>
  </cols>
  <sheetData>
    <row r="1" spans="1:18" ht="24.75" customHeight="1" thickBot="1" thickTop="1">
      <c r="A1" s="237" t="s">
        <v>99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ht="24.75" customHeight="1" thickBot="1" thickTop="1">
      <c r="A2" s="237" t="s">
        <v>175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24.75" customHeight="1" thickBot="1" thickTop="1">
      <c r="A3" s="262" t="s">
        <v>77</v>
      </c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46" t="s">
        <v>184</v>
      </c>
    </row>
    <row r="4" spans="1:18" ht="24.75" customHeight="1">
      <c r="A4" s="299"/>
      <c r="B4" s="257">
        <v>2012</v>
      </c>
      <c r="C4" s="306"/>
      <c r="D4" s="257">
        <v>2013</v>
      </c>
      <c r="E4" s="306"/>
      <c r="F4" s="257">
        <v>2014</v>
      </c>
      <c r="G4" s="306"/>
      <c r="H4" s="257">
        <v>2015</v>
      </c>
      <c r="I4" s="306"/>
      <c r="J4" s="257">
        <v>2016</v>
      </c>
      <c r="K4" s="306"/>
      <c r="L4" s="257">
        <v>2017</v>
      </c>
      <c r="M4" s="306"/>
      <c r="N4" s="257">
        <v>2018</v>
      </c>
      <c r="O4" s="306"/>
      <c r="P4" s="257">
        <v>2019</v>
      </c>
      <c r="Q4" s="306"/>
      <c r="R4" s="247"/>
    </row>
    <row r="5" spans="1:18" ht="24.75" customHeight="1" thickBot="1">
      <c r="A5" s="300"/>
      <c r="B5" s="8" t="s">
        <v>28</v>
      </c>
      <c r="C5" s="88" t="s">
        <v>29</v>
      </c>
      <c r="D5" s="8" t="s">
        <v>28</v>
      </c>
      <c r="E5" s="88" t="s">
        <v>29</v>
      </c>
      <c r="F5" s="8" t="s">
        <v>28</v>
      </c>
      <c r="G5" s="88" t="s">
        <v>29</v>
      </c>
      <c r="H5" s="8" t="s">
        <v>28</v>
      </c>
      <c r="I5" s="88" t="s">
        <v>29</v>
      </c>
      <c r="J5" s="8" t="s">
        <v>28</v>
      </c>
      <c r="K5" s="88" t="s">
        <v>29</v>
      </c>
      <c r="L5" s="8" t="s">
        <v>28</v>
      </c>
      <c r="M5" s="88" t="s">
        <v>29</v>
      </c>
      <c r="N5" s="8" t="s">
        <v>28</v>
      </c>
      <c r="O5" s="88" t="s">
        <v>29</v>
      </c>
      <c r="P5" s="8" t="s">
        <v>28</v>
      </c>
      <c r="Q5" s="88" t="s">
        <v>29</v>
      </c>
      <c r="R5" s="248"/>
    </row>
    <row r="6" spans="1:19" ht="24.75" customHeight="1" thickBot="1">
      <c r="A6" s="115" t="s">
        <v>78</v>
      </c>
      <c r="B6" s="116">
        <v>7434</v>
      </c>
      <c r="C6" s="117">
        <v>0.05501857635548187</v>
      </c>
      <c r="D6" s="116">
        <v>7017</v>
      </c>
      <c r="E6" s="117">
        <v>0.055371431276928174</v>
      </c>
      <c r="F6" s="116">
        <v>6820</v>
      </c>
      <c r="G6" s="117">
        <v>0.05627294855398325</v>
      </c>
      <c r="H6" s="116">
        <v>6374</v>
      </c>
      <c r="I6" s="117">
        <v>0.05473734832155401</v>
      </c>
      <c r="J6" s="116">
        <v>6822</v>
      </c>
      <c r="K6" s="117">
        <v>0.056905957524899485</v>
      </c>
      <c r="L6" s="116">
        <v>6806</v>
      </c>
      <c r="M6" s="117">
        <v>0.056289336784907905</v>
      </c>
      <c r="N6" s="116">
        <v>6959</v>
      </c>
      <c r="O6" s="117">
        <v>0.05669939300118141</v>
      </c>
      <c r="P6" s="116">
        <v>6834</v>
      </c>
      <c r="Q6" s="117">
        <v>0.056913006545745264</v>
      </c>
      <c r="R6" s="118">
        <v>-0.017962350912487428</v>
      </c>
      <c r="S6" s="207" t="s">
        <v>127</v>
      </c>
    </row>
    <row r="7" spans="1:19" ht="14.25">
      <c r="A7" s="169" t="s">
        <v>79</v>
      </c>
      <c r="B7" s="119">
        <v>23198</v>
      </c>
      <c r="C7" s="89">
        <v>0.17168696990778431</v>
      </c>
      <c r="D7" s="119">
        <v>21640</v>
      </c>
      <c r="E7" s="89">
        <v>0.1707621166927071</v>
      </c>
      <c r="F7" s="119">
        <v>20733</v>
      </c>
      <c r="G7" s="89">
        <v>0.1710714138372045</v>
      </c>
      <c r="H7" s="119">
        <v>20023</v>
      </c>
      <c r="I7" s="89">
        <v>0.17194947057459617</v>
      </c>
      <c r="J7" s="119">
        <v>20408</v>
      </c>
      <c r="K7" s="89">
        <v>0.17023406349577083</v>
      </c>
      <c r="L7" s="119">
        <v>20549</v>
      </c>
      <c r="M7" s="89">
        <v>0.16995145189436858</v>
      </c>
      <c r="N7" s="119">
        <v>21045</v>
      </c>
      <c r="O7" s="89">
        <v>0.1714669817085591</v>
      </c>
      <c r="P7" s="119">
        <v>20717</v>
      </c>
      <c r="Q7" s="89">
        <v>0.17252952247705658</v>
      </c>
      <c r="R7" s="14">
        <v>-0.015585649798051793</v>
      </c>
      <c r="S7" s="207" t="s">
        <v>128</v>
      </c>
    </row>
    <row r="8" spans="1:19" ht="14.25">
      <c r="A8" s="170" t="s">
        <v>80</v>
      </c>
      <c r="B8" s="120">
        <v>11902</v>
      </c>
      <c r="C8" s="91">
        <v>0.08808596930090735</v>
      </c>
      <c r="D8" s="120">
        <v>11062</v>
      </c>
      <c r="E8" s="91">
        <v>0.08729069015040324</v>
      </c>
      <c r="F8" s="120">
        <v>10443</v>
      </c>
      <c r="G8" s="91">
        <v>0.08616692107760221</v>
      </c>
      <c r="H8" s="120">
        <v>9779</v>
      </c>
      <c r="I8" s="91">
        <v>0.08397811880082784</v>
      </c>
      <c r="J8" s="120">
        <v>9959</v>
      </c>
      <c r="K8" s="91">
        <v>0.08307335546620843</v>
      </c>
      <c r="L8" s="120">
        <v>9950</v>
      </c>
      <c r="M8" s="91">
        <v>0.0822919337363846</v>
      </c>
      <c r="N8" s="120">
        <v>10175</v>
      </c>
      <c r="O8" s="91">
        <v>0.08290218764003748</v>
      </c>
      <c r="P8" s="120">
        <v>9994</v>
      </c>
      <c r="Q8" s="91">
        <v>0.08322923433101817</v>
      </c>
      <c r="R8" s="19">
        <v>-0.01778869778869779</v>
      </c>
      <c r="S8" s="207" t="s">
        <v>129</v>
      </c>
    </row>
    <row r="9" spans="1:19" ht="14.25">
      <c r="A9" s="171" t="s">
        <v>81</v>
      </c>
      <c r="B9" s="121">
        <v>19931</v>
      </c>
      <c r="C9" s="93">
        <v>0.1475081040275907</v>
      </c>
      <c r="D9" s="121">
        <v>19140</v>
      </c>
      <c r="E9" s="93">
        <v>0.1510345154112021</v>
      </c>
      <c r="F9" s="121">
        <v>18175</v>
      </c>
      <c r="G9" s="93">
        <v>0.14996493254672222</v>
      </c>
      <c r="H9" s="121">
        <v>17236</v>
      </c>
      <c r="I9" s="93">
        <v>0.1480158355303271</v>
      </c>
      <c r="J9" s="121">
        <v>17357</v>
      </c>
      <c r="K9" s="93">
        <v>0.14478403763700975</v>
      </c>
      <c r="L9" s="121">
        <v>17851</v>
      </c>
      <c r="M9" s="93">
        <v>0.1476375185053469</v>
      </c>
      <c r="N9" s="121">
        <v>18100</v>
      </c>
      <c r="O9" s="93">
        <v>0.1474721961950544</v>
      </c>
      <c r="P9" s="121">
        <v>17609</v>
      </c>
      <c r="Q9" s="93">
        <v>0.14664634654141476</v>
      </c>
      <c r="R9" s="19">
        <v>-0.02712707182320442</v>
      </c>
      <c r="S9" s="207" t="s">
        <v>130</v>
      </c>
    </row>
    <row r="10" spans="1:19" ht="14.25">
      <c r="A10" s="171" t="s">
        <v>82</v>
      </c>
      <c r="B10" s="121">
        <v>10577</v>
      </c>
      <c r="C10" s="93">
        <v>0.07827972586924022</v>
      </c>
      <c r="D10" s="121">
        <v>10216</v>
      </c>
      <c r="E10" s="93">
        <v>0.08061486987674195</v>
      </c>
      <c r="F10" s="121">
        <v>9815</v>
      </c>
      <c r="G10" s="93">
        <v>0.08098518915796857</v>
      </c>
      <c r="H10" s="121">
        <v>9592</v>
      </c>
      <c r="I10" s="93">
        <v>0.08237223801386039</v>
      </c>
      <c r="J10" s="121">
        <v>9925</v>
      </c>
      <c r="K10" s="93">
        <v>0.08278974324752672</v>
      </c>
      <c r="L10" s="121">
        <v>9739</v>
      </c>
      <c r="M10" s="93">
        <v>0.08054684850840702</v>
      </c>
      <c r="N10" s="121">
        <v>9735</v>
      </c>
      <c r="O10" s="93">
        <v>0.07931722817452234</v>
      </c>
      <c r="P10" s="121">
        <v>9601</v>
      </c>
      <c r="Q10" s="93">
        <v>0.07995636169822948</v>
      </c>
      <c r="R10" s="122">
        <v>-0.013764766307139189</v>
      </c>
      <c r="S10" s="207" t="s">
        <v>131</v>
      </c>
    </row>
    <row r="11" spans="1:19" ht="15" thickBot="1">
      <c r="A11" s="170" t="s">
        <v>83</v>
      </c>
      <c r="B11" s="120">
        <v>18124</v>
      </c>
      <c r="C11" s="91">
        <v>0.13413460826832843</v>
      </c>
      <c r="D11" s="120">
        <v>17247</v>
      </c>
      <c r="E11" s="91">
        <v>0.13609677572084655</v>
      </c>
      <c r="F11" s="120">
        <v>16459</v>
      </c>
      <c r="G11" s="91">
        <v>0.13580593258797805</v>
      </c>
      <c r="H11" s="120">
        <v>16253</v>
      </c>
      <c r="I11" s="91">
        <v>0.13957422690150884</v>
      </c>
      <c r="J11" s="120">
        <v>16751</v>
      </c>
      <c r="K11" s="91">
        <v>0.13972906691580053</v>
      </c>
      <c r="L11" s="120">
        <v>16832</v>
      </c>
      <c r="M11" s="91">
        <v>0.13920983202520865</v>
      </c>
      <c r="N11" s="120">
        <v>16976</v>
      </c>
      <c r="O11" s="91">
        <v>0.138314254287693</v>
      </c>
      <c r="P11" s="120">
        <v>15979</v>
      </c>
      <c r="Q11" s="91">
        <v>0.13307183663951766</v>
      </c>
      <c r="R11" s="23">
        <v>-0.05872997172478794</v>
      </c>
      <c r="S11" s="207" t="s">
        <v>132</v>
      </c>
    </row>
    <row r="12" spans="1:19" ht="24.75" customHeight="1" thickBot="1">
      <c r="A12" s="115" t="s">
        <v>84</v>
      </c>
      <c r="B12" s="116">
        <v>83732</v>
      </c>
      <c r="C12" s="117">
        <v>0.619695377373851</v>
      </c>
      <c r="D12" s="116">
        <v>79305</v>
      </c>
      <c r="E12" s="117">
        <v>0.6257989678519009</v>
      </c>
      <c r="F12" s="116">
        <v>75625</v>
      </c>
      <c r="G12" s="117">
        <v>0.6239943892074755</v>
      </c>
      <c r="H12" s="116">
        <v>72883</v>
      </c>
      <c r="I12" s="117">
        <v>0.6258898898211204</v>
      </c>
      <c r="J12" s="116">
        <v>74400</v>
      </c>
      <c r="K12" s="117">
        <v>0.6206102667623162</v>
      </c>
      <c r="L12" s="116">
        <v>74921</v>
      </c>
      <c r="M12" s="117">
        <v>0.6196375846697157</v>
      </c>
      <c r="N12" s="116">
        <v>76031</v>
      </c>
      <c r="O12" s="117">
        <v>0.6194728480058663</v>
      </c>
      <c r="P12" s="116">
        <v>73900</v>
      </c>
      <c r="Q12" s="117">
        <v>0.6154333016872366</v>
      </c>
      <c r="R12" s="123">
        <v>-0.028028041193723614</v>
      </c>
      <c r="S12" s="209"/>
    </row>
    <row r="13" spans="1:19" ht="14.25">
      <c r="A13" s="172" t="s">
        <v>85</v>
      </c>
      <c r="B13" s="124">
        <v>3063</v>
      </c>
      <c r="C13" s="90">
        <v>0.02266907443863882</v>
      </c>
      <c r="D13" s="124">
        <v>2750</v>
      </c>
      <c r="E13" s="90">
        <v>0.021700361409655478</v>
      </c>
      <c r="F13" s="124">
        <v>2651</v>
      </c>
      <c r="G13" s="90">
        <v>0.02187383967985478</v>
      </c>
      <c r="H13" s="124">
        <v>2583</v>
      </c>
      <c r="I13" s="90">
        <v>0.02218176509485002</v>
      </c>
      <c r="J13" s="124">
        <v>2619</v>
      </c>
      <c r="K13" s="90">
        <v>0.02184648237433476</v>
      </c>
      <c r="L13" s="124">
        <v>2696</v>
      </c>
      <c r="M13" s="90">
        <v>0.022297392296813358</v>
      </c>
      <c r="N13" s="124">
        <v>2695</v>
      </c>
      <c r="O13" s="90">
        <v>0.021957876726280197</v>
      </c>
      <c r="P13" s="124">
        <v>2606</v>
      </c>
      <c r="Q13" s="90">
        <v>0.021702560002664933</v>
      </c>
      <c r="R13" s="14">
        <v>-0.033024118738404454</v>
      </c>
      <c r="S13" s="207" t="s">
        <v>133</v>
      </c>
    </row>
    <row r="14" spans="1:19" ht="14.25">
      <c r="A14" s="169" t="s">
        <v>86</v>
      </c>
      <c r="B14" s="119">
        <v>15509</v>
      </c>
      <c r="C14" s="89">
        <v>0.11478115425035895</v>
      </c>
      <c r="D14" s="119">
        <v>14113</v>
      </c>
      <c r="E14" s="89">
        <v>0.11136625475435191</v>
      </c>
      <c r="F14" s="119">
        <v>13767</v>
      </c>
      <c r="G14" s="89">
        <v>0.1135937951235612</v>
      </c>
      <c r="H14" s="119">
        <v>13116</v>
      </c>
      <c r="I14" s="89">
        <v>0.11263493263029532</v>
      </c>
      <c r="J14" s="119">
        <v>13535</v>
      </c>
      <c r="K14" s="89">
        <v>0.11290268764284882</v>
      </c>
      <c r="L14" s="119">
        <v>13685</v>
      </c>
      <c r="M14" s="89">
        <v>0.11318242343541945</v>
      </c>
      <c r="N14" s="119">
        <v>13793</v>
      </c>
      <c r="O14" s="89">
        <v>0.11238033160875056</v>
      </c>
      <c r="P14" s="119">
        <v>10939</v>
      </c>
      <c r="Q14" s="89">
        <v>0.0910991189060444</v>
      </c>
      <c r="R14" s="125">
        <v>-0.20691655187413904</v>
      </c>
      <c r="S14" s="207" t="s">
        <v>134</v>
      </c>
    </row>
    <row r="15" spans="1:19" ht="14.25">
      <c r="A15" s="170" t="s">
        <v>87</v>
      </c>
      <c r="B15" s="120">
        <v>13484</v>
      </c>
      <c r="C15" s="91">
        <v>0.09979425391139596</v>
      </c>
      <c r="D15" s="120">
        <v>12327</v>
      </c>
      <c r="E15" s="91">
        <v>0.09727285639884475</v>
      </c>
      <c r="F15" s="120">
        <v>11497</v>
      </c>
      <c r="G15" s="91">
        <v>0.09486364949049053</v>
      </c>
      <c r="H15" s="120">
        <v>11139</v>
      </c>
      <c r="I15" s="91">
        <v>0.09565725179695483</v>
      </c>
      <c r="J15" s="120">
        <v>11460</v>
      </c>
      <c r="K15" s="91">
        <v>0.09559400076742129</v>
      </c>
      <c r="L15" s="120">
        <v>11442</v>
      </c>
      <c r="M15" s="91">
        <v>0.09463158852379022</v>
      </c>
      <c r="N15" s="120">
        <v>11726</v>
      </c>
      <c r="O15" s="91">
        <v>0.09553916975597833</v>
      </c>
      <c r="P15" s="120">
        <v>11627</v>
      </c>
      <c r="Q15" s="91">
        <v>0.09682872799347092</v>
      </c>
      <c r="R15" s="19">
        <v>-0.008442776735459663</v>
      </c>
      <c r="S15" s="207" t="s">
        <v>135</v>
      </c>
    </row>
    <row r="16" spans="1:19" ht="14.25">
      <c r="A16" s="170" t="s">
        <v>88</v>
      </c>
      <c r="B16" s="120">
        <v>1928</v>
      </c>
      <c r="C16" s="91">
        <v>0.014269009310380555</v>
      </c>
      <c r="D16" s="120">
        <v>1831</v>
      </c>
      <c r="E16" s="91">
        <v>0.014448495178574246</v>
      </c>
      <c r="F16" s="120">
        <v>1661</v>
      </c>
      <c r="G16" s="91">
        <v>0.013705185857502373</v>
      </c>
      <c r="H16" s="120">
        <v>1776</v>
      </c>
      <c r="I16" s="91">
        <v>0.01525157367729525</v>
      </c>
      <c r="J16" s="120">
        <v>1827</v>
      </c>
      <c r="K16" s="91">
        <v>0.015239985986219782</v>
      </c>
      <c r="L16" s="120">
        <v>1879</v>
      </c>
      <c r="M16" s="91">
        <v>0.015540356129715242</v>
      </c>
      <c r="N16" s="120">
        <v>1883</v>
      </c>
      <c r="O16" s="91">
        <v>0.015341996985374997</v>
      </c>
      <c r="P16" s="120">
        <v>1937</v>
      </c>
      <c r="Q16" s="91">
        <v>0.016131181398757476</v>
      </c>
      <c r="R16" s="19">
        <v>0.02867764206054169</v>
      </c>
      <c r="S16" s="207" t="s">
        <v>136</v>
      </c>
    </row>
    <row r="17" spans="1:19" ht="15" thickBot="1">
      <c r="A17" s="170" t="s">
        <v>89</v>
      </c>
      <c r="B17" s="120">
        <v>5168</v>
      </c>
      <c r="C17" s="91">
        <v>0.03824804985272132</v>
      </c>
      <c r="D17" s="120">
        <v>4847</v>
      </c>
      <c r="E17" s="91">
        <v>0.03824787336458185</v>
      </c>
      <c r="F17" s="120">
        <v>4887</v>
      </c>
      <c r="G17" s="91">
        <v>0.04032344568670325</v>
      </c>
      <c r="H17" s="120">
        <v>4485</v>
      </c>
      <c r="I17" s="91">
        <v>0.03851537609384527</v>
      </c>
      <c r="J17" s="120">
        <v>4824</v>
      </c>
      <c r="K17" s="91">
        <v>0.040239568909427606</v>
      </c>
      <c r="L17" s="120">
        <v>4818</v>
      </c>
      <c r="M17" s="91">
        <v>0.039847491129839305</v>
      </c>
      <c r="N17" s="120">
        <v>4972</v>
      </c>
      <c r="O17" s="91">
        <v>0.040510041960321014</v>
      </c>
      <c r="P17" s="120">
        <v>4873</v>
      </c>
      <c r="Q17" s="91">
        <v>0.04058195506254268</v>
      </c>
      <c r="R17" s="19">
        <v>-0.01991150442477876</v>
      </c>
      <c r="S17" s="207" t="s">
        <v>137</v>
      </c>
    </row>
    <row r="18" spans="1:19" ht="24.75" customHeight="1" thickBot="1">
      <c r="A18" s="115" t="s">
        <v>90</v>
      </c>
      <c r="B18" s="116">
        <v>39152</v>
      </c>
      <c r="C18" s="117">
        <v>0.2897615417634956</v>
      </c>
      <c r="D18" s="116">
        <v>35868</v>
      </c>
      <c r="E18" s="117">
        <v>0.2830358411060082</v>
      </c>
      <c r="F18" s="116">
        <v>34463</v>
      </c>
      <c r="G18" s="117">
        <v>0.28435991583811215</v>
      </c>
      <c r="H18" s="116">
        <v>33099</v>
      </c>
      <c r="I18" s="117">
        <v>0.2842408992932407</v>
      </c>
      <c r="J18" s="116">
        <v>34265</v>
      </c>
      <c r="K18" s="117">
        <v>0.28582272568025224</v>
      </c>
      <c r="L18" s="116">
        <v>34520</v>
      </c>
      <c r="M18" s="117">
        <v>0.2854992515155776</v>
      </c>
      <c r="N18" s="116">
        <v>35069</v>
      </c>
      <c r="O18" s="117">
        <v>0.28572941703670507</v>
      </c>
      <c r="P18" s="116">
        <v>31982</v>
      </c>
      <c r="Q18" s="117">
        <v>0.26634354336348043</v>
      </c>
      <c r="R18" s="123">
        <v>-0.08802646211753971</v>
      </c>
      <c r="S18" s="209"/>
    </row>
    <row r="19" spans="1:19" ht="15" thickBot="1">
      <c r="A19" s="173" t="s">
        <v>42</v>
      </c>
      <c r="B19" s="126">
        <v>4800</v>
      </c>
      <c r="C19" s="104">
        <v>0.03552450450717151</v>
      </c>
      <c r="D19" s="126">
        <v>4536</v>
      </c>
      <c r="E19" s="104">
        <v>0.035793759765162636</v>
      </c>
      <c r="F19" s="126">
        <v>4287</v>
      </c>
      <c r="G19" s="104">
        <v>0.03537274640042906</v>
      </c>
      <c r="H19" s="126">
        <v>4091</v>
      </c>
      <c r="I19" s="104">
        <v>0.035131862564084945</v>
      </c>
      <c r="J19" s="126">
        <v>4395</v>
      </c>
      <c r="K19" s="104">
        <v>0.03666105003253199</v>
      </c>
      <c r="L19" s="126">
        <v>4664</v>
      </c>
      <c r="M19" s="104">
        <v>0.03857382702979878</v>
      </c>
      <c r="N19" s="126">
        <v>4676</v>
      </c>
      <c r="O19" s="104">
        <v>0.03809834195624719</v>
      </c>
      <c r="P19" s="126">
        <v>7362</v>
      </c>
      <c r="Q19" s="104">
        <v>0.0613101484035377</v>
      </c>
      <c r="R19" s="127">
        <v>0.5744225834046194</v>
      </c>
      <c r="S19" s="207" t="s">
        <v>138</v>
      </c>
    </row>
    <row r="20" spans="1:19" ht="15" thickBot="1">
      <c r="A20" s="40" t="s">
        <v>33</v>
      </c>
      <c r="B20" s="25">
        <v>135118</v>
      </c>
      <c r="C20" s="94">
        <v>1</v>
      </c>
      <c r="D20" s="25">
        <v>126726</v>
      </c>
      <c r="E20" s="94">
        <v>1</v>
      </c>
      <c r="F20" s="25">
        <v>121195</v>
      </c>
      <c r="G20" s="94">
        <v>1</v>
      </c>
      <c r="H20" s="25">
        <v>116447</v>
      </c>
      <c r="I20" s="94">
        <v>1</v>
      </c>
      <c r="J20" s="25">
        <v>119882</v>
      </c>
      <c r="K20" s="94">
        <v>1</v>
      </c>
      <c r="L20" s="25">
        <v>120911</v>
      </c>
      <c r="M20" s="94">
        <v>1</v>
      </c>
      <c r="N20" s="25">
        <v>122735</v>
      </c>
      <c r="O20" s="94">
        <v>1</v>
      </c>
      <c r="P20" s="25">
        <v>120078</v>
      </c>
      <c r="Q20" s="94">
        <v>1</v>
      </c>
      <c r="R20" s="28">
        <v>-0.02164826659062207</v>
      </c>
      <c r="S20" s="208" t="s">
        <v>73</v>
      </c>
    </row>
    <row r="22" spans="12:16" ht="14.25">
      <c r="L22" s="212"/>
      <c r="N22" s="212"/>
      <c r="P22" s="212"/>
    </row>
  </sheetData>
  <sheetProtection/>
  <mergeCells count="13">
    <mergeCell ref="J4:K4"/>
    <mergeCell ref="L4:M4"/>
    <mergeCell ref="R3:R5"/>
    <mergeCell ref="A1:R1"/>
    <mergeCell ref="A2:R2"/>
    <mergeCell ref="A3:A5"/>
    <mergeCell ref="B3:Q3"/>
    <mergeCell ref="H4:I4"/>
    <mergeCell ref="P4:Q4"/>
    <mergeCell ref="B4:C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0" zoomScaleNormal="80" zoomScalePageLayoutView="0" workbookViewId="0" topLeftCell="A1">
      <selection activeCell="E11" sqref="E11"/>
    </sheetView>
  </sheetViews>
  <sheetFormatPr defaultColWidth="11.421875" defaultRowHeight="15"/>
  <cols>
    <col min="1" max="1" width="30.7109375" style="177" customWidth="1"/>
    <col min="2" max="11" width="11.28125" style="177" customWidth="1"/>
    <col min="12" max="16384" width="11.421875" style="177" customWidth="1"/>
  </cols>
  <sheetData>
    <row r="1" spans="1:11" ht="34.5" customHeight="1" thickBot="1" thickTop="1">
      <c r="A1" s="237" t="s">
        <v>176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77</v>
      </c>
      <c r="B2" s="264" t="s">
        <v>34</v>
      </c>
      <c r="C2" s="264"/>
      <c r="D2" s="264"/>
      <c r="E2" s="264"/>
      <c r="F2" s="264"/>
      <c r="G2" s="264"/>
      <c r="H2" s="264"/>
      <c r="I2" s="303"/>
      <c r="J2" s="253" t="s">
        <v>33</v>
      </c>
      <c r="K2" s="265"/>
    </row>
    <row r="3" spans="1:11" ht="24.75" customHeight="1">
      <c r="A3" s="307"/>
      <c r="B3" s="257" t="s">
        <v>35</v>
      </c>
      <c r="C3" s="258"/>
      <c r="D3" s="257" t="s">
        <v>36</v>
      </c>
      <c r="E3" s="258"/>
      <c r="F3" s="257" t="s">
        <v>37</v>
      </c>
      <c r="G3" s="258"/>
      <c r="H3" s="235" t="s">
        <v>38</v>
      </c>
      <c r="I3" s="236"/>
      <c r="J3" s="255"/>
      <c r="K3" s="261"/>
    </row>
    <row r="4" spans="1:11" ht="24.75" customHeight="1" thickBot="1">
      <c r="A4" s="308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30" t="s">
        <v>28</v>
      </c>
      <c r="I4" s="181" t="s">
        <v>29</v>
      </c>
      <c r="J4" s="182" t="s">
        <v>28</v>
      </c>
      <c r="K4" s="129" t="s">
        <v>29</v>
      </c>
    </row>
    <row r="5" spans="1:12" ht="24.75" customHeight="1" thickBot="1">
      <c r="A5" s="115" t="s">
        <v>78</v>
      </c>
      <c r="B5" s="116">
        <v>2995</v>
      </c>
      <c r="C5" s="144">
        <v>0.057829696852674264</v>
      </c>
      <c r="D5" s="116">
        <v>3002</v>
      </c>
      <c r="E5" s="144">
        <v>0.05313368378201386</v>
      </c>
      <c r="F5" s="116">
        <v>831</v>
      </c>
      <c r="G5" s="144">
        <v>0.07083191271735424</v>
      </c>
      <c r="H5" s="116">
        <v>6</v>
      </c>
      <c r="I5" s="183">
        <v>0.10526315789473684</v>
      </c>
      <c r="J5" s="116">
        <v>6834</v>
      </c>
      <c r="K5" s="144">
        <v>0.056913006545745264</v>
      </c>
      <c r="L5" s="207" t="s">
        <v>127</v>
      </c>
    </row>
    <row r="6" spans="1:12" ht="14.25">
      <c r="A6" s="169" t="s">
        <v>79</v>
      </c>
      <c r="B6" s="119">
        <v>9152</v>
      </c>
      <c r="C6" s="56">
        <v>0.17671365128403166</v>
      </c>
      <c r="D6" s="119">
        <v>9595</v>
      </c>
      <c r="E6" s="56">
        <v>0.1698260146197278</v>
      </c>
      <c r="F6" s="119">
        <v>1960</v>
      </c>
      <c r="G6" s="56">
        <v>0.16706443914081145</v>
      </c>
      <c r="H6" s="119">
        <v>10</v>
      </c>
      <c r="I6" s="184">
        <v>0.17543859649122806</v>
      </c>
      <c r="J6" s="146">
        <v>20717</v>
      </c>
      <c r="K6" s="56">
        <v>0.17252952247705658</v>
      </c>
      <c r="L6" s="207" t="s">
        <v>128</v>
      </c>
    </row>
    <row r="7" spans="1:12" ht="14.25">
      <c r="A7" s="170" t="s">
        <v>80</v>
      </c>
      <c r="B7" s="120">
        <v>4004</v>
      </c>
      <c r="C7" s="16">
        <v>0.07731222243676383</v>
      </c>
      <c r="D7" s="120">
        <v>5087</v>
      </c>
      <c r="E7" s="16">
        <v>0.09003699180516471</v>
      </c>
      <c r="F7" s="120">
        <v>898</v>
      </c>
      <c r="G7" s="16">
        <v>0.07654278895329014</v>
      </c>
      <c r="H7" s="120">
        <v>5</v>
      </c>
      <c r="I7" s="72">
        <v>0.08771929824561403</v>
      </c>
      <c r="J7" s="138">
        <v>9994</v>
      </c>
      <c r="K7" s="16">
        <v>0.08322923433101817</v>
      </c>
      <c r="L7" s="207" t="s">
        <v>129</v>
      </c>
    </row>
    <row r="8" spans="1:12" ht="14.25">
      <c r="A8" s="170" t="s">
        <v>81</v>
      </c>
      <c r="B8" s="120">
        <v>8130</v>
      </c>
      <c r="C8" s="16">
        <v>0.1569801119907318</v>
      </c>
      <c r="D8" s="120">
        <v>7941</v>
      </c>
      <c r="E8" s="16">
        <v>0.14055116019752564</v>
      </c>
      <c r="F8" s="120">
        <v>1529</v>
      </c>
      <c r="G8" s="16">
        <v>0.130327309921582</v>
      </c>
      <c r="H8" s="120">
        <v>9</v>
      </c>
      <c r="I8" s="72">
        <v>0.15789473684210525</v>
      </c>
      <c r="J8" s="138">
        <v>17609</v>
      </c>
      <c r="K8" s="16">
        <v>0.14664634654141476</v>
      </c>
      <c r="L8" s="207" t="s">
        <v>130</v>
      </c>
    </row>
    <row r="9" spans="1:12" ht="14.25">
      <c r="A9" s="170" t="s">
        <v>82</v>
      </c>
      <c r="B9" s="120">
        <v>4487</v>
      </c>
      <c r="C9" s="16">
        <v>0.08663834717126859</v>
      </c>
      <c r="D9" s="120">
        <v>4155</v>
      </c>
      <c r="E9" s="16">
        <v>0.07354112462167472</v>
      </c>
      <c r="F9" s="120">
        <v>956</v>
      </c>
      <c r="G9" s="16">
        <v>0.08148653256051824</v>
      </c>
      <c r="H9" s="120">
        <v>3</v>
      </c>
      <c r="I9" s="72">
        <v>0.05263157894736842</v>
      </c>
      <c r="J9" s="138">
        <v>9601</v>
      </c>
      <c r="K9" s="16">
        <v>0.07995636169822948</v>
      </c>
      <c r="L9" s="207" t="s">
        <v>131</v>
      </c>
    </row>
    <row r="10" spans="1:12" ht="15" thickBot="1">
      <c r="A10" s="170" t="s">
        <v>83</v>
      </c>
      <c r="B10" s="120">
        <v>7275</v>
      </c>
      <c r="C10" s="16">
        <v>0.14047113342344084</v>
      </c>
      <c r="D10" s="120">
        <v>7410</v>
      </c>
      <c r="E10" s="16">
        <v>0.13115276376573037</v>
      </c>
      <c r="F10" s="120">
        <v>1288</v>
      </c>
      <c r="G10" s="16">
        <v>0.10978520286396182</v>
      </c>
      <c r="H10" s="120">
        <v>6</v>
      </c>
      <c r="I10" s="72">
        <v>0.10526315789473684</v>
      </c>
      <c r="J10" s="138">
        <v>15979</v>
      </c>
      <c r="K10" s="16">
        <v>0.13307183663951766</v>
      </c>
      <c r="L10" s="207" t="s">
        <v>132</v>
      </c>
    </row>
    <row r="11" spans="1:12" ht="24.75" customHeight="1" thickBot="1">
      <c r="A11" s="115" t="s">
        <v>84</v>
      </c>
      <c r="B11" s="116">
        <v>33048</v>
      </c>
      <c r="C11" s="144">
        <v>0.6381154663062367</v>
      </c>
      <c r="D11" s="116">
        <v>34188</v>
      </c>
      <c r="E11" s="144">
        <v>0.6051080550098232</v>
      </c>
      <c r="F11" s="116">
        <v>6631</v>
      </c>
      <c r="G11" s="144">
        <v>0.5652062734401636</v>
      </c>
      <c r="H11" s="116">
        <v>33</v>
      </c>
      <c r="I11" s="183">
        <v>0.5789473684210527</v>
      </c>
      <c r="J11" s="116">
        <v>73900</v>
      </c>
      <c r="K11" s="144">
        <v>0.6154333016872366</v>
      </c>
      <c r="L11" s="209"/>
    </row>
    <row r="12" spans="1:12" ht="14.25">
      <c r="A12" s="172" t="s">
        <v>85</v>
      </c>
      <c r="B12" s="185">
        <v>1219</v>
      </c>
      <c r="C12" s="186">
        <v>0.023537362425178607</v>
      </c>
      <c r="D12" s="185">
        <v>1121</v>
      </c>
      <c r="E12" s="186">
        <v>0.01984105913378998</v>
      </c>
      <c r="F12" s="185">
        <v>263</v>
      </c>
      <c r="G12" s="186">
        <v>0.022417320150017052</v>
      </c>
      <c r="H12" s="185">
        <v>3</v>
      </c>
      <c r="I12" s="187">
        <v>0.05263157894736842</v>
      </c>
      <c r="J12" s="185">
        <v>2606</v>
      </c>
      <c r="K12" s="186">
        <v>0.021702560002664933</v>
      </c>
      <c r="L12" s="207" t="s">
        <v>133</v>
      </c>
    </row>
    <row r="13" spans="1:12" ht="14.25">
      <c r="A13" s="169" t="s">
        <v>86</v>
      </c>
      <c r="B13" s="119">
        <v>4321</v>
      </c>
      <c r="C13" s="56">
        <v>0.08343309519212201</v>
      </c>
      <c r="D13" s="119">
        <v>5416</v>
      </c>
      <c r="E13" s="56">
        <v>0.09586010371864989</v>
      </c>
      <c r="F13" s="119">
        <v>1194</v>
      </c>
      <c r="G13" s="56">
        <v>0.10177292874190248</v>
      </c>
      <c r="H13" s="119">
        <v>8</v>
      </c>
      <c r="I13" s="184">
        <v>0.14035087719298245</v>
      </c>
      <c r="J13" s="146">
        <v>10939</v>
      </c>
      <c r="K13" s="56">
        <v>0.0910991189060444</v>
      </c>
      <c r="L13" s="207" t="s">
        <v>134</v>
      </c>
    </row>
    <row r="14" spans="1:12" ht="14.25">
      <c r="A14" s="170" t="s">
        <v>87</v>
      </c>
      <c r="B14" s="120">
        <v>4723</v>
      </c>
      <c r="C14" s="16">
        <v>0.09119521143077815</v>
      </c>
      <c r="D14" s="120">
        <v>5520</v>
      </c>
      <c r="E14" s="16">
        <v>0.09770084426273032</v>
      </c>
      <c r="F14" s="120">
        <v>1380</v>
      </c>
      <c r="G14" s="16">
        <v>0.11762700306853051</v>
      </c>
      <c r="H14" s="120">
        <v>4</v>
      </c>
      <c r="I14" s="72">
        <v>0.07017543859649122</v>
      </c>
      <c r="J14" s="138">
        <v>11627</v>
      </c>
      <c r="K14" s="16">
        <v>0.09682872799347092</v>
      </c>
      <c r="L14" s="207" t="s">
        <v>135</v>
      </c>
    </row>
    <row r="15" spans="1:12" ht="14.25">
      <c r="A15" s="170" t="s">
        <v>88</v>
      </c>
      <c r="B15" s="120">
        <v>745</v>
      </c>
      <c r="C15" s="16">
        <v>0.01438501641243483</v>
      </c>
      <c r="D15" s="120">
        <v>1014</v>
      </c>
      <c r="E15" s="16">
        <v>0.017947220304784156</v>
      </c>
      <c r="F15" s="120">
        <v>177</v>
      </c>
      <c r="G15" s="16">
        <v>0.015086941697920218</v>
      </c>
      <c r="H15" s="120">
        <v>1</v>
      </c>
      <c r="I15" s="72">
        <v>0.017543859649122806</v>
      </c>
      <c r="J15" s="138">
        <v>1937</v>
      </c>
      <c r="K15" s="16">
        <v>0.016131181398757476</v>
      </c>
      <c r="L15" s="207" t="s">
        <v>136</v>
      </c>
    </row>
    <row r="16" spans="1:12" ht="15" thickBot="1">
      <c r="A16" s="170" t="s">
        <v>89</v>
      </c>
      <c r="B16" s="120">
        <v>1880</v>
      </c>
      <c r="C16" s="16">
        <v>0.03630044410117784</v>
      </c>
      <c r="D16" s="120">
        <v>2507</v>
      </c>
      <c r="E16" s="16">
        <v>0.044372466769323354</v>
      </c>
      <c r="F16" s="120">
        <v>484</v>
      </c>
      <c r="G16" s="16">
        <v>0.041254688032730996</v>
      </c>
      <c r="H16" s="120">
        <v>2</v>
      </c>
      <c r="I16" s="72">
        <v>0.03508771929824561</v>
      </c>
      <c r="J16" s="138">
        <v>4873</v>
      </c>
      <c r="K16" s="16">
        <v>0.04058195506254268</v>
      </c>
      <c r="L16" s="207" t="s">
        <v>137</v>
      </c>
    </row>
    <row r="17" spans="1:12" ht="24.75" customHeight="1" thickBot="1">
      <c r="A17" s="115" t="s">
        <v>90</v>
      </c>
      <c r="B17" s="116">
        <v>12888</v>
      </c>
      <c r="C17" s="144">
        <v>0.24885112956169145</v>
      </c>
      <c r="D17" s="116">
        <v>15578</v>
      </c>
      <c r="E17" s="144">
        <v>0.27572169418927767</v>
      </c>
      <c r="F17" s="116">
        <v>3498</v>
      </c>
      <c r="G17" s="144">
        <v>0.2981588816911013</v>
      </c>
      <c r="H17" s="116">
        <v>18</v>
      </c>
      <c r="I17" s="183">
        <v>0.3157894736842105</v>
      </c>
      <c r="J17" s="116">
        <v>31982</v>
      </c>
      <c r="K17" s="144">
        <v>0.26634354336348043</v>
      </c>
      <c r="L17" s="209"/>
    </row>
    <row r="18" spans="1:12" ht="15" thickBot="1">
      <c r="A18" s="173" t="s">
        <v>42</v>
      </c>
      <c r="B18" s="126">
        <v>2859</v>
      </c>
      <c r="C18" s="54">
        <v>0.055203707279397565</v>
      </c>
      <c r="D18" s="126">
        <v>3731</v>
      </c>
      <c r="E18" s="54">
        <v>0.06603656701888529</v>
      </c>
      <c r="F18" s="126">
        <v>772</v>
      </c>
      <c r="G18" s="54">
        <v>0.06580293215138083</v>
      </c>
      <c r="H18" s="126">
        <v>0</v>
      </c>
      <c r="I18" s="188">
        <v>0</v>
      </c>
      <c r="J18" s="189">
        <v>7362</v>
      </c>
      <c r="K18" s="54">
        <v>0.0613101484035377</v>
      </c>
      <c r="L18" s="207" t="s">
        <v>138</v>
      </c>
    </row>
    <row r="19" spans="1:12" ht="15" thickBot="1">
      <c r="A19" s="40" t="s">
        <v>33</v>
      </c>
      <c r="B19" s="25">
        <v>51790</v>
      </c>
      <c r="C19" s="26">
        <v>1</v>
      </c>
      <c r="D19" s="25">
        <v>56499</v>
      </c>
      <c r="E19" s="26">
        <v>1</v>
      </c>
      <c r="F19" s="25">
        <v>11732</v>
      </c>
      <c r="G19" s="26">
        <v>1</v>
      </c>
      <c r="H19" s="25">
        <v>57</v>
      </c>
      <c r="I19" s="26">
        <v>1</v>
      </c>
      <c r="J19" s="25">
        <v>120078</v>
      </c>
      <c r="K19" s="26">
        <v>1</v>
      </c>
      <c r="L19" s="208" t="s">
        <v>73</v>
      </c>
    </row>
    <row r="20" spans="1:11" ht="14.25">
      <c r="A20" s="42"/>
      <c r="B20" s="59"/>
      <c r="C20" s="44"/>
      <c r="D20" s="59"/>
      <c r="E20" s="44"/>
      <c r="F20" s="59"/>
      <c r="G20" s="44"/>
      <c r="H20" s="59"/>
      <c r="I20" s="44"/>
      <c r="J20" s="59"/>
      <c r="K20" s="44"/>
    </row>
    <row r="21" spans="1:11" ht="14.25">
      <c r="A21" s="45" t="s">
        <v>39</v>
      </c>
      <c r="B21" s="211"/>
      <c r="C21" s="48"/>
      <c r="D21" s="48"/>
      <c r="E21" s="48"/>
      <c r="F21" s="48"/>
      <c r="G21" s="48"/>
      <c r="H21" s="48"/>
      <c r="I21" s="48"/>
      <c r="J21" s="211"/>
      <c r="K21" s="48"/>
    </row>
    <row r="22" spans="1:11" ht="14.25">
      <c r="A22" s="47" t="s">
        <v>40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4.25">
      <c r="A23" s="4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70" zoomScaleNormal="70" zoomScalePageLayoutView="0" workbookViewId="0" topLeftCell="A1">
      <selection activeCell="A2" sqref="A2:A6"/>
    </sheetView>
  </sheetViews>
  <sheetFormatPr defaultColWidth="11.421875" defaultRowHeight="15"/>
  <cols>
    <col min="1" max="1" width="30.7109375" style="177" customWidth="1"/>
    <col min="2" max="22" width="10.140625" style="177" customWidth="1"/>
    <col min="23" max="16384" width="11.421875" style="177" customWidth="1"/>
  </cols>
  <sheetData>
    <row r="1" spans="1:22" ht="24.75" customHeight="1" thickBot="1" thickTop="1">
      <c r="A1" s="237" t="s">
        <v>177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53" t="s">
        <v>77</v>
      </c>
      <c r="B2" s="312" t="s">
        <v>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253" t="s">
        <v>33</v>
      </c>
      <c r="V2" s="265"/>
    </row>
    <row r="3" spans="1:22" ht="24.75" customHeight="1" thickBot="1">
      <c r="A3" s="310"/>
      <c r="B3" s="263" t="s">
        <v>30</v>
      </c>
      <c r="C3" s="264"/>
      <c r="D3" s="264"/>
      <c r="E3" s="264"/>
      <c r="F3" s="264"/>
      <c r="G3" s="264"/>
      <c r="H3" s="264"/>
      <c r="I3" s="301"/>
      <c r="J3" s="302"/>
      <c r="K3" s="264" t="s">
        <v>31</v>
      </c>
      <c r="L3" s="301"/>
      <c r="M3" s="301"/>
      <c r="N3" s="301"/>
      <c r="O3" s="301"/>
      <c r="P3" s="301"/>
      <c r="Q3" s="301"/>
      <c r="R3" s="301"/>
      <c r="S3" s="314"/>
      <c r="T3" s="315"/>
      <c r="U3" s="287"/>
      <c r="V3" s="288"/>
    </row>
    <row r="4" spans="1:22" ht="24.75" customHeight="1" thickBot="1">
      <c r="A4" s="310"/>
      <c r="B4" s="263" t="s">
        <v>34</v>
      </c>
      <c r="C4" s="301"/>
      <c r="D4" s="301"/>
      <c r="E4" s="301"/>
      <c r="F4" s="301"/>
      <c r="G4" s="301"/>
      <c r="H4" s="301"/>
      <c r="I4" s="253" t="s">
        <v>91</v>
      </c>
      <c r="J4" s="316"/>
      <c r="K4" s="263" t="s">
        <v>34</v>
      </c>
      <c r="L4" s="264"/>
      <c r="M4" s="264"/>
      <c r="N4" s="264"/>
      <c r="O4" s="264"/>
      <c r="P4" s="264"/>
      <c r="Q4" s="264"/>
      <c r="R4" s="303"/>
      <c r="S4" s="253" t="s">
        <v>92</v>
      </c>
      <c r="T4" s="316"/>
      <c r="U4" s="287"/>
      <c r="V4" s="288"/>
    </row>
    <row r="5" spans="1:22" ht="24.75" customHeight="1">
      <c r="A5" s="310"/>
      <c r="B5" s="257" t="s">
        <v>35</v>
      </c>
      <c r="C5" s="258"/>
      <c r="D5" s="257" t="s">
        <v>36</v>
      </c>
      <c r="E5" s="258"/>
      <c r="F5" s="272" t="s">
        <v>37</v>
      </c>
      <c r="G5" s="273"/>
      <c r="H5" s="6" t="s">
        <v>38</v>
      </c>
      <c r="I5" s="317"/>
      <c r="J5" s="318"/>
      <c r="K5" s="272" t="s">
        <v>35</v>
      </c>
      <c r="L5" s="273"/>
      <c r="M5" s="279" t="s">
        <v>36</v>
      </c>
      <c r="N5" s="280"/>
      <c r="O5" s="257" t="s">
        <v>37</v>
      </c>
      <c r="P5" s="258"/>
      <c r="Q5" s="309" t="s">
        <v>38</v>
      </c>
      <c r="R5" s="309"/>
      <c r="S5" s="317"/>
      <c r="T5" s="318"/>
      <c r="U5" s="287"/>
      <c r="V5" s="288"/>
    </row>
    <row r="6" spans="1:22" ht="24.75" customHeight="1" thickBot="1">
      <c r="A6" s="311"/>
      <c r="B6" s="30" t="s">
        <v>28</v>
      </c>
      <c r="C6" s="31" t="s">
        <v>29</v>
      </c>
      <c r="D6" s="30" t="s">
        <v>28</v>
      </c>
      <c r="E6" s="31" t="s">
        <v>29</v>
      </c>
      <c r="F6" s="70" t="s">
        <v>28</v>
      </c>
      <c r="G6" s="71" t="s">
        <v>29</v>
      </c>
      <c r="H6" s="30" t="s">
        <v>28</v>
      </c>
      <c r="I6" s="32" t="s">
        <v>28</v>
      </c>
      <c r="J6" s="129" t="s">
        <v>29</v>
      </c>
      <c r="K6" s="70" t="s">
        <v>28</v>
      </c>
      <c r="L6" s="71" t="s">
        <v>29</v>
      </c>
      <c r="M6" s="30" t="s">
        <v>28</v>
      </c>
      <c r="N6" s="31" t="s">
        <v>29</v>
      </c>
      <c r="O6" s="8" t="s">
        <v>28</v>
      </c>
      <c r="P6" s="7" t="s">
        <v>29</v>
      </c>
      <c r="Q6" s="70" t="s">
        <v>28</v>
      </c>
      <c r="R6" s="71" t="s">
        <v>29</v>
      </c>
      <c r="S6" s="29" t="s">
        <v>28</v>
      </c>
      <c r="T6" s="130" t="s">
        <v>29</v>
      </c>
      <c r="U6" s="8" t="s">
        <v>28</v>
      </c>
      <c r="V6" s="131" t="s">
        <v>29</v>
      </c>
    </row>
    <row r="7" spans="1:23" ht="24.75" customHeight="1" thickBot="1">
      <c r="A7" s="115" t="s">
        <v>78</v>
      </c>
      <c r="B7" s="132">
        <v>1330</v>
      </c>
      <c r="C7" s="133">
        <v>0.06640371461380998</v>
      </c>
      <c r="D7" s="132">
        <v>912</v>
      </c>
      <c r="E7" s="133">
        <v>0.054454263195605444</v>
      </c>
      <c r="F7" s="132">
        <v>229</v>
      </c>
      <c r="G7" s="134">
        <v>0.07452001301659618</v>
      </c>
      <c r="H7" s="132">
        <v>0</v>
      </c>
      <c r="I7" s="132">
        <v>2471</v>
      </c>
      <c r="J7" s="135">
        <v>0.06200286051238301</v>
      </c>
      <c r="K7" s="132">
        <v>1665</v>
      </c>
      <c r="L7" s="133">
        <v>0.05242278265797676</v>
      </c>
      <c r="M7" s="132">
        <v>2090</v>
      </c>
      <c r="N7" s="133">
        <v>0.05257729365298986</v>
      </c>
      <c r="O7" s="132">
        <v>602</v>
      </c>
      <c r="P7" s="133">
        <v>0.06952303961196443</v>
      </c>
      <c r="Q7" s="132">
        <v>6</v>
      </c>
      <c r="R7" s="133">
        <v>0.1111111111111111</v>
      </c>
      <c r="S7" s="132">
        <v>4363</v>
      </c>
      <c r="T7" s="133">
        <v>0.05438454347148645</v>
      </c>
      <c r="U7" s="132">
        <v>6834</v>
      </c>
      <c r="V7" s="133">
        <v>0.056913006545745264</v>
      </c>
      <c r="W7" s="206"/>
    </row>
    <row r="8" spans="1:23" ht="14.25">
      <c r="A8" s="169" t="s">
        <v>79</v>
      </c>
      <c r="B8" s="124">
        <v>3555</v>
      </c>
      <c r="C8" s="11">
        <v>0.17749263567826654</v>
      </c>
      <c r="D8" s="124">
        <v>2861</v>
      </c>
      <c r="E8" s="11">
        <v>0.17082636732744208</v>
      </c>
      <c r="F8" s="124">
        <v>522</v>
      </c>
      <c r="G8" s="90">
        <v>0.16986657988935894</v>
      </c>
      <c r="H8" s="124">
        <v>1</v>
      </c>
      <c r="I8" s="136">
        <v>6939</v>
      </c>
      <c r="J8" s="137">
        <v>0.17411487215517024</v>
      </c>
      <c r="K8" s="124">
        <v>5597</v>
      </c>
      <c r="L8" s="11">
        <v>0.1762224111331507</v>
      </c>
      <c r="M8" s="124">
        <v>6734</v>
      </c>
      <c r="N8" s="11">
        <v>0.16940454328193003</v>
      </c>
      <c r="O8" s="124">
        <v>1438</v>
      </c>
      <c r="P8" s="11">
        <v>0.16606998498671902</v>
      </c>
      <c r="Q8" s="124">
        <v>9</v>
      </c>
      <c r="R8" s="11">
        <v>0.16666666666666663</v>
      </c>
      <c r="S8" s="136">
        <v>13778</v>
      </c>
      <c r="T8" s="11">
        <v>0.1717419756933624</v>
      </c>
      <c r="U8" s="136">
        <v>20717</v>
      </c>
      <c r="V8" s="11">
        <v>0.17252952247705658</v>
      </c>
      <c r="W8" s="206"/>
    </row>
    <row r="9" spans="1:23" ht="14.25">
      <c r="A9" s="170" t="s">
        <v>80</v>
      </c>
      <c r="B9" s="120">
        <v>1486</v>
      </c>
      <c r="C9" s="16">
        <v>0.07419242098956513</v>
      </c>
      <c r="D9" s="120">
        <v>1546</v>
      </c>
      <c r="E9" s="16">
        <v>0.09230952949605924</v>
      </c>
      <c r="F9" s="120">
        <v>208</v>
      </c>
      <c r="G9" s="91">
        <v>0.06768630003254149</v>
      </c>
      <c r="H9" s="120">
        <v>1</v>
      </c>
      <c r="I9" s="138">
        <v>3241</v>
      </c>
      <c r="J9" s="139">
        <v>0.081323865204627</v>
      </c>
      <c r="K9" s="120">
        <v>2518</v>
      </c>
      <c r="L9" s="16">
        <v>0.07927961965933063</v>
      </c>
      <c r="M9" s="120">
        <v>3541</v>
      </c>
      <c r="N9" s="16">
        <v>0.08907952001207517</v>
      </c>
      <c r="O9" s="120">
        <v>690</v>
      </c>
      <c r="P9" s="16">
        <v>0.07968587596720175</v>
      </c>
      <c r="Q9" s="120">
        <v>4</v>
      </c>
      <c r="R9" s="16">
        <v>0.07407407407407407</v>
      </c>
      <c r="S9" s="138">
        <v>6753</v>
      </c>
      <c r="T9" s="16">
        <v>0.08417575568712994</v>
      </c>
      <c r="U9" s="138">
        <v>9994</v>
      </c>
      <c r="V9" s="16">
        <v>0.08322923433101817</v>
      </c>
      <c r="W9" s="206"/>
    </row>
    <row r="10" spans="1:23" ht="14.25">
      <c r="A10" s="171" t="s">
        <v>81</v>
      </c>
      <c r="B10" s="120">
        <v>3168</v>
      </c>
      <c r="C10" s="16">
        <v>0.158170652553797</v>
      </c>
      <c r="D10" s="120">
        <v>2524</v>
      </c>
      <c r="E10" s="16">
        <v>0.15070456173871508</v>
      </c>
      <c r="F10" s="120">
        <v>387</v>
      </c>
      <c r="G10" s="91">
        <v>0.12593556784900747</v>
      </c>
      <c r="H10" s="120">
        <v>0</v>
      </c>
      <c r="I10" s="138">
        <v>6079</v>
      </c>
      <c r="J10" s="139">
        <v>0.15253556821318345</v>
      </c>
      <c r="K10" s="120">
        <v>4962</v>
      </c>
      <c r="L10" s="16">
        <v>0.15622933786719562</v>
      </c>
      <c r="M10" s="120">
        <v>5417</v>
      </c>
      <c r="N10" s="16">
        <v>0.1362733013005962</v>
      </c>
      <c r="O10" s="120">
        <v>1142</v>
      </c>
      <c r="P10" s="16">
        <v>0.1318858990645571</v>
      </c>
      <c r="Q10" s="120">
        <v>9</v>
      </c>
      <c r="R10" s="16">
        <v>0.16666666666666663</v>
      </c>
      <c r="S10" s="138">
        <v>11530</v>
      </c>
      <c r="T10" s="16">
        <v>0.14372078529136803</v>
      </c>
      <c r="U10" s="138">
        <v>17609</v>
      </c>
      <c r="V10" s="16">
        <v>0.14664634654141476</v>
      </c>
      <c r="W10" s="206"/>
    </row>
    <row r="11" spans="1:23" ht="14.25">
      <c r="A11" s="171" t="s">
        <v>82</v>
      </c>
      <c r="B11" s="120">
        <v>2111</v>
      </c>
      <c r="C11" s="16">
        <v>0.10539717409755854</v>
      </c>
      <c r="D11" s="120">
        <v>1347</v>
      </c>
      <c r="E11" s="16">
        <v>0.08042751373298303</v>
      </c>
      <c r="F11" s="120">
        <v>322</v>
      </c>
      <c r="G11" s="91">
        <v>0.10478359908883828</v>
      </c>
      <c r="H11" s="120">
        <v>0</v>
      </c>
      <c r="I11" s="138">
        <v>3780</v>
      </c>
      <c r="J11" s="139">
        <v>0.0948485684891978</v>
      </c>
      <c r="K11" s="120">
        <v>2376</v>
      </c>
      <c r="L11" s="16">
        <v>0.07480872768489658</v>
      </c>
      <c r="M11" s="120">
        <v>2808</v>
      </c>
      <c r="N11" s="16">
        <v>0.07063973233377777</v>
      </c>
      <c r="O11" s="120">
        <v>634</v>
      </c>
      <c r="P11" s="16">
        <v>0.07321861646841438</v>
      </c>
      <c r="Q11" s="120">
        <v>3</v>
      </c>
      <c r="R11" s="16">
        <v>0.05555555555555555</v>
      </c>
      <c r="S11" s="138">
        <v>5821</v>
      </c>
      <c r="T11" s="16">
        <v>0.07255842941726394</v>
      </c>
      <c r="U11" s="138">
        <v>9601</v>
      </c>
      <c r="V11" s="16">
        <v>0.07995636169822948</v>
      </c>
      <c r="W11" s="206"/>
    </row>
    <row r="12" spans="1:23" ht="15" thickBot="1">
      <c r="A12" s="171" t="s">
        <v>83</v>
      </c>
      <c r="B12" s="140">
        <v>2828</v>
      </c>
      <c r="C12" s="141">
        <v>0.1411952668630486</v>
      </c>
      <c r="D12" s="140">
        <v>2168</v>
      </c>
      <c r="E12" s="141">
        <v>0.12944829233341296</v>
      </c>
      <c r="F12" s="140">
        <v>309</v>
      </c>
      <c r="G12" s="112">
        <v>0.10055320533680442</v>
      </c>
      <c r="H12" s="140">
        <v>1</v>
      </c>
      <c r="I12" s="142">
        <v>5306</v>
      </c>
      <c r="J12" s="143">
        <v>0.13313928687928137</v>
      </c>
      <c r="K12" s="140">
        <v>4447</v>
      </c>
      <c r="L12" s="141">
        <v>0.14001448317118478</v>
      </c>
      <c r="M12" s="140">
        <v>5242</v>
      </c>
      <c r="N12" s="141">
        <v>0.13187089632965207</v>
      </c>
      <c r="O12" s="140">
        <v>979</v>
      </c>
      <c r="P12" s="141">
        <v>0.11306155445201523</v>
      </c>
      <c r="Q12" s="140">
        <v>5</v>
      </c>
      <c r="R12" s="141">
        <v>0.0925925925925926</v>
      </c>
      <c r="S12" s="142">
        <v>10673</v>
      </c>
      <c r="T12" s="141">
        <v>0.13303832969772517</v>
      </c>
      <c r="U12" s="142">
        <v>15979</v>
      </c>
      <c r="V12" s="141">
        <v>0.13307183663951766</v>
      </c>
      <c r="W12" s="206"/>
    </row>
    <row r="13" spans="1:22" ht="24.75" customHeight="1" thickBot="1">
      <c r="A13" s="115" t="s">
        <v>84</v>
      </c>
      <c r="B13" s="116">
        <v>13148</v>
      </c>
      <c r="C13" s="144">
        <v>0.6564481501822359</v>
      </c>
      <c r="D13" s="116">
        <v>10446</v>
      </c>
      <c r="E13" s="144">
        <v>0.6237162646286124</v>
      </c>
      <c r="F13" s="116">
        <v>1748</v>
      </c>
      <c r="G13" s="117">
        <v>0.5688252521965507</v>
      </c>
      <c r="H13" s="116">
        <v>3</v>
      </c>
      <c r="I13" s="116">
        <v>25345</v>
      </c>
      <c r="J13" s="145">
        <v>0.6359621609414599</v>
      </c>
      <c r="K13" s="116">
        <v>19900</v>
      </c>
      <c r="L13" s="144">
        <v>0.6265545795157583</v>
      </c>
      <c r="M13" s="116">
        <v>23742</v>
      </c>
      <c r="N13" s="144">
        <v>0.5972679932580313</v>
      </c>
      <c r="O13" s="116">
        <v>4883</v>
      </c>
      <c r="P13" s="144">
        <v>0.5639219309389075</v>
      </c>
      <c r="Q13" s="116">
        <v>30</v>
      </c>
      <c r="R13" s="144">
        <v>0.5555555555555555</v>
      </c>
      <c r="S13" s="116">
        <v>48555</v>
      </c>
      <c r="T13" s="144">
        <v>0.6052352757868494</v>
      </c>
      <c r="U13" s="116">
        <v>73900</v>
      </c>
      <c r="V13" s="144">
        <v>0.6154333016872366</v>
      </c>
    </row>
    <row r="14" spans="1:23" ht="14.25">
      <c r="A14" s="169" t="s">
        <v>85</v>
      </c>
      <c r="B14" s="119">
        <v>580</v>
      </c>
      <c r="C14" s="56">
        <v>0.028958010884217886</v>
      </c>
      <c r="D14" s="119">
        <v>404</v>
      </c>
      <c r="E14" s="56">
        <v>0.024122283257702413</v>
      </c>
      <c r="F14" s="119">
        <v>94</v>
      </c>
      <c r="G14" s="89">
        <v>0.03058900097624471</v>
      </c>
      <c r="H14" s="119">
        <v>0</v>
      </c>
      <c r="I14" s="146">
        <v>1078</v>
      </c>
      <c r="J14" s="147">
        <v>0.027049406569141596</v>
      </c>
      <c r="K14" s="119">
        <v>639</v>
      </c>
      <c r="L14" s="56">
        <v>0.020119013884953244</v>
      </c>
      <c r="M14" s="119">
        <v>717</v>
      </c>
      <c r="N14" s="56">
        <v>0.01803728208095394</v>
      </c>
      <c r="O14" s="119">
        <v>169</v>
      </c>
      <c r="P14" s="56">
        <v>0.019517265273126225</v>
      </c>
      <c r="Q14" s="119">
        <v>3</v>
      </c>
      <c r="R14" s="56">
        <v>0.05555555555555555</v>
      </c>
      <c r="S14" s="146">
        <v>1528</v>
      </c>
      <c r="T14" s="56">
        <v>0.019046431910252414</v>
      </c>
      <c r="U14" s="146">
        <v>2606</v>
      </c>
      <c r="V14" s="56">
        <v>0.021702560002664933</v>
      </c>
      <c r="W14" s="206"/>
    </row>
    <row r="15" spans="1:23" ht="14.25">
      <c r="A15" s="169" t="s">
        <v>86</v>
      </c>
      <c r="B15" s="120">
        <v>1597</v>
      </c>
      <c r="C15" s="16">
        <v>0.07973438514154477</v>
      </c>
      <c r="D15" s="120">
        <v>1587</v>
      </c>
      <c r="E15" s="16">
        <v>0.09475758299498448</v>
      </c>
      <c r="F15" s="120">
        <v>317</v>
      </c>
      <c r="G15" s="91">
        <v>0.10315652456882525</v>
      </c>
      <c r="H15" s="120">
        <v>0</v>
      </c>
      <c r="I15" s="138">
        <v>3501</v>
      </c>
      <c r="J15" s="139">
        <v>0.08784784081499511</v>
      </c>
      <c r="K15" s="120">
        <v>2724</v>
      </c>
      <c r="L15" s="16">
        <v>0.08576556153773496</v>
      </c>
      <c r="M15" s="120">
        <v>3829</v>
      </c>
      <c r="N15" s="16">
        <v>0.09632462076425749</v>
      </c>
      <c r="O15" s="120">
        <v>877</v>
      </c>
      <c r="P15" s="16">
        <v>0.10128190322208107</v>
      </c>
      <c r="Q15" s="120">
        <v>8</v>
      </c>
      <c r="R15" s="16">
        <v>0.14814814814814814</v>
      </c>
      <c r="S15" s="138">
        <v>7438</v>
      </c>
      <c r="T15" s="16">
        <v>0.09271424119663446</v>
      </c>
      <c r="U15" s="138">
        <v>10939</v>
      </c>
      <c r="V15" s="16">
        <v>0.0910991189060444</v>
      </c>
      <c r="W15" s="206"/>
    </row>
    <row r="16" spans="1:23" ht="14.25">
      <c r="A16" s="170" t="s">
        <v>87</v>
      </c>
      <c r="B16" s="120">
        <v>1426</v>
      </c>
      <c r="C16" s="16">
        <v>0.07119676469119776</v>
      </c>
      <c r="D16" s="120">
        <v>1416</v>
      </c>
      <c r="E16" s="16">
        <v>0.08454740864580845</v>
      </c>
      <c r="F16" s="120">
        <v>334</v>
      </c>
      <c r="G16" s="91">
        <v>0.1086885779368695</v>
      </c>
      <c r="H16" s="120">
        <v>0</v>
      </c>
      <c r="I16" s="138">
        <v>3176</v>
      </c>
      <c r="J16" s="139">
        <v>0.07969287130203498</v>
      </c>
      <c r="K16" s="120">
        <v>3297</v>
      </c>
      <c r="L16" s="16">
        <v>0.10380655520921886</v>
      </c>
      <c r="M16" s="120">
        <v>4104</v>
      </c>
      <c r="N16" s="16">
        <v>0.10324268571859826</v>
      </c>
      <c r="O16" s="120">
        <v>1046</v>
      </c>
      <c r="P16" s="16">
        <v>0.1207991684952073</v>
      </c>
      <c r="Q16" s="120">
        <v>4</v>
      </c>
      <c r="R16" s="16">
        <v>0.07407407407407407</v>
      </c>
      <c r="S16" s="138">
        <v>8451</v>
      </c>
      <c r="T16" s="16">
        <v>0.10534122779682145</v>
      </c>
      <c r="U16" s="138">
        <v>11627</v>
      </c>
      <c r="V16" s="16">
        <v>0.09682872799347092</v>
      </c>
      <c r="W16" s="206"/>
    </row>
    <row r="17" spans="1:23" ht="14.25">
      <c r="A17" s="170" t="s">
        <v>88</v>
      </c>
      <c r="B17" s="120">
        <v>272</v>
      </c>
      <c r="C17" s="16">
        <v>0.013580308552598732</v>
      </c>
      <c r="D17" s="120">
        <v>314</v>
      </c>
      <c r="E17" s="16">
        <v>0.018748507284451876</v>
      </c>
      <c r="F17" s="120">
        <v>47</v>
      </c>
      <c r="G17" s="91">
        <v>0.015294500488122356</v>
      </c>
      <c r="H17" s="120">
        <v>0</v>
      </c>
      <c r="I17" s="138">
        <v>633</v>
      </c>
      <c r="J17" s="139">
        <v>0.015883371389857726</v>
      </c>
      <c r="K17" s="120">
        <v>473</v>
      </c>
      <c r="L17" s="16">
        <v>0.014892478196530336</v>
      </c>
      <c r="M17" s="120">
        <v>700</v>
      </c>
      <c r="N17" s="16">
        <v>0.01760961988377651</v>
      </c>
      <c r="O17" s="120">
        <v>130</v>
      </c>
      <c r="P17" s="16">
        <v>0.015013280979327867</v>
      </c>
      <c r="Q17" s="120">
        <v>1</v>
      </c>
      <c r="R17" s="16">
        <v>0.018518518518518517</v>
      </c>
      <c r="S17" s="138">
        <v>1304</v>
      </c>
      <c r="T17" s="16">
        <v>0.01625428482393269</v>
      </c>
      <c r="U17" s="138">
        <v>1937</v>
      </c>
      <c r="V17" s="16">
        <v>0.016131181398757476</v>
      </c>
      <c r="W17" s="206"/>
    </row>
    <row r="18" spans="1:23" ht="15" thickBot="1">
      <c r="A18" s="170" t="s">
        <v>89</v>
      </c>
      <c r="B18" s="140">
        <v>828</v>
      </c>
      <c r="C18" s="141">
        <v>0.04134005691746968</v>
      </c>
      <c r="D18" s="140">
        <v>831</v>
      </c>
      <c r="E18" s="141">
        <v>0.04961786481967996</v>
      </c>
      <c r="F18" s="140">
        <v>135</v>
      </c>
      <c r="G18" s="112">
        <v>0.04393101204035145</v>
      </c>
      <c r="H18" s="140">
        <v>0</v>
      </c>
      <c r="I18" s="142">
        <v>1794</v>
      </c>
      <c r="J18" s="143">
        <v>0.04501543171153991</v>
      </c>
      <c r="K18" s="140">
        <v>1052</v>
      </c>
      <c r="L18" s="141">
        <v>0.033122382796511446</v>
      </c>
      <c r="M18" s="140">
        <v>1676</v>
      </c>
      <c r="N18" s="141">
        <v>0.04216246132172776</v>
      </c>
      <c r="O18" s="140">
        <v>349</v>
      </c>
      <c r="P18" s="141">
        <v>0.040304885090657126</v>
      </c>
      <c r="Q18" s="140">
        <v>2</v>
      </c>
      <c r="R18" s="141">
        <v>0.037037037037037035</v>
      </c>
      <c r="S18" s="142">
        <v>3079</v>
      </c>
      <c r="T18" s="141">
        <v>0.038379557494546586</v>
      </c>
      <c r="U18" s="142">
        <v>4873</v>
      </c>
      <c r="V18" s="141">
        <v>0.04058195506254268</v>
      </c>
      <c r="W18" s="206"/>
    </row>
    <row r="19" spans="1:22" ht="24.75" customHeight="1" thickBot="1">
      <c r="A19" s="148" t="s">
        <v>90</v>
      </c>
      <c r="B19" s="132">
        <v>4703</v>
      </c>
      <c r="C19" s="149">
        <v>0.23480952618702883</v>
      </c>
      <c r="D19" s="132">
        <v>4552</v>
      </c>
      <c r="E19" s="149">
        <v>0.27179364700262715</v>
      </c>
      <c r="F19" s="132">
        <v>927</v>
      </c>
      <c r="G19" s="117">
        <v>0.30165961601041325</v>
      </c>
      <c r="H19" s="132">
        <v>0</v>
      </c>
      <c r="I19" s="132">
        <v>10182</v>
      </c>
      <c r="J19" s="135">
        <v>0.2554889217875693</v>
      </c>
      <c r="K19" s="132">
        <v>8185</v>
      </c>
      <c r="L19" s="149">
        <v>0.25770599162494884</v>
      </c>
      <c r="M19" s="132">
        <v>11026</v>
      </c>
      <c r="N19" s="149">
        <v>0.27737666976931397</v>
      </c>
      <c r="O19" s="132">
        <v>2571</v>
      </c>
      <c r="P19" s="149">
        <v>0.2969165030603996</v>
      </c>
      <c r="Q19" s="132">
        <v>18</v>
      </c>
      <c r="R19" s="149">
        <v>0.3333333333333333</v>
      </c>
      <c r="S19" s="132">
        <v>21800</v>
      </c>
      <c r="T19" s="149">
        <v>0.27173574322218763</v>
      </c>
      <c r="U19" s="132">
        <v>31982</v>
      </c>
      <c r="V19" s="149">
        <v>0.26634354336348043</v>
      </c>
    </row>
    <row r="20" spans="1:23" ht="15" thickBot="1">
      <c r="A20" s="190" t="s">
        <v>42</v>
      </c>
      <c r="B20" s="150">
        <v>848</v>
      </c>
      <c r="C20" s="151">
        <v>0.04233860901692546</v>
      </c>
      <c r="D20" s="150">
        <v>838</v>
      </c>
      <c r="E20" s="151">
        <v>0.050035825173155</v>
      </c>
      <c r="F20" s="150">
        <v>169</v>
      </c>
      <c r="G20" s="151">
        <v>0.05499511877643998</v>
      </c>
      <c r="H20" s="150">
        <v>0</v>
      </c>
      <c r="I20" s="25">
        <v>1855</v>
      </c>
      <c r="J20" s="26">
        <v>0.04654605675858781</v>
      </c>
      <c r="K20" s="150">
        <v>2011</v>
      </c>
      <c r="L20" s="151">
        <v>0.06331664620131608</v>
      </c>
      <c r="M20" s="150">
        <v>2893</v>
      </c>
      <c r="N20" s="151">
        <v>0.07277804331966492</v>
      </c>
      <c r="O20" s="150">
        <v>603</v>
      </c>
      <c r="P20" s="151">
        <v>0.06963852638872849</v>
      </c>
      <c r="Q20" s="150">
        <v>0</v>
      </c>
      <c r="R20" s="151">
        <v>0</v>
      </c>
      <c r="S20" s="25">
        <v>5507</v>
      </c>
      <c r="T20" s="151">
        <v>0.06864443751947648</v>
      </c>
      <c r="U20" s="25">
        <v>7362</v>
      </c>
      <c r="V20" s="151">
        <v>0.0613101484035377</v>
      </c>
      <c r="W20" s="206"/>
    </row>
    <row r="21" spans="1:23" ht="15" thickBot="1">
      <c r="A21" s="40" t="s">
        <v>33</v>
      </c>
      <c r="B21" s="142">
        <v>20029</v>
      </c>
      <c r="C21" s="152">
        <v>1</v>
      </c>
      <c r="D21" s="142">
        <v>16748</v>
      </c>
      <c r="E21" s="152">
        <v>1</v>
      </c>
      <c r="F21" s="142">
        <v>3073</v>
      </c>
      <c r="G21" s="152">
        <v>1</v>
      </c>
      <c r="H21" s="142">
        <v>3</v>
      </c>
      <c r="I21" s="142">
        <v>39853</v>
      </c>
      <c r="J21" s="152">
        <v>1</v>
      </c>
      <c r="K21" s="142">
        <v>31761</v>
      </c>
      <c r="L21" s="152">
        <v>1</v>
      </c>
      <c r="M21" s="142">
        <v>39751</v>
      </c>
      <c r="N21" s="152">
        <v>1</v>
      </c>
      <c r="O21" s="142">
        <v>8659</v>
      </c>
      <c r="P21" s="152">
        <v>1</v>
      </c>
      <c r="Q21" s="142">
        <v>54</v>
      </c>
      <c r="R21" s="152">
        <v>1</v>
      </c>
      <c r="S21" s="142">
        <v>80225</v>
      </c>
      <c r="T21" s="152">
        <v>1</v>
      </c>
      <c r="U21" s="142">
        <v>120078</v>
      </c>
      <c r="V21" s="152">
        <v>1</v>
      </c>
      <c r="W21" s="210"/>
    </row>
    <row r="22" spans="1:22" ht="14.25">
      <c r="A22" s="42"/>
      <c r="B22" s="59"/>
      <c r="C22" s="44"/>
      <c r="D22" s="59"/>
      <c r="E22" s="44"/>
      <c r="F22" s="59"/>
      <c r="G22" s="44"/>
      <c r="H22" s="59"/>
      <c r="I22" s="59"/>
      <c r="J22" s="44"/>
      <c r="K22" s="59"/>
      <c r="L22" s="44"/>
      <c r="M22" s="59"/>
      <c r="N22" s="44"/>
      <c r="O22" s="59"/>
      <c r="P22" s="44"/>
      <c r="Q22" s="59"/>
      <c r="R22" s="44"/>
      <c r="S22" s="59"/>
      <c r="T22" s="44"/>
      <c r="U22" s="59"/>
      <c r="V22" s="44"/>
    </row>
    <row r="23" spans="1:22" ht="14.25">
      <c r="A23" s="45" t="s">
        <v>39</v>
      </c>
      <c r="B23" s="48"/>
      <c r="C23" s="12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4.25">
      <c r="A24" s="47" t="s">
        <v>40</v>
      </c>
      <c r="B24" s="48"/>
      <c r="C24" s="48"/>
      <c r="D24" s="153"/>
      <c r="E24" s="153"/>
      <c r="F24" s="153"/>
      <c r="G24" s="153"/>
      <c r="H24" s="48"/>
      <c r="I24" s="153"/>
      <c r="J24" s="153"/>
      <c r="K24" s="15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4.25">
      <c r="A25" s="154"/>
      <c r="B25" s="87"/>
      <c r="C25" s="87"/>
      <c r="D25" s="87"/>
      <c r="E25" s="87"/>
      <c r="F25" s="87"/>
      <c r="G25" s="87"/>
      <c r="H25" s="87"/>
      <c r="I25" s="87"/>
      <c r="J25" s="87"/>
      <c r="K25" s="48"/>
      <c r="L25" s="48"/>
      <c r="M25" s="48"/>
      <c r="N25" s="48"/>
      <c r="O25" s="48"/>
      <c r="P25" s="48"/>
      <c r="Q25" s="48"/>
      <c r="R25" s="48"/>
      <c r="S25" s="87"/>
      <c r="T25" s="48"/>
      <c r="U25" s="48"/>
      <c r="V25" s="48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20.7109375" style="177" customWidth="1"/>
    <col min="2" max="18" width="14.7109375" style="177" customWidth="1"/>
    <col min="19" max="16384" width="11.421875" style="177" customWidth="1"/>
  </cols>
  <sheetData>
    <row r="1" spans="1:18" ht="24.75" customHeight="1" thickBot="1" thickTop="1">
      <c r="A1" s="237" t="s">
        <v>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ht="24.75" customHeight="1" thickBot="1" thickTop="1">
      <c r="A2" s="237" t="s">
        <v>178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24.75" customHeight="1" thickBot="1" thickTop="1">
      <c r="A3" s="235" t="s">
        <v>21</v>
      </c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46" t="s">
        <v>184</v>
      </c>
    </row>
    <row r="4" spans="1:18" ht="24.75" customHeight="1">
      <c r="A4" s="241"/>
      <c r="B4" s="253">
        <v>2012</v>
      </c>
      <c r="C4" s="254"/>
      <c r="D4" s="253">
        <v>2013</v>
      </c>
      <c r="E4" s="254"/>
      <c r="F4" s="253">
        <v>2014</v>
      </c>
      <c r="G4" s="254"/>
      <c r="H4" s="253">
        <v>2015</v>
      </c>
      <c r="I4" s="254"/>
      <c r="J4" s="253">
        <v>2016</v>
      </c>
      <c r="K4" s="254"/>
      <c r="L4" s="253">
        <v>2017</v>
      </c>
      <c r="M4" s="254"/>
      <c r="N4" s="253">
        <v>2018</v>
      </c>
      <c r="O4" s="254"/>
      <c r="P4" s="253">
        <v>2019</v>
      </c>
      <c r="Q4" s="254"/>
      <c r="R4" s="247"/>
    </row>
    <row r="5" spans="1:18" ht="24.75" customHeight="1" thickBot="1">
      <c r="A5" s="319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8" t="s">
        <v>28</v>
      </c>
      <c r="Q5" s="7" t="s">
        <v>29</v>
      </c>
      <c r="R5" s="248"/>
    </row>
    <row r="6" spans="1:19" ht="14.25">
      <c r="A6" s="202" t="s">
        <v>94</v>
      </c>
      <c r="B6" s="35">
        <v>119081</v>
      </c>
      <c r="C6" s="56">
        <v>0.8813111502538522</v>
      </c>
      <c r="D6" s="35">
        <v>111483</v>
      </c>
      <c r="E6" s="56">
        <v>0.8797168694664078</v>
      </c>
      <c r="F6" s="35">
        <v>106277</v>
      </c>
      <c r="G6" s="56">
        <v>0.8769091134122695</v>
      </c>
      <c r="H6" s="35">
        <v>101840</v>
      </c>
      <c r="I6" s="56">
        <v>0.8745609590629213</v>
      </c>
      <c r="J6" s="35">
        <v>104102</v>
      </c>
      <c r="K6" s="56">
        <v>0.8683705643883151</v>
      </c>
      <c r="L6" s="35">
        <v>104343</v>
      </c>
      <c r="M6" s="56">
        <v>0.8629735921462894</v>
      </c>
      <c r="N6" s="35">
        <v>105499</v>
      </c>
      <c r="O6" s="56">
        <v>0.8595673605735936</v>
      </c>
      <c r="P6" s="35">
        <v>102615</v>
      </c>
      <c r="Q6" s="56">
        <v>0.8545695298056263</v>
      </c>
      <c r="R6" s="67">
        <v>-0.02733675200712803</v>
      </c>
      <c r="S6" s="207" t="s">
        <v>139</v>
      </c>
    </row>
    <row r="7" spans="1:19" ht="14.25">
      <c r="A7" s="203" t="s">
        <v>95</v>
      </c>
      <c r="B7" s="12">
        <v>5852</v>
      </c>
      <c r="C7" s="16">
        <v>0.04331029174499326</v>
      </c>
      <c r="D7" s="12">
        <v>5698</v>
      </c>
      <c r="E7" s="16">
        <v>0.04496314884080615</v>
      </c>
      <c r="F7" s="12">
        <v>5551</v>
      </c>
      <c r="G7" s="16">
        <v>0.045802219563513345</v>
      </c>
      <c r="H7" s="12">
        <v>5311</v>
      </c>
      <c r="I7" s="16">
        <v>0.04560873186943416</v>
      </c>
      <c r="J7" s="12">
        <v>5661</v>
      </c>
      <c r="K7" s="16">
        <v>0.04722143441050366</v>
      </c>
      <c r="L7" s="12">
        <v>5959</v>
      </c>
      <c r="M7" s="16">
        <v>0.049284184234685016</v>
      </c>
      <c r="N7" s="12">
        <v>6029</v>
      </c>
      <c r="O7" s="16">
        <v>0.049122092312706235</v>
      </c>
      <c r="P7" s="12">
        <v>6093</v>
      </c>
      <c r="Q7" s="16">
        <v>0.05074201768850247</v>
      </c>
      <c r="R7" s="67">
        <v>0.010615359097694477</v>
      </c>
      <c r="S7" s="207" t="s">
        <v>140</v>
      </c>
    </row>
    <row r="8" spans="1:19" ht="14.25">
      <c r="A8" s="203" t="s">
        <v>96</v>
      </c>
      <c r="B8" s="120">
        <v>4922</v>
      </c>
      <c r="C8" s="16">
        <v>0.036427418996728786</v>
      </c>
      <c r="D8" s="120">
        <v>5296</v>
      </c>
      <c r="E8" s="16">
        <v>0.042</v>
      </c>
      <c r="F8" s="120">
        <v>5324</v>
      </c>
      <c r="G8" s="16">
        <v>0.04392920500020628</v>
      </c>
      <c r="H8" s="120">
        <v>5239</v>
      </c>
      <c r="I8" s="16">
        <v>0.04499042482846274</v>
      </c>
      <c r="J8" s="120">
        <v>5618</v>
      </c>
      <c r="K8" s="16">
        <v>0.04686274836922974</v>
      </c>
      <c r="L8" s="120">
        <v>5963</v>
      </c>
      <c r="M8" s="16">
        <v>0.049317266419101655</v>
      </c>
      <c r="N8" s="120">
        <v>6224</v>
      </c>
      <c r="O8" s="16">
        <v>0.050710881166741356</v>
      </c>
      <c r="P8" s="120">
        <v>6364</v>
      </c>
      <c r="Q8" s="16">
        <v>0.052998884058695184</v>
      </c>
      <c r="R8" s="67">
        <v>0.02249357326478149</v>
      </c>
      <c r="S8" s="207" t="s">
        <v>141</v>
      </c>
    </row>
    <row r="9" spans="1:19" ht="14.25">
      <c r="A9" s="203" t="s">
        <v>97</v>
      </c>
      <c r="B9" s="120">
        <v>5228</v>
      </c>
      <c r="C9" s="16">
        <v>0.03869210615906097</v>
      </c>
      <c r="D9" s="120">
        <v>4218</v>
      </c>
      <c r="E9" s="16">
        <v>0.033</v>
      </c>
      <c r="F9" s="120">
        <v>4015</v>
      </c>
      <c r="G9" s="16">
        <v>0.03312842939065143</v>
      </c>
      <c r="H9" s="120">
        <v>4034</v>
      </c>
      <c r="I9" s="16">
        <v>0.03464236948998257</v>
      </c>
      <c r="J9" s="120">
        <v>4477</v>
      </c>
      <c r="K9" s="16">
        <v>0.03734505597170551</v>
      </c>
      <c r="L9" s="120">
        <v>4619</v>
      </c>
      <c r="M9" s="16">
        <v>0.03820165245511161</v>
      </c>
      <c r="N9" s="120">
        <v>4961</v>
      </c>
      <c r="O9" s="16">
        <v>0.04042041797368314</v>
      </c>
      <c r="P9" s="120">
        <v>4985</v>
      </c>
      <c r="Q9" s="16">
        <v>0.04151468212328653</v>
      </c>
      <c r="R9" s="67">
        <v>0.0048377343277565005</v>
      </c>
      <c r="S9" s="207" t="s">
        <v>142</v>
      </c>
    </row>
    <row r="10" spans="1:19" ht="15" thickBot="1">
      <c r="A10" s="204" t="s">
        <v>32</v>
      </c>
      <c r="B10" s="121">
        <v>35</v>
      </c>
      <c r="C10" s="21">
        <v>0.00025903284536479224</v>
      </c>
      <c r="D10" s="121">
        <v>31</v>
      </c>
      <c r="E10" s="21">
        <v>0.00024462225589066175</v>
      </c>
      <c r="F10" s="121">
        <v>28</v>
      </c>
      <c r="G10" s="21">
        <v>0.000231032633359462</v>
      </c>
      <c r="H10" s="121">
        <v>23</v>
      </c>
      <c r="I10" s="21">
        <v>0.0001975147491992065</v>
      </c>
      <c r="J10" s="121">
        <v>24</v>
      </c>
      <c r="K10" s="21">
        <v>0.00020019686024590853</v>
      </c>
      <c r="L10" s="121">
        <v>27</v>
      </c>
      <c r="M10" s="21">
        <v>0.00022330474481229996</v>
      </c>
      <c r="N10" s="121">
        <v>22</v>
      </c>
      <c r="O10" s="21">
        <v>0.0001792479732757567</v>
      </c>
      <c r="P10" s="121">
        <v>21</v>
      </c>
      <c r="Q10" s="21">
        <v>0.00017488632388947185</v>
      </c>
      <c r="R10" s="67">
        <v>-0.045454545454545456</v>
      </c>
      <c r="S10" s="207" t="s">
        <v>143</v>
      </c>
    </row>
    <row r="11" spans="1:19" ht="15" thickBot="1">
      <c r="A11" s="24" t="s">
        <v>33</v>
      </c>
      <c r="B11" s="25">
        <v>135118</v>
      </c>
      <c r="C11" s="26">
        <v>1</v>
      </c>
      <c r="D11" s="25">
        <v>126726</v>
      </c>
      <c r="E11" s="26">
        <v>1</v>
      </c>
      <c r="F11" s="25">
        <v>121195</v>
      </c>
      <c r="G11" s="26">
        <v>1</v>
      </c>
      <c r="H11" s="25">
        <v>116447</v>
      </c>
      <c r="I11" s="26">
        <v>1</v>
      </c>
      <c r="J11" s="25">
        <v>119882</v>
      </c>
      <c r="K11" s="26">
        <v>1</v>
      </c>
      <c r="L11" s="25">
        <v>120911</v>
      </c>
      <c r="M11" s="26">
        <v>1</v>
      </c>
      <c r="N11" s="25">
        <v>122735</v>
      </c>
      <c r="O11" s="26">
        <v>1</v>
      </c>
      <c r="P11" s="25">
        <v>120078</v>
      </c>
      <c r="Q11" s="26">
        <v>1</v>
      </c>
      <c r="R11" s="68">
        <v>-0.02164826659062207</v>
      </c>
      <c r="S11" s="208" t="s">
        <v>73</v>
      </c>
    </row>
    <row r="12" spans="1:18" ht="14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1"/>
      <c r="M12" s="48"/>
      <c r="N12" s="211"/>
      <c r="O12" s="48"/>
      <c r="P12" s="211"/>
      <c r="Q12" s="48"/>
      <c r="R12" s="48"/>
    </row>
    <row r="13" spans="1:18" ht="14.25">
      <c r="A13" s="46" t="s">
        <v>98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4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</sheetData>
  <sheetProtection/>
  <mergeCells count="13">
    <mergeCell ref="J4:K4"/>
    <mergeCell ref="L4:M4"/>
    <mergeCell ref="R3:R5"/>
    <mergeCell ref="A1:R1"/>
    <mergeCell ref="A2:R2"/>
    <mergeCell ref="A3:A5"/>
    <mergeCell ref="B3:Q3"/>
    <mergeCell ref="H4:I4"/>
    <mergeCell ref="P4:Q4"/>
    <mergeCell ref="B4:C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77" customWidth="1"/>
    <col min="2" max="11" width="13.8515625" style="177" customWidth="1"/>
    <col min="12" max="16384" width="11.421875" style="177" customWidth="1"/>
  </cols>
  <sheetData>
    <row r="1" spans="1:11" ht="24.75" customHeight="1" thickBot="1" thickTop="1">
      <c r="A1" s="237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21</v>
      </c>
      <c r="B2" s="320" t="s">
        <v>34</v>
      </c>
      <c r="C2" s="268"/>
      <c r="D2" s="268"/>
      <c r="E2" s="268"/>
      <c r="F2" s="268"/>
      <c r="G2" s="268"/>
      <c r="H2" s="268"/>
      <c r="I2" s="269"/>
      <c r="J2" s="253" t="s">
        <v>33</v>
      </c>
      <c r="K2" s="316"/>
    </row>
    <row r="3" spans="1:11" ht="24.75" customHeight="1">
      <c r="A3" s="241"/>
      <c r="B3" s="321" t="s">
        <v>35</v>
      </c>
      <c r="C3" s="322"/>
      <c r="D3" s="257" t="s">
        <v>36</v>
      </c>
      <c r="E3" s="258"/>
      <c r="F3" s="321" t="s">
        <v>37</v>
      </c>
      <c r="G3" s="322"/>
      <c r="H3" s="257" t="s">
        <v>38</v>
      </c>
      <c r="I3" s="258"/>
      <c r="J3" s="317"/>
      <c r="K3" s="318"/>
    </row>
    <row r="4" spans="1:11" ht="24.75" customHeight="1" thickBot="1">
      <c r="A4" s="242"/>
      <c r="B4" s="70" t="s">
        <v>28</v>
      </c>
      <c r="C4" s="71" t="s">
        <v>29</v>
      </c>
      <c r="D4" s="30" t="s">
        <v>28</v>
      </c>
      <c r="E4" s="31" t="s">
        <v>29</v>
      </c>
      <c r="F4" s="70" t="s">
        <v>28</v>
      </c>
      <c r="G4" s="71" t="s">
        <v>29</v>
      </c>
      <c r="H4" s="30" t="s">
        <v>28</v>
      </c>
      <c r="I4" s="31" t="s">
        <v>29</v>
      </c>
      <c r="J4" s="70" t="s">
        <v>28</v>
      </c>
      <c r="K4" s="31" t="s">
        <v>29</v>
      </c>
    </row>
    <row r="5" spans="1:12" ht="14.25">
      <c r="A5" s="199" t="s">
        <v>94</v>
      </c>
      <c r="B5" s="10">
        <v>44998</v>
      </c>
      <c r="C5" s="11">
        <v>0.8688549913110638</v>
      </c>
      <c r="D5" s="10">
        <v>47767</v>
      </c>
      <c r="E5" s="11">
        <v>0.845448592010478</v>
      </c>
      <c r="F5" s="10">
        <v>9801</v>
      </c>
      <c r="G5" s="11">
        <v>0.8354074326628026</v>
      </c>
      <c r="H5" s="10">
        <v>49</v>
      </c>
      <c r="I5" s="137">
        <v>0.8596491228070176</v>
      </c>
      <c r="J5" s="36">
        <v>102615</v>
      </c>
      <c r="K5" s="11">
        <v>0.8545695298056263</v>
      </c>
      <c r="L5" s="207" t="s">
        <v>139</v>
      </c>
    </row>
    <row r="6" spans="1:12" ht="14.25">
      <c r="A6" s="200" t="s">
        <v>95</v>
      </c>
      <c r="B6" s="12">
        <v>2531</v>
      </c>
      <c r="C6" s="16">
        <v>0.048870438308553775</v>
      </c>
      <c r="D6" s="12">
        <v>2959</v>
      </c>
      <c r="E6" s="16">
        <v>0.052372608364749815</v>
      </c>
      <c r="F6" s="12">
        <v>603</v>
      </c>
      <c r="G6" s="16">
        <v>0.051397886123423116</v>
      </c>
      <c r="H6" s="12">
        <v>0</v>
      </c>
      <c r="I6" s="139">
        <v>0</v>
      </c>
      <c r="J6" s="38">
        <v>6093</v>
      </c>
      <c r="K6" s="16">
        <v>0.05074201768850247</v>
      </c>
      <c r="L6" s="207" t="s">
        <v>140</v>
      </c>
    </row>
    <row r="7" spans="1:12" ht="14.25">
      <c r="A7" s="200" t="s">
        <v>96</v>
      </c>
      <c r="B7" s="12">
        <v>2446</v>
      </c>
      <c r="C7" s="16">
        <v>0.04722919482525584</v>
      </c>
      <c r="D7" s="12">
        <v>3127</v>
      </c>
      <c r="E7" s="16">
        <v>0.055346112320572044</v>
      </c>
      <c r="F7" s="73">
        <v>786</v>
      </c>
      <c r="G7" s="16">
        <v>0.0669962495738152</v>
      </c>
      <c r="H7" s="73">
        <v>5</v>
      </c>
      <c r="I7" s="139">
        <v>0.08771929824561403</v>
      </c>
      <c r="J7" s="38">
        <v>6364</v>
      </c>
      <c r="K7" s="16">
        <v>0.052998884058695184</v>
      </c>
      <c r="L7" s="207" t="s">
        <v>141</v>
      </c>
    </row>
    <row r="8" spans="1:12" ht="14.25">
      <c r="A8" s="201" t="s">
        <v>97</v>
      </c>
      <c r="B8" s="73">
        <v>1805</v>
      </c>
      <c r="C8" s="16">
        <v>0.03485228808650319</v>
      </c>
      <c r="D8" s="12">
        <v>2638</v>
      </c>
      <c r="E8" s="16">
        <v>0.04669109187773235</v>
      </c>
      <c r="F8" s="73">
        <v>539</v>
      </c>
      <c r="G8" s="16">
        <v>0.04594272076372316</v>
      </c>
      <c r="H8" s="73">
        <v>3</v>
      </c>
      <c r="I8" s="139">
        <v>0.05263157894736842</v>
      </c>
      <c r="J8" s="38">
        <v>4985</v>
      </c>
      <c r="K8" s="16">
        <v>0.04151468212328653</v>
      </c>
      <c r="L8" s="207" t="s">
        <v>142</v>
      </c>
    </row>
    <row r="9" spans="1:12" ht="15" thickBot="1">
      <c r="A9" s="201" t="s">
        <v>42</v>
      </c>
      <c r="B9" s="191">
        <v>10</v>
      </c>
      <c r="C9" s="21">
        <v>0.00019308746862328632</v>
      </c>
      <c r="D9" s="192">
        <v>8</v>
      </c>
      <c r="E9" s="21">
        <v>0.0001415954264677251</v>
      </c>
      <c r="F9" s="192">
        <v>3</v>
      </c>
      <c r="G9" s="21">
        <v>0.00025571087623593594</v>
      </c>
      <c r="H9" s="192">
        <v>0</v>
      </c>
      <c r="I9" s="193">
        <v>0</v>
      </c>
      <c r="J9" s="39">
        <v>21</v>
      </c>
      <c r="K9" s="21">
        <v>0.00017488632388947185</v>
      </c>
      <c r="L9" s="207" t="s">
        <v>143</v>
      </c>
    </row>
    <row r="10" spans="1:12" ht="15" thickBot="1">
      <c r="A10" s="40" t="s">
        <v>33</v>
      </c>
      <c r="B10" s="25">
        <v>51790</v>
      </c>
      <c r="C10" s="26">
        <v>1</v>
      </c>
      <c r="D10" s="25">
        <v>56499</v>
      </c>
      <c r="E10" s="26">
        <v>1</v>
      </c>
      <c r="F10" s="25">
        <v>11732</v>
      </c>
      <c r="G10" s="26">
        <v>1</v>
      </c>
      <c r="H10" s="25">
        <v>57</v>
      </c>
      <c r="I10" s="94">
        <v>1</v>
      </c>
      <c r="J10" s="25">
        <v>120078</v>
      </c>
      <c r="K10" s="26">
        <v>1</v>
      </c>
      <c r="L10" s="208" t="s">
        <v>73</v>
      </c>
    </row>
    <row r="11" spans="1:11" ht="14.25">
      <c r="A11" s="42"/>
      <c r="B11" s="59"/>
      <c r="C11" s="44"/>
      <c r="D11" s="59"/>
      <c r="E11" s="44"/>
      <c r="F11" s="59"/>
      <c r="G11" s="44"/>
      <c r="H11" s="59"/>
      <c r="I11" s="44"/>
      <c r="J11" s="59"/>
      <c r="K11" s="44"/>
    </row>
    <row r="12" spans="1:11" ht="14.25">
      <c r="A12" s="45" t="s">
        <v>39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4.25">
      <c r="A13" s="47" t="s">
        <v>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4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A2" sqref="A2:A6"/>
    </sheetView>
  </sheetViews>
  <sheetFormatPr defaultColWidth="11.421875" defaultRowHeight="15"/>
  <cols>
    <col min="1" max="1" width="20.7109375" style="177" customWidth="1"/>
    <col min="2" max="16" width="9.140625" style="177" customWidth="1"/>
    <col min="17" max="17" width="6.140625" style="177" customWidth="1"/>
    <col min="18" max="20" width="9.140625" style="177" customWidth="1"/>
    <col min="21" max="21" width="9.8515625" style="177" customWidth="1"/>
    <col min="22" max="16384" width="11.421875" style="177" customWidth="1"/>
  </cols>
  <sheetData>
    <row r="1" spans="1:22" ht="24.75" customHeight="1" thickBot="1" thickTop="1">
      <c r="A1" s="237" t="s">
        <v>180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47" t="s">
        <v>21</v>
      </c>
      <c r="B2" s="263" t="s">
        <v>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53" t="s">
        <v>33</v>
      </c>
      <c r="V2" s="265"/>
    </row>
    <row r="3" spans="1:22" ht="24.75" customHeight="1" thickBot="1">
      <c r="A3" s="247"/>
      <c r="B3" s="263" t="s">
        <v>30</v>
      </c>
      <c r="C3" s="264"/>
      <c r="D3" s="264"/>
      <c r="E3" s="264"/>
      <c r="F3" s="264"/>
      <c r="G3" s="264"/>
      <c r="H3" s="264"/>
      <c r="I3" s="264"/>
      <c r="J3" s="303"/>
      <c r="K3" s="263" t="s">
        <v>31</v>
      </c>
      <c r="L3" s="264"/>
      <c r="M3" s="264"/>
      <c r="N3" s="264"/>
      <c r="O3" s="264"/>
      <c r="P3" s="264"/>
      <c r="Q3" s="264"/>
      <c r="R3" s="264"/>
      <c r="S3" s="264"/>
      <c r="T3" s="303"/>
      <c r="U3" s="287"/>
      <c r="V3" s="288"/>
    </row>
    <row r="4" spans="1:22" ht="24.75" customHeight="1" thickBot="1">
      <c r="A4" s="247"/>
      <c r="B4" s="263" t="s">
        <v>34</v>
      </c>
      <c r="C4" s="264"/>
      <c r="D4" s="264"/>
      <c r="E4" s="264"/>
      <c r="F4" s="264"/>
      <c r="G4" s="264"/>
      <c r="H4" s="264"/>
      <c r="I4" s="253" t="s">
        <v>91</v>
      </c>
      <c r="J4" s="265"/>
      <c r="K4" s="263" t="s">
        <v>34</v>
      </c>
      <c r="L4" s="264"/>
      <c r="M4" s="264"/>
      <c r="N4" s="264"/>
      <c r="O4" s="264"/>
      <c r="P4" s="264"/>
      <c r="Q4" s="264"/>
      <c r="R4" s="303"/>
      <c r="S4" s="253" t="s">
        <v>92</v>
      </c>
      <c r="T4" s="265"/>
      <c r="U4" s="287"/>
      <c r="V4" s="288"/>
    </row>
    <row r="5" spans="1:22" ht="24.75" customHeight="1">
      <c r="A5" s="247"/>
      <c r="B5" s="235" t="s">
        <v>35</v>
      </c>
      <c r="C5" s="236"/>
      <c r="D5" s="235" t="s">
        <v>36</v>
      </c>
      <c r="E5" s="236"/>
      <c r="F5" s="235" t="s">
        <v>37</v>
      </c>
      <c r="G5" s="236"/>
      <c r="H5" s="69" t="s">
        <v>38</v>
      </c>
      <c r="I5" s="255"/>
      <c r="J5" s="261"/>
      <c r="K5" s="235" t="s">
        <v>35</v>
      </c>
      <c r="L5" s="236"/>
      <c r="M5" s="235" t="s">
        <v>36</v>
      </c>
      <c r="N5" s="236"/>
      <c r="O5" s="235" t="s">
        <v>37</v>
      </c>
      <c r="P5" s="236"/>
      <c r="Q5" s="235" t="s">
        <v>38</v>
      </c>
      <c r="R5" s="236"/>
      <c r="S5" s="255"/>
      <c r="T5" s="261"/>
      <c r="U5" s="287"/>
      <c r="V5" s="288"/>
    </row>
    <row r="6" spans="1:22" ht="24.75" customHeight="1" thickBot="1">
      <c r="A6" s="248"/>
      <c r="B6" s="30" t="s">
        <v>28</v>
      </c>
      <c r="C6" s="71" t="s">
        <v>29</v>
      </c>
      <c r="D6" s="30" t="s">
        <v>28</v>
      </c>
      <c r="E6" s="31" t="s">
        <v>29</v>
      </c>
      <c r="F6" s="155" t="s">
        <v>28</v>
      </c>
      <c r="G6" s="156" t="s">
        <v>29</v>
      </c>
      <c r="H6" s="30" t="s">
        <v>28</v>
      </c>
      <c r="I6" s="30" t="s">
        <v>28</v>
      </c>
      <c r="J6" s="157" t="s">
        <v>29</v>
      </c>
      <c r="K6" s="30" t="s">
        <v>28</v>
      </c>
      <c r="L6" s="31" t="s">
        <v>29</v>
      </c>
      <c r="M6" s="70" t="s">
        <v>28</v>
      </c>
      <c r="N6" s="71" t="s">
        <v>29</v>
      </c>
      <c r="O6" s="30" t="s">
        <v>28</v>
      </c>
      <c r="P6" s="31" t="s">
        <v>29</v>
      </c>
      <c r="Q6" s="70" t="s">
        <v>28</v>
      </c>
      <c r="R6" s="71" t="s">
        <v>29</v>
      </c>
      <c r="S6" s="8" t="s">
        <v>28</v>
      </c>
      <c r="T6" s="131" t="s">
        <v>29</v>
      </c>
      <c r="U6" s="8" t="s">
        <v>28</v>
      </c>
      <c r="V6" s="131" t="s">
        <v>29</v>
      </c>
    </row>
    <row r="7" spans="1:23" ht="14.25">
      <c r="A7" s="174" t="s">
        <v>94</v>
      </c>
      <c r="B7" s="10">
        <v>17824</v>
      </c>
      <c r="C7" s="158">
        <v>0.8899096310349992</v>
      </c>
      <c r="D7" s="10">
        <v>14591</v>
      </c>
      <c r="E7" s="158">
        <v>0.8712085025077622</v>
      </c>
      <c r="F7" s="10">
        <v>2664</v>
      </c>
      <c r="G7" s="158">
        <v>0.8669053042629352</v>
      </c>
      <c r="H7" s="10">
        <v>3</v>
      </c>
      <c r="I7" s="10">
        <v>35082</v>
      </c>
      <c r="J7" s="159">
        <v>0.8802850475497453</v>
      </c>
      <c r="K7" s="10">
        <v>27174</v>
      </c>
      <c r="L7" s="158">
        <v>0.8555775951638802</v>
      </c>
      <c r="M7" s="10">
        <v>33176</v>
      </c>
      <c r="N7" s="158">
        <v>0.8345953560916706</v>
      </c>
      <c r="O7" s="10">
        <v>7137</v>
      </c>
      <c r="P7" s="158">
        <v>0.8242291257650999</v>
      </c>
      <c r="Q7" s="10">
        <v>46</v>
      </c>
      <c r="R7" s="158">
        <v>0.8518518518518517</v>
      </c>
      <c r="S7" s="10">
        <v>67533</v>
      </c>
      <c r="T7" s="158">
        <v>0.8417949516983485</v>
      </c>
      <c r="U7" s="36">
        <v>102615</v>
      </c>
      <c r="V7" s="158">
        <v>0.8545695298056263</v>
      </c>
      <c r="W7" s="207" t="s">
        <v>139</v>
      </c>
    </row>
    <row r="8" spans="1:23" ht="14.25">
      <c r="A8" s="175" t="s">
        <v>95</v>
      </c>
      <c r="B8" s="12">
        <v>968</v>
      </c>
      <c r="C8" s="161">
        <v>0.04832992161366019</v>
      </c>
      <c r="D8" s="12">
        <v>792</v>
      </c>
      <c r="E8" s="161">
        <v>0.047289228564604734</v>
      </c>
      <c r="F8" s="12">
        <v>159</v>
      </c>
      <c r="G8" s="161">
        <v>0.051740969736413935</v>
      </c>
      <c r="H8" s="12">
        <v>0</v>
      </c>
      <c r="I8" s="12">
        <v>1919</v>
      </c>
      <c r="J8" s="162">
        <v>0.04815195844729381</v>
      </c>
      <c r="K8" s="12">
        <v>1563</v>
      </c>
      <c r="L8" s="161">
        <v>0.04921129687352414</v>
      </c>
      <c r="M8" s="12">
        <v>2167</v>
      </c>
      <c r="N8" s="161">
        <v>0.054514351840205276</v>
      </c>
      <c r="O8" s="12">
        <v>444</v>
      </c>
      <c r="P8" s="161">
        <v>0.05127612888324287</v>
      </c>
      <c r="Q8" s="12">
        <v>0</v>
      </c>
      <c r="R8" s="163">
        <v>0</v>
      </c>
      <c r="S8" s="38">
        <v>4174</v>
      </c>
      <c r="T8" s="161">
        <v>0.052028669367404176</v>
      </c>
      <c r="U8" s="38">
        <v>6093</v>
      </c>
      <c r="V8" s="161">
        <v>0.05074201768850247</v>
      </c>
      <c r="W8" s="207" t="s">
        <v>140</v>
      </c>
    </row>
    <row r="9" spans="1:23" ht="14.25">
      <c r="A9" s="175" t="s">
        <v>96</v>
      </c>
      <c r="B9" s="12">
        <v>796</v>
      </c>
      <c r="C9" s="194">
        <v>0.039742373558340406</v>
      </c>
      <c r="D9" s="195">
        <v>857</v>
      </c>
      <c r="E9" s="194">
        <v>0.05117028898973012</v>
      </c>
      <c r="F9" s="195">
        <v>171</v>
      </c>
      <c r="G9" s="194">
        <v>0.055645948584445167</v>
      </c>
      <c r="H9" s="195">
        <v>0</v>
      </c>
      <c r="I9" s="195">
        <v>1824</v>
      </c>
      <c r="J9" s="197">
        <v>0.04576819812812085</v>
      </c>
      <c r="K9" s="195">
        <v>1650</v>
      </c>
      <c r="L9" s="194">
        <v>0.051950505336733725</v>
      </c>
      <c r="M9" s="195">
        <v>2270</v>
      </c>
      <c r="N9" s="194">
        <v>0.057105481623103825</v>
      </c>
      <c r="O9" s="195">
        <v>615</v>
      </c>
      <c r="P9" s="194">
        <v>0.07102436770989722</v>
      </c>
      <c r="Q9" s="195">
        <v>5</v>
      </c>
      <c r="R9" s="198">
        <v>0.0925925925925926</v>
      </c>
      <c r="S9" s="196">
        <v>4540</v>
      </c>
      <c r="T9" s="194">
        <v>0.05659083826737301</v>
      </c>
      <c r="U9" s="196">
        <v>6364</v>
      </c>
      <c r="V9" s="194">
        <v>0.052998884058695184</v>
      </c>
      <c r="W9" s="207" t="s">
        <v>141</v>
      </c>
    </row>
    <row r="10" spans="1:23" ht="14.25">
      <c r="A10" s="176" t="s">
        <v>97</v>
      </c>
      <c r="B10" s="12">
        <v>440</v>
      </c>
      <c r="C10" s="194">
        <v>0.02196814618802736</v>
      </c>
      <c r="D10" s="195">
        <v>507</v>
      </c>
      <c r="E10" s="194">
        <v>0.03027227131597803</v>
      </c>
      <c r="F10" s="195">
        <v>78</v>
      </c>
      <c r="G10" s="194">
        <v>0.02538236251220306</v>
      </c>
      <c r="H10" s="195">
        <v>0</v>
      </c>
      <c r="I10" s="195">
        <v>1025</v>
      </c>
      <c r="J10" s="197">
        <v>0.025719519233181942</v>
      </c>
      <c r="K10" s="195">
        <v>1365</v>
      </c>
      <c r="L10" s="194">
        <v>0.042977236233116084</v>
      </c>
      <c r="M10" s="195">
        <v>2131</v>
      </c>
      <c r="N10" s="194">
        <v>0.05360871424618249</v>
      </c>
      <c r="O10" s="195">
        <v>461</v>
      </c>
      <c r="P10" s="194">
        <v>0.0532394040882319</v>
      </c>
      <c r="Q10" s="195">
        <v>3</v>
      </c>
      <c r="R10" s="198">
        <v>0.05555555555555555</v>
      </c>
      <c r="S10" s="196">
        <v>3960</v>
      </c>
      <c r="T10" s="194">
        <v>0.04936117170458087</v>
      </c>
      <c r="U10" s="196">
        <v>4985</v>
      </c>
      <c r="V10" s="194">
        <v>0.04151468212328653</v>
      </c>
      <c r="W10" s="207" t="s">
        <v>142</v>
      </c>
    </row>
    <row r="11" spans="1:23" ht="15" thickBot="1">
      <c r="A11" s="176" t="s">
        <v>42</v>
      </c>
      <c r="B11" s="17">
        <v>1</v>
      </c>
      <c r="C11" s="164">
        <v>4.992760497278945E-05</v>
      </c>
      <c r="D11" s="17">
        <v>1</v>
      </c>
      <c r="E11" s="164">
        <v>5.970862192500597E-05</v>
      </c>
      <c r="F11" s="17">
        <v>1</v>
      </c>
      <c r="G11" s="164">
        <v>0.0003254149040026033</v>
      </c>
      <c r="H11" s="17">
        <v>0</v>
      </c>
      <c r="I11" s="17">
        <v>3</v>
      </c>
      <c r="J11" s="165">
        <v>7.527664165809351E-05</v>
      </c>
      <c r="K11" s="17">
        <v>9</v>
      </c>
      <c r="L11" s="164">
        <v>0.00028336639274582036</v>
      </c>
      <c r="M11" s="17">
        <v>7</v>
      </c>
      <c r="N11" s="164">
        <v>0.0001760961988377651</v>
      </c>
      <c r="O11" s="17">
        <v>2</v>
      </c>
      <c r="P11" s="164">
        <v>0.00023097355352812103</v>
      </c>
      <c r="Q11" s="17">
        <v>0</v>
      </c>
      <c r="R11" s="166">
        <v>0</v>
      </c>
      <c r="S11" s="39">
        <v>18</v>
      </c>
      <c r="T11" s="164">
        <v>0.00022436896229354941</v>
      </c>
      <c r="U11" s="39">
        <v>21</v>
      </c>
      <c r="V11" s="164">
        <v>0.00017488632388947185</v>
      </c>
      <c r="W11" s="207" t="s">
        <v>143</v>
      </c>
    </row>
    <row r="12" spans="1:23" ht="15" thickBot="1">
      <c r="A12" s="40" t="s">
        <v>33</v>
      </c>
      <c r="B12" s="25">
        <v>20029</v>
      </c>
      <c r="C12" s="26">
        <v>1</v>
      </c>
      <c r="D12" s="25">
        <v>16748</v>
      </c>
      <c r="E12" s="26">
        <v>1</v>
      </c>
      <c r="F12" s="25">
        <v>3073</v>
      </c>
      <c r="G12" s="26">
        <v>1</v>
      </c>
      <c r="H12" s="25">
        <v>3</v>
      </c>
      <c r="I12" s="25">
        <v>39853</v>
      </c>
      <c r="J12" s="94">
        <v>1</v>
      </c>
      <c r="K12" s="25">
        <v>31761</v>
      </c>
      <c r="L12" s="94">
        <v>1</v>
      </c>
      <c r="M12" s="25">
        <v>39751</v>
      </c>
      <c r="N12" s="94">
        <v>1</v>
      </c>
      <c r="O12" s="25">
        <v>8659</v>
      </c>
      <c r="P12" s="94">
        <v>1</v>
      </c>
      <c r="Q12" s="25">
        <v>54</v>
      </c>
      <c r="R12" s="94">
        <v>1</v>
      </c>
      <c r="S12" s="25">
        <v>80225</v>
      </c>
      <c r="T12" s="26">
        <v>1</v>
      </c>
      <c r="U12" s="25">
        <v>120078</v>
      </c>
      <c r="V12" s="26">
        <v>1</v>
      </c>
      <c r="W12" s="208" t="s">
        <v>73</v>
      </c>
    </row>
    <row r="13" spans="1:22" ht="14.25">
      <c r="A13" s="42"/>
      <c r="B13" s="59"/>
      <c r="C13" s="44"/>
      <c r="D13" s="59"/>
      <c r="E13" s="44"/>
      <c r="F13" s="59"/>
      <c r="G13" s="44"/>
      <c r="H13" s="59"/>
      <c r="I13" s="59"/>
      <c r="J13" s="44"/>
      <c r="K13" s="59"/>
      <c r="L13" s="44"/>
      <c r="M13" s="59"/>
      <c r="N13" s="44"/>
      <c r="O13" s="59"/>
      <c r="P13" s="44"/>
      <c r="Q13" s="59"/>
      <c r="R13" s="44"/>
      <c r="S13" s="59"/>
      <c r="T13" s="44"/>
      <c r="U13" s="59"/>
      <c r="V13" s="44"/>
    </row>
    <row r="14" spans="1:22" ht="14.25">
      <c r="A14" s="45" t="s">
        <v>39</v>
      </c>
      <c r="B14" s="46"/>
      <c r="C14" s="46"/>
      <c r="D14" s="46"/>
      <c r="E14" s="167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4.25">
      <c r="A15" s="47" t="s">
        <v>40</v>
      </c>
      <c r="B15" s="46"/>
      <c r="C15" s="46"/>
      <c r="D15" s="46"/>
      <c r="E15" s="16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4.25">
      <c r="A16" s="168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4.25">
      <c r="A17" s="87"/>
      <c r="B17" s="87"/>
      <c r="C17" s="87"/>
      <c r="D17" s="87"/>
      <c r="E17" s="87"/>
      <c r="F17" s="4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</sheetData>
  <sheetProtection/>
  <mergeCells count="17"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  <mergeCell ref="M5:N5"/>
    <mergeCell ref="O5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10.7109375" style="177" customWidth="1"/>
    <col min="2" max="18" width="13.57421875" style="177" customWidth="1"/>
    <col min="19" max="16384" width="11.421875" style="177" customWidth="1"/>
  </cols>
  <sheetData>
    <row r="1" spans="1:18" ht="24.75" customHeight="1" thickBot="1" thickTop="1">
      <c r="A1" s="237" t="s">
        <v>25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ht="24.75" customHeight="1" thickBot="1" thickTop="1">
      <c r="A2" s="237" t="s">
        <v>164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24.75" customHeight="1" thickBot="1" thickTop="1">
      <c r="A3" s="240" t="s">
        <v>26</v>
      </c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46" t="s">
        <v>184</v>
      </c>
    </row>
    <row r="4" spans="1:18" ht="24.75" customHeight="1">
      <c r="A4" s="241"/>
      <c r="B4" s="235">
        <v>2012</v>
      </c>
      <c r="C4" s="236"/>
      <c r="D4" s="235">
        <v>2013</v>
      </c>
      <c r="E4" s="236"/>
      <c r="F4" s="235">
        <v>2014</v>
      </c>
      <c r="G4" s="236"/>
      <c r="H4" s="235">
        <v>2015</v>
      </c>
      <c r="I4" s="236"/>
      <c r="J4" s="235">
        <v>2016</v>
      </c>
      <c r="K4" s="236"/>
      <c r="L4" s="235">
        <v>2017</v>
      </c>
      <c r="M4" s="236"/>
      <c r="N4" s="235">
        <v>2018</v>
      </c>
      <c r="O4" s="236"/>
      <c r="P4" s="235">
        <v>2019</v>
      </c>
      <c r="Q4" s="236"/>
      <c r="R4" s="247"/>
    </row>
    <row r="5" spans="1:18" ht="24.75" customHeight="1" thickBot="1">
      <c r="A5" s="242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8" t="s">
        <v>28</v>
      </c>
      <c r="Q5" s="7" t="s">
        <v>29</v>
      </c>
      <c r="R5" s="248"/>
    </row>
    <row r="6" spans="1:19" ht="14.25">
      <c r="A6" s="9" t="s">
        <v>30</v>
      </c>
      <c r="B6" s="12">
        <v>40759</v>
      </c>
      <c r="C6" s="13">
        <v>0.30165484983495905</v>
      </c>
      <c r="D6" s="12">
        <v>39233</v>
      </c>
      <c r="E6" s="13">
        <v>0.30958919243091393</v>
      </c>
      <c r="F6" s="12">
        <v>37859</v>
      </c>
      <c r="G6" s="13">
        <v>0.31238087379842405</v>
      </c>
      <c r="H6" s="12">
        <v>37097</v>
      </c>
      <c r="I6" s="13">
        <v>0.31857411526273754</v>
      </c>
      <c r="J6" s="12">
        <v>38363</v>
      </c>
      <c r="K6" s="13">
        <v>0.32000633956724106</v>
      </c>
      <c r="L6" s="12">
        <v>39468</v>
      </c>
      <c r="M6" s="13">
        <v>0.32642191363895756</v>
      </c>
      <c r="N6" s="12">
        <v>39613</v>
      </c>
      <c r="O6" s="225">
        <v>0.32275227115329774</v>
      </c>
      <c r="P6" s="12">
        <v>39853</v>
      </c>
      <c r="Q6" s="225">
        <v>0.3318926031412915</v>
      </c>
      <c r="R6" s="14">
        <v>0.006058617120642214</v>
      </c>
      <c r="S6" s="207" t="s">
        <v>100</v>
      </c>
    </row>
    <row r="7" spans="1:19" ht="14.25">
      <c r="A7" s="15" t="s">
        <v>31</v>
      </c>
      <c r="B7" s="17">
        <v>94350</v>
      </c>
      <c r="C7" s="18">
        <v>0.69827854171909</v>
      </c>
      <c r="D7" s="17">
        <v>87479</v>
      </c>
      <c r="E7" s="18">
        <v>0.6903003330019096</v>
      </c>
      <c r="F7" s="17">
        <v>83328</v>
      </c>
      <c r="G7" s="18">
        <v>0.687553116877759</v>
      </c>
      <c r="H7" s="17">
        <v>79343</v>
      </c>
      <c r="I7" s="18">
        <v>0.6813657715527236</v>
      </c>
      <c r="J7" s="17">
        <v>81508</v>
      </c>
      <c r="K7" s="18">
        <v>0.6799019035384795</v>
      </c>
      <c r="L7" s="17">
        <v>81439</v>
      </c>
      <c r="M7" s="18">
        <v>0.6735450041766258</v>
      </c>
      <c r="N7" s="17">
        <v>83122</v>
      </c>
      <c r="O7" s="224">
        <v>0.6772477288467023</v>
      </c>
      <c r="P7" s="17">
        <v>80225</v>
      </c>
      <c r="Q7" s="224">
        <v>0.6681073968587085</v>
      </c>
      <c r="R7" s="122">
        <v>-0.03485238565000842</v>
      </c>
      <c r="S7" s="207" t="s">
        <v>101</v>
      </c>
    </row>
    <row r="8" spans="1:19" ht="15" thickBot="1">
      <c r="A8" s="20" t="s">
        <v>32</v>
      </c>
      <c r="B8" s="12">
        <v>9</v>
      </c>
      <c r="C8" s="22">
        <v>6.660844595094658E-05</v>
      </c>
      <c r="D8" s="12">
        <v>14</v>
      </c>
      <c r="E8" s="22">
        <v>0.00011047456717642788</v>
      </c>
      <c r="F8" s="12">
        <v>8</v>
      </c>
      <c r="G8" s="22">
        <v>6.600932381698914E-05</v>
      </c>
      <c r="H8" s="12">
        <v>7</v>
      </c>
      <c r="I8" s="22">
        <v>6.0113184538888936E-05</v>
      </c>
      <c r="J8" s="12">
        <v>11</v>
      </c>
      <c r="K8" s="22">
        <v>9.175689427937472E-05</v>
      </c>
      <c r="L8" s="12">
        <v>4</v>
      </c>
      <c r="M8" s="22">
        <v>3.308218441663703E-05</v>
      </c>
      <c r="N8" s="12">
        <v>0</v>
      </c>
      <c r="O8" s="223">
        <v>0</v>
      </c>
      <c r="P8" s="12">
        <v>0</v>
      </c>
      <c r="Q8" s="223">
        <v>0</v>
      </c>
      <c r="R8" s="23"/>
      <c r="S8" s="207" t="s">
        <v>102</v>
      </c>
    </row>
    <row r="9" spans="1:19" ht="15" thickBot="1">
      <c r="A9" s="24" t="s">
        <v>33</v>
      </c>
      <c r="B9" s="25">
        <v>135118</v>
      </c>
      <c r="C9" s="27">
        <v>1</v>
      </c>
      <c r="D9" s="25">
        <v>126726</v>
      </c>
      <c r="E9" s="27">
        <v>1</v>
      </c>
      <c r="F9" s="25">
        <v>121195</v>
      </c>
      <c r="G9" s="27">
        <v>1</v>
      </c>
      <c r="H9" s="25">
        <v>116447</v>
      </c>
      <c r="I9" s="27">
        <v>1</v>
      </c>
      <c r="J9" s="25">
        <v>119882</v>
      </c>
      <c r="K9" s="27">
        <v>1</v>
      </c>
      <c r="L9" s="25">
        <v>120911</v>
      </c>
      <c r="M9" s="27">
        <v>1</v>
      </c>
      <c r="N9" s="25">
        <v>122735</v>
      </c>
      <c r="O9" s="27">
        <v>1</v>
      </c>
      <c r="P9" s="25">
        <v>120078</v>
      </c>
      <c r="Q9" s="323">
        <v>1</v>
      </c>
      <c r="R9" s="28">
        <v>-0.02164826659062207</v>
      </c>
      <c r="S9" s="208" t="s">
        <v>73</v>
      </c>
    </row>
  </sheetData>
  <sheetProtection/>
  <mergeCells count="13">
    <mergeCell ref="A1:R1"/>
    <mergeCell ref="A2:R2"/>
    <mergeCell ref="A3:A5"/>
    <mergeCell ref="B3:Q3"/>
    <mergeCell ref="R3:R5"/>
    <mergeCell ref="H4:I4"/>
    <mergeCell ref="P4:Q4"/>
    <mergeCell ref="B4:C4"/>
    <mergeCell ref="D4:E4"/>
    <mergeCell ref="F4:G4"/>
    <mergeCell ref="N4:O4"/>
    <mergeCell ref="J4:K4"/>
    <mergeCell ref="L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0.7109375" style="177" customWidth="1"/>
    <col min="2" max="11" width="14.7109375" style="177" customWidth="1"/>
    <col min="12" max="16384" width="11.421875" style="177" customWidth="1"/>
  </cols>
  <sheetData>
    <row r="1" spans="1:11" ht="24.75" customHeight="1" thickBot="1" thickTop="1">
      <c r="A1" s="237" t="s">
        <v>165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9" t="s">
        <v>1</v>
      </c>
      <c r="B2" s="250" t="s">
        <v>34</v>
      </c>
      <c r="C2" s="251"/>
      <c r="D2" s="251"/>
      <c r="E2" s="251"/>
      <c r="F2" s="251"/>
      <c r="G2" s="251"/>
      <c r="H2" s="251"/>
      <c r="I2" s="252"/>
      <c r="J2" s="253" t="s">
        <v>33</v>
      </c>
      <c r="K2" s="254"/>
    </row>
    <row r="3" spans="1:11" ht="24.75" customHeight="1">
      <c r="A3" s="241"/>
      <c r="B3" s="257" t="s">
        <v>35</v>
      </c>
      <c r="C3" s="258"/>
      <c r="D3" s="257" t="s">
        <v>36</v>
      </c>
      <c r="E3" s="258"/>
      <c r="F3" s="257" t="s">
        <v>37</v>
      </c>
      <c r="G3" s="258"/>
      <c r="H3" s="257" t="s">
        <v>38</v>
      </c>
      <c r="I3" s="258"/>
      <c r="J3" s="255"/>
      <c r="K3" s="256"/>
    </row>
    <row r="4" spans="1:11" ht="24.75" customHeight="1" thickBot="1">
      <c r="A4" s="242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8" t="s">
        <v>28</v>
      </c>
      <c r="I4" s="7" t="s">
        <v>29</v>
      </c>
      <c r="J4" s="32" t="s">
        <v>28</v>
      </c>
      <c r="K4" s="33" t="s">
        <v>29</v>
      </c>
    </row>
    <row r="5" spans="1:12" ht="14.25">
      <c r="A5" s="34" t="s">
        <v>30</v>
      </c>
      <c r="B5" s="10">
        <f>VLOOKUP(L5,'[1]Sheet1'!$A$10:$I$13,2,FALSE)</f>
        <v>20029</v>
      </c>
      <c r="C5" s="11">
        <f>VLOOKUP(L5,'[1]Sheet1'!$A$10:$I$13,3,FALSE)/100</f>
        <v>0.3867348909055802</v>
      </c>
      <c r="D5" s="10">
        <f>VLOOKUP(L5,'[1]Sheet1'!$A$10:$I$13,4,FALSE)</f>
        <v>16748</v>
      </c>
      <c r="E5" s="11">
        <f>VLOOKUP(L5,'[1]Sheet1'!$A$10:$I$13,5,FALSE)/100</f>
        <v>0.2964300253101825</v>
      </c>
      <c r="F5" s="10">
        <f>VLOOKUP(L5,'[1]Sheet1'!$A$10:$I$13,6,FALSE)</f>
        <v>3073</v>
      </c>
      <c r="G5" s="11">
        <f>VLOOKUP(L5,'[1]Sheet1'!$A$10:$I$13,7,FALSE)/100</f>
        <v>0.2619331742243437</v>
      </c>
      <c r="H5" s="35">
        <f>VLOOKUP(L5,'[1]Sheet1'!$A$10:$I$13,8,FALSE)</f>
        <v>3</v>
      </c>
      <c r="I5" s="11">
        <f>VLOOKUP(L5,'[1]Sheet1'!$A$10:$I$13,9,FALSE)/100</f>
        <v>0.05263157894736842</v>
      </c>
      <c r="J5" s="36">
        <f>VLOOKUP(L5,'[1]Sheet1'!$A$10:$K$13,10,FALSE)</f>
        <v>39853</v>
      </c>
      <c r="K5" s="11">
        <f>VLOOKUP(L5,'[1]Sheet1'!$A$10:$K$13,11,FALSE)/100</f>
        <v>0.3318926031412915</v>
      </c>
      <c r="L5" s="207" t="s">
        <v>100</v>
      </c>
    </row>
    <row r="6" spans="1:12" ht="15" thickBot="1">
      <c r="A6" s="37" t="s">
        <v>31</v>
      </c>
      <c r="B6" s="12">
        <f>VLOOKUP(L6,'[1]Sheet1'!$A$10:$I$13,2,FALSE)</f>
        <v>31761</v>
      </c>
      <c r="C6" s="16">
        <f>VLOOKUP(L6,'[1]Sheet1'!$A$10:$I$13,3,FALSE)/100</f>
        <v>0.6132651090944198</v>
      </c>
      <c r="D6" s="12">
        <f>VLOOKUP(L6,'[1]Sheet1'!$A$10:$I$13,4,FALSE)</f>
        <v>39751</v>
      </c>
      <c r="E6" s="16">
        <f>VLOOKUP(L6,'[1]Sheet1'!$A$10:$I$13,5,FALSE)/100</f>
        <v>0.7035699746898174</v>
      </c>
      <c r="F6" s="12">
        <f>VLOOKUP(L6,'[1]Sheet1'!$A$10:$I$13,6,FALSE)</f>
        <v>8659</v>
      </c>
      <c r="G6" s="16">
        <f>VLOOKUP(L6,'[1]Sheet1'!$A$10:$I$13,7,FALSE)/100</f>
        <v>0.7380668257756562</v>
      </c>
      <c r="H6" s="12">
        <f>VLOOKUP(L6,'[1]Sheet1'!$A$10:$I$13,8,FALSE)</f>
        <v>54</v>
      </c>
      <c r="I6" s="16">
        <f>VLOOKUP(L6,'[1]Sheet1'!$A$10:$I$13,9,FALSE)/100</f>
        <v>0.9473684210526315</v>
      </c>
      <c r="J6" s="38">
        <f>VLOOKUP(L6,'[1]Sheet1'!$A$10:$K$13,10,FALSE)</f>
        <v>80225</v>
      </c>
      <c r="K6" s="16">
        <f>VLOOKUP(L6,'[1]Sheet1'!$A$10:$K$13,11,FALSE)/100</f>
        <v>0.6681073968587085</v>
      </c>
      <c r="L6" s="207" t="s">
        <v>101</v>
      </c>
    </row>
    <row r="7" spans="1:12" ht="15" thickBot="1">
      <c r="A7" s="40" t="s">
        <v>33</v>
      </c>
      <c r="B7" s="41">
        <f>VLOOKUP(L7,'[1]Sheet1'!$A$10:$I$13,2,FALSE)</f>
        <v>51790</v>
      </c>
      <c r="C7" s="26">
        <f>VLOOKUP(L7,'[1]Sheet1'!$A$10:$I$13,3,FALSE)/100</f>
        <v>1</v>
      </c>
      <c r="D7" s="41">
        <f>VLOOKUP(L7,'[1]Sheet1'!$A$10:$I$13,4,FALSE)</f>
        <v>56499</v>
      </c>
      <c r="E7" s="26">
        <f>VLOOKUP(L7,'[1]Sheet1'!$A$10:$I$13,5,FALSE)/100</f>
        <v>1</v>
      </c>
      <c r="F7" s="41">
        <f>VLOOKUP(L7,'[1]Sheet1'!$A$10:$I$13,6,FALSE)</f>
        <v>11732</v>
      </c>
      <c r="G7" s="26">
        <f>VLOOKUP(L7,'[1]Sheet1'!$A$10:$I$13,7,FALSE)/100</f>
        <v>1</v>
      </c>
      <c r="H7" s="41">
        <f>VLOOKUP(L7,'[1]Sheet1'!$A$10:$I$13,8,FALSE)</f>
        <v>57</v>
      </c>
      <c r="I7" s="26">
        <f>VLOOKUP(L7,'[1]Sheet1'!$A$10:$I$13,9,FALSE)/100</f>
        <v>1</v>
      </c>
      <c r="J7" s="41">
        <f>VLOOKUP(L7,'[1]Sheet1'!$A$10:$K$13,10,FALSE)</f>
        <v>120078</v>
      </c>
      <c r="K7" s="26">
        <f>VLOOKUP(L7,'[1]Sheet1'!$A$10:$K$13,11,FALSE)/100</f>
        <v>1</v>
      </c>
      <c r="L7" s="208" t="s">
        <v>73</v>
      </c>
    </row>
    <row r="8" spans="1:11" ht="14.25">
      <c r="A8" s="42"/>
      <c r="B8" s="43"/>
      <c r="C8" s="44"/>
      <c r="D8" s="43"/>
      <c r="E8" s="44"/>
      <c r="F8" s="43"/>
      <c r="G8" s="44"/>
      <c r="H8" s="43"/>
      <c r="I8" s="44"/>
      <c r="J8" s="43"/>
      <c r="K8" s="44"/>
    </row>
    <row r="9" spans="1:11" ht="14.25">
      <c r="A9" s="45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14.25">
      <c r="A10" s="47" t="s">
        <v>40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4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0" zoomScaleNormal="80" zoomScalePageLayoutView="0" workbookViewId="0" topLeftCell="A1">
      <selection activeCell="A1" sqref="A1:G1"/>
    </sheetView>
  </sheetViews>
  <sheetFormatPr defaultColWidth="11.421875" defaultRowHeight="15"/>
  <cols>
    <col min="1" max="1" width="20.7109375" style="177" customWidth="1"/>
    <col min="2" max="5" width="22.8515625" style="177" customWidth="1"/>
    <col min="6" max="7" width="16.28125" style="177" customWidth="1"/>
    <col min="8" max="16384" width="11.421875" style="177" customWidth="1"/>
  </cols>
  <sheetData>
    <row r="1" spans="1:7" ht="24.75" customHeight="1" thickBot="1" thickTop="1">
      <c r="A1" s="237" t="s">
        <v>166</v>
      </c>
      <c r="B1" s="238"/>
      <c r="C1" s="238"/>
      <c r="D1" s="238"/>
      <c r="E1" s="238"/>
      <c r="F1" s="238"/>
      <c r="G1" s="239"/>
    </row>
    <row r="2" spans="1:7" ht="24.75" customHeight="1" thickBot="1" thickTop="1">
      <c r="A2" s="246" t="s">
        <v>41</v>
      </c>
      <c r="B2" s="243" t="s">
        <v>1</v>
      </c>
      <c r="C2" s="244"/>
      <c r="D2" s="244"/>
      <c r="E2" s="244"/>
      <c r="F2" s="259" t="s">
        <v>33</v>
      </c>
      <c r="G2" s="260"/>
    </row>
    <row r="3" spans="1:7" ht="24.75" customHeight="1">
      <c r="A3" s="247"/>
      <c r="B3" s="235" t="s">
        <v>30</v>
      </c>
      <c r="C3" s="236"/>
      <c r="D3" s="235" t="s">
        <v>31</v>
      </c>
      <c r="E3" s="236"/>
      <c r="F3" s="255"/>
      <c r="G3" s="261"/>
    </row>
    <row r="4" spans="1:7" ht="24.75" customHeight="1" thickBot="1">
      <c r="A4" s="248"/>
      <c r="B4" s="49" t="s">
        <v>28</v>
      </c>
      <c r="C4" s="50" t="s">
        <v>29</v>
      </c>
      <c r="D4" s="49" t="s">
        <v>28</v>
      </c>
      <c r="E4" s="50" t="s">
        <v>29</v>
      </c>
      <c r="F4" s="51" t="s">
        <v>28</v>
      </c>
      <c r="G4" s="52" t="s">
        <v>29</v>
      </c>
    </row>
    <row r="5" spans="1:8" ht="14.25">
      <c r="A5" s="34" t="s">
        <v>43</v>
      </c>
      <c r="B5" s="53">
        <v>20540</v>
      </c>
      <c r="C5" s="54">
        <v>0.5153940732190803</v>
      </c>
      <c r="D5" s="53">
        <v>33108</v>
      </c>
      <c r="E5" s="54">
        <v>0.4126893113119352</v>
      </c>
      <c r="F5" s="55">
        <v>53648</v>
      </c>
      <c r="G5" s="56">
        <v>0.44677626209630406</v>
      </c>
      <c r="H5" s="207" t="s">
        <v>103</v>
      </c>
    </row>
    <row r="6" spans="1:8" ht="14.25">
      <c r="A6" s="37" t="s">
        <v>44</v>
      </c>
      <c r="B6" s="12">
        <v>4345</v>
      </c>
      <c r="C6" s="16">
        <v>0.10902566933480541</v>
      </c>
      <c r="D6" s="12">
        <v>9570</v>
      </c>
      <c r="E6" s="16">
        <v>0.11928949828607043</v>
      </c>
      <c r="F6" s="57">
        <v>13915</v>
      </c>
      <c r="G6" s="16">
        <v>0.11588300937723811</v>
      </c>
      <c r="H6" s="207" t="s">
        <v>104</v>
      </c>
    </row>
    <row r="7" spans="1:8" ht="14.25">
      <c r="A7" s="37" t="s">
        <v>45</v>
      </c>
      <c r="B7" s="12">
        <v>4061</v>
      </c>
      <c r="C7" s="16">
        <v>0.10189948059117256</v>
      </c>
      <c r="D7" s="12">
        <v>9085</v>
      </c>
      <c r="E7" s="16">
        <v>0.11324400124649424</v>
      </c>
      <c r="F7" s="57">
        <v>13146</v>
      </c>
      <c r="G7" s="16">
        <v>0.10947883875480939</v>
      </c>
      <c r="H7" s="207" t="s">
        <v>105</v>
      </c>
    </row>
    <row r="8" spans="1:8" ht="14.25">
      <c r="A8" s="37" t="s">
        <v>46</v>
      </c>
      <c r="B8" s="12">
        <v>4021</v>
      </c>
      <c r="C8" s="16">
        <v>0.10089579203573132</v>
      </c>
      <c r="D8" s="12">
        <v>9814</v>
      </c>
      <c r="E8" s="16">
        <v>0.122330944219383</v>
      </c>
      <c r="F8" s="57">
        <v>13835</v>
      </c>
      <c r="G8" s="16">
        <v>0.11521677576242109</v>
      </c>
      <c r="H8" s="207" t="s">
        <v>106</v>
      </c>
    </row>
    <row r="9" spans="1:8" ht="14.25">
      <c r="A9" s="37" t="s">
        <v>47</v>
      </c>
      <c r="B9" s="12">
        <v>2522</v>
      </c>
      <c r="C9" s="16">
        <v>0.06328256342057059</v>
      </c>
      <c r="D9" s="12">
        <v>6518</v>
      </c>
      <c r="E9" s="16">
        <v>0.08124649423496416</v>
      </c>
      <c r="F9" s="57">
        <v>9040</v>
      </c>
      <c r="G9" s="16">
        <v>0.07528439847432504</v>
      </c>
      <c r="H9" s="207" t="s">
        <v>107</v>
      </c>
    </row>
    <row r="10" spans="1:8" ht="14.25">
      <c r="A10" s="37" t="s">
        <v>48</v>
      </c>
      <c r="B10" s="12">
        <v>3013</v>
      </c>
      <c r="C10" s="16">
        <v>0.0756028404386119</v>
      </c>
      <c r="D10" s="12">
        <v>8348</v>
      </c>
      <c r="E10" s="16">
        <v>0.10405733873480835</v>
      </c>
      <c r="F10" s="57">
        <v>11361</v>
      </c>
      <c r="G10" s="16">
        <v>0.09461350122420427</v>
      </c>
      <c r="H10" s="207" t="s">
        <v>108</v>
      </c>
    </row>
    <row r="11" spans="1:8" ht="14.25">
      <c r="A11" s="37" t="s">
        <v>49</v>
      </c>
      <c r="B11" s="12">
        <v>977</v>
      </c>
      <c r="C11" s="16">
        <v>0.02451509296665245</v>
      </c>
      <c r="D11" s="12">
        <v>2686</v>
      </c>
      <c r="E11" s="16">
        <v>0.03348083515113743</v>
      </c>
      <c r="F11" s="57">
        <v>3663</v>
      </c>
      <c r="G11" s="16">
        <v>0.03050517163843501</v>
      </c>
      <c r="H11" s="207" t="s">
        <v>109</v>
      </c>
    </row>
    <row r="12" spans="1:8" ht="14.25">
      <c r="A12" s="37" t="s">
        <v>50</v>
      </c>
      <c r="B12" s="12">
        <v>374</v>
      </c>
      <c r="C12" s="16">
        <v>0.009384487993375655</v>
      </c>
      <c r="D12" s="12">
        <v>1096</v>
      </c>
      <c r="E12" s="16">
        <v>0.013661576815207228</v>
      </c>
      <c r="F12" s="57">
        <v>1470</v>
      </c>
      <c r="G12" s="16">
        <v>0.01224204267226303</v>
      </c>
      <c r="H12" s="207" t="s">
        <v>110</v>
      </c>
    </row>
    <row r="13" spans="1:8" ht="15" thickBot="1">
      <c r="A13" s="37" t="s">
        <v>32</v>
      </c>
      <c r="B13" s="12"/>
      <c r="C13" s="16"/>
      <c r="D13" s="12"/>
      <c r="E13" s="16"/>
      <c r="F13" s="57">
        <v>0</v>
      </c>
      <c r="G13" s="16"/>
      <c r="H13" s="207" t="s">
        <v>145</v>
      </c>
    </row>
    <row r="14" spans="1:8" ht="15" thickBot="1">
      <c r="A14" s="40" t="s">
        <v>33</v>
      </c>
      <c r="B14" s="41">
        <v>39853</v>
      </c>
      <c r="C14" s="26">
        <v>1</v>
      </c>
      <c r="D14" s="41">
        <v>80225</v>
      </c>
      <c r="E14" s="26">
        <v>1</v>
      </c>
      <c r="F14" s="58">
        <v>120078</v>
      </c>
      <c r="G14" s="26">
        <v>1</v>
      </c>
      <c r="H14" s="208" t="s">
        <v>73</v>
      </c>
    </row>
    <row r="15" spans="1:7" ht="14.25">
      <c r="A15" s="42"/>
      <c r="B15" s="43"/>
      <c r="C15" s="44"/>
      <c r="D15" s="43"/>
      <c r="E15" s="44"/>
      <c r="F15" s="59"/>
      <c r="G15" s="44"/>
    </row>
    <row r="16" spans="1:7" ht="14.25">
      <c r="A16" s="45" t="s">
        <v>39</v>
      </c>
      <c r="B16" s="46"/>
      <c r="C16" s="46"/>
      <c r="D16" s="46"/>
      <c r="E16" s="46"/>
      <c r="F16" s="46"/>
      <c r="G16" s="46"/>
    </row>
    <row r="17" spans="1:7" ht="14.25">
      <c r="A17" s="47" t="s">
        <v>51</v>
      </c>
      <c r="B17" s="46"/>
      <c r="C17" s="46"/>
      <c r="D17" s="46"/>
      <c r="E17" s="46"/>
      <c r="F17" s="46"/>
      <c r="G17" s="46"/>
    </row>
    <row r="18" spans="1:7" ht="14.25">
      <c r="A18" s="48"/>
      <c r="B18" s="48"/>
      <c r="C18" s="48"/>
      <c r="D18" s="48"/>
      <c r="E18" s="48"/>
      <c r="F18" s="48"/>
      <c r="G18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0" zoomScaleNormal="80" zoomScalePageLayoutView="0" workbookViewId="0" topLeftCell="A1">
      <selection activeCell="A1" sqref="A1:G1"/>
    </sheetView>
  </sheetViews>
  <sheetFormatPr defaultColWidth="11.421875" defaultRowHeight="15"/>
  <cols>
    <col min="1" max="1" width="20.7109375" style="177" customWidth="1"/>
    <col min="2" max="5" width="22.28125" style="177" customWidth="1"/>
    <col min="6" max="7" width="14.7109375" style="177" customWidth="1"/>
    <col min="8" max="16384" width="11.421875" style="177" customWidth="1"/>
  </cols>
  <sheetData>
    <row r="1" spans="1:7" ht="24.75" customHeight="1" thickBot="1" thickTop="1">
      <c r="A1" s="237" t="s">
        <v>167</v>
      </c>
      <c r="B1" s="238"/>
      <c r="C1" s="238"/>
      <c r="D1" s="238"/>
      <c r="E1" s="238"/>
      <c r="F1" s="238"/>
      <c r="G1" s="239"/>
    </row>
    <row r="2" spans="1:7" ht="24.75" customHeight="1" thickBot="1" thickTop="1">
      <c r="A2" s="262" t="s">
        <v>52</v>
      </c>
      <c r="B2" s="263" t="s">
        <v>1</v>
      </c>
      <c r="C2" s="264"/>
      <c r="D2" s="264"/>
      <c r="E2" s="264"/>
      <c r="F2" s="253" t="s">
        <v>33</v>
      </c>
      <c r="G2" s="265"/>
    </row>
    <row r="3" spans="1:7" ht="24.75" customHeight="1">
      <c r="A3" s="247"/>
      <c r="B3" s="235" t="s">
        <v>30</v>
      </c>
      <c r="C3" s="236"/>
      <c r="D3" s="235" t="s">
        <v>31</v>
      </c>
      <c r="E3" s="236"/>
      <c r="F3" s="255"/>
      <c r="G3" s="261"/>
    </row>
    <row r="4" spans="1:7" ht="24.75" customHeight="1" thickBot="1">
      <c r="A4" s="248"/>
      <c r="B4" s="49" t="s">
        <v>28</v>
      </c>
      <c r="C4" s="50" t="s">
        <v>29</v>
      </c>
      <c r="D4" s="49" t="s">
        <v>28</v>
      </c>
      <c r="E4" s="50" t="s">
        <v>29</v>
      </c>
      <c r="F4" s="60" t="s">
        <v>28</v>
      </c>
      <c r="G4" s="31" t="s">
        <v>29</v>
      </c>
    </row>
    <row r="5" spans="1:8" ht="14.25">
      <c r="A5" s="61">
        <v>0</v>
      </c>
      <c r="B5" s="35">
        <v>36777</v>
      </c>
      <c r="C5" s="56">
        <v>0.922816350086568</v>
      </c>
      <c r="D5" s="35">
        <v>71512</v>
      </c>
      <c r="E5" s="56">
        <v>0.8913929573075724</v>
      </c>
      <c r="F5" s="63">
        <v>108289</v>
      </c>
      <c r="G5" s="11">
        <v>0.9018221489365246</v>
      </c>
      <c r="H5" s="207" t="s">
        <v>111</v>
      </c>
    </row>
    <row r="6" spans="1:8" ht="14.25">
      <c r="A6" s="37" t="s">
        <v>53</v>
      </c>
      <c r="B6" s="12">
        <v>1635</v>
      </c>
      <c r="C6" s="16">
        <v>0.04102576970366095</v>
      </c>
      <c r="D6" s="12">
        <v>4514</v>
      </c>
      <c r="E6" s="16">
        <v>0.05626674976628234</v>
      </c>
      <c r="F6" s="65">
        <v>6149</v>
      </c>
      <c r="G6" s="16">
        <v>0.051208381218874395</v>
      </c>
      <c r="H6" s="207" t="s">
        <v>112</v>
      </c>
    </row>
    <row r="7" spans="1:8" ht="14.25">
      <c r="A7" s="37" t="s">
        <v>54</v>
      </c>
      <c r="B7" s="12">
        <v>1149</v>
      </c>
      <c r="C7" s="16">
        <v>0.028830953755049807</v>
      </c>
      <c r="D7" s="12">
        <v>3006</v>
      </c>
      <c r="E7" s="16">
        <v>0.03746961670302275</v>
      </c>
      <c r="F7" s="65">
        <v>4155</v>
      </c>
      <c r="G7" s="16">
        <v>0.03460250836955979</v>
      </c>
      <c r="H7" s="207" t="s">
        <v>113</v>
      </c>
    </row>
    <row r="8" spans="1:8" ht="14.25">
      <c r="A8" s="37" t="s">
        <v>55</v>
      </c>
      <c r="B8" s="12">
        <v>265</v>
      </c>
      <c r="C8" s="16">
        <v>0.0066494366797982575</v>
      </c>
      <c r="D8" s="12">
        <v>872</v>
      </c>
      <c r="E8" s="16">
        <v>0.010869429728887502</v>
      </c>
      <c r="F8" s="65">
        <v>1137</v>
      </c>
      <c r="G8" s="16">
        <v>0.00946884525058712</v>
      </c>
      <c r="H8" s="207" t="s">
        <v>114</v>
      </c>
    </row>
    <row r="9" spans="1:8" ht="14.25">
      <c r="A9" s="37" t="s">
        <v>56</v>
      </c>
      <c r="B9" s="12">
        <v>6</v>
      </c>
      <c r="C9" s="16">
        <v>0.00015055328331618702</v>
      </c>
      <c r="D9" s="12">
        <v>74</v>
      </c>
      <c r="E9" s="16">
        <v>0.0009224057338734808</v>
      </c>
      <c r="F9" s="65">
        <v>80</v>
      </c>
      <c r="G9" s="16">
        <v>0.0006662336148170356</v>
      </c>
      <c r="H9" s="207" t="s">
        <v>115</v>
      </c>
    </row>
    <row r="10" spans="1:8" ht="14.25">
      <c r="A10" s="37" t="s">
        <v>57</v>
      </c>
      <c r="B10" s="12">
        <v>13</v>
      </c>
      <c r="C10" s="16">
        <v>0.00032619878051840515</v>
      </c>
      <c r="D10" s="12">
        <v>145</v>
      </c>
      <c r="E10" s="16">
        <v>0.0018074166406980368</v>
      </c>
      <c r="F10" s="65">
        <v>158</v>
      </c>
      <c r="G10" s="16">
        <v>0.0013158113892636453</v>
      </c>
      <c r="H10" s="207" t="s">
        <v>116</v>
      </c>
    </row>
    <row r="11" spans="1:8" ht="14.25">
      <c r="A11" s="37" t="s">
        <v>58</v>
      </c>
      <c r="B11" s="12">
        <v>5</v>
      </c>
      <c r="C11" s="16">
        <v>0.00012546106943015582</v>
      </c>
      <c r="D11" s="12">
        <v>29</v>
      </c>
      <c r="E11" s="16">
        <v>0.0003614833281396074</v>
      </c>
      <c r="F11" s="65">
        <v>34</v>
      </c>
      <c r="G11" s="16">
        <v>0.0002831492862972401</v>
      </c>
      <c r="H11" s="207" t="s">
        <v>117</v>
      </c>
    </row>
    <row r="12" spans="1:8" ht="14.25">
      <c r="A12" s="37" t="s">
        <v>59</v>
      </c>
      <c r="B12" s="12">
        <v>0</v>
      </c>
      <c r="C12" s="16">
        <v>0</v>
      </c>
      <c r="D12" s="12">
        <v>19</v>
      </c>
      <c r="E12" s="16">
        <v>0.000236833904643191</v>
      </c>
      <c r="F12" s="65">
        <v>19</v>
      </c>
      <c r="G12" s="16">
        <v>0.00015823048351904596</v>
      </c>
      <c r="H12" s="207" t="s">
        <v>118</v>
      </c>
    </row>
    <row r="13" spans="1:8" ht="15" thickBot="1">
      <c r="A13" s="37" t="s">
        <v>38</v>
      </c>
      <c r="B13" s="12">
        <v>3</v>
      </c>
      <c r="C13" s="16">
        <v>7.527664165809351E-05</v>
      </c>
      <c r="D13" s="12">
        <v>54</v>
      </c>
      <c r="E13" s="16">
        <v>0.0006731068868806482</v>
      </c>
      <c r="F13" s="66">
        <v>57</v>
      </c>
      <c r="G13" s="16">
        <v>0.00047469145055713784</v>
      </c>
      <c r="H13" s="207" t="s">
        <v>119</v>
      </c>
    </row>
    <row r="14" spans="1:8" ht="15" thickBot="1">
      <c r="A14" s="40" t="s">
        <v>33</v>
      </c>
      <c r="B14" s="25">
        <v>39853</v>
      </c>
      <c r="C14" s="26">
        <v>1</v>
      </c>
      <c r="D14" s="25">
        <v>80225</v>
      </c>
      <c r="E14" s="26">
        <v>1</v>
      </c>
      <c r="F14" s="58">
        <v>120078</v>
      </c>
      <c r="G14" s="26">
        <v>1</v>
      </c>
      <c r="H14" s="208" t="s">
        <v>73</v>
      </c>
    </row>
    <row r="15" spans="1:7" ht="14.25">
      <c r="A15" s="42"/>
      <c r="B15" s="59"/>
      <c r="C15" s="44"/>
      <c r="D15" s="59"/>
      <c r="E15" s="44"/>
      <c r="F15" s="59"/>
      <c r="G15" s="44"/>
    </row>
    <row r="16" spans="1:7" ht="14.25">
      <c r="A16" s="45" t="s">
        <v>39</v>
      </c>
      <c r="B16" s="46"/>
      <c r="C16" s="46"/>
      <c r="D16" s="46"/>
      <c r="E16" s="46"/>
      <c r="F16" s="216"/>
      <c r="G16" s="46"/>
    </row>
    <row r="17" spans="1:7" ht="14.25">
      <c r="A17" s="47" t="s">
        <v>60</v>
      </c>
      <c r="B17" s="46"/>
      <c r="C17" s="46"/>
      <c r="D17" s="46"/>
      <c r="E17" s="46"/>
      <c r="F17" s="46"/>
      <c r="G17" s="46"/>
    </row>
    <row r="18" spans="1:7" ht="14.25">
      <c r="A18" s="48"/>
      <c r="B18" s="48"/>
      <c r="C18" s="48"/>
      <c r="D18" s="48"/>
      <c r="E18" s="48"/>
      <c r="F18" s="48"/>
      <c r="G18" s="4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15.7109375" style="177" customWidth="1"/>
    <col min="2" max="18" width="13.421875" style="177" customWidth="1"/>
    <col min="19" max="16384" width="11.421875" style="177" customWidth="1"/>
  </cols>
  <sheetData>
    <row r="1" spans="1:18" ht="24.75" customHeight="1" thickBot="1" thickTop="1">
      <c r="A1" s="237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ht="24.75" customHeight="1" thickBot="1" thickTop="1">
      <c r="A2" s="237" t="s">
        <v>168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24.75" customHeight="1" thickBot="1" thickTop="1">
      <c r="A3" s="240" t="s">
        <v>62</v>
      </c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62" t="s">
        <v>184</v>
      </c>
    </row>
    <row r="4" spans="1:18" ht="24.75" customHeight="1">
      <c r="A4" s="241"/>
      <c r="B4" s="235">
        <v>2012</v>
      </c>
      <c r="C4" s="236"/>
      <c r="D4" s="235">
        <v>2013</v>
      </c>
      <c r="E4" s="236"/>
      <c r="F4" s="253">
        <v>2014</v>
      </c>
      <c r="G4" s="265"/>
      <c r="H4" s="235">
        <v>2015</v>
      </c>
      <c r="I4" s="236"/>
      <c r="J4" s="235">
        <v>2016</v>
      </c>
      <c r="K4" s="236"/>
      <c r="L4" s="235">
        <v>2017</v>
      </c>
      <c r="M4" s="236"/>
      <c r="N4" s="235">
        <v>2018</v>
      </c>
      <c r="O4" s="236"/>
      <c r="P4" s="235">
        <v>2019</v>
      </c>
      <c r="Q4" s="236"/>
      <c r="R4" s="247"/>
    </row>
    <row r="5" spans="1:18" ht="24.75" customHeight="1" thickBot="1">
      <c r="A5" s="242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8" t="s">
        <v>28</v>
      </c>
      <c r="M5" s="7" t="s">
        <v>29</v>
      </c>
      <c r="N5" s="8" t="s">
        <v>28</v>
      </c>
      <c r="O5" s="7" t="s">
        <v>29</v>
      </c>
      <c r="P5" s="8" t="s">
        <v>28</v>
      </c>
      <c r="Q5" s="7" t="s">
        <v>29</v>
      </c>
      <c r="R5" s="266"/>
    </row>
    <row r="6" spans="1:18" ht="14.25">
      <c r="A6" s="34" t="s">
        <v>63</v>
      </c>
      <c r="B6" s="12">
        <v>4651</v>
      </c>
      <c r="C6" s="13">
        <v>0.034421764679761394</v>
      </c>
      <c r="D6" s="12">
        <v>3942</v>
      </c>
      <c r="E6" s="13">
        <v>0.031106481700677053</v>
      </c>
      <c r="F6" s="12">
        <v>3698</v>
      </c>
      <c r="G6" s="13">
        <v>0.030512809934403234</v>
      </c>
      <c r="H6" s="35">
        <v>3434</v>
      </c>
      <c r="I6" s="67">
        <v>0.02948981081522066</v>
      </c>
      <c r="J6" s="12">
        <v>3550</v>
      </c>
      <c r="K6" s="13">
        <v>0.0296124522447073</v>
      </c>
      <c r="L6" s="12">
        <v>3558</v>
      </c>
      <c r="M6" s="13">
        <v>0.029426603038598634</v>
      </c>
      <c r="N6" s="12">
        <v>3688</v>
      </c>
      <c r="O6" s="225">
        <v>0.03004847842913594</v>
      </c>
      <c r="P6" s="12">
        <v>3556</v>
      </c>
      <c r="Q6" s="225">
        <v>0.02961408417861723</v>
      </c>
      <c r="R6" s="11">
        <v>-0.03579175704989154</v>
      </c>
    </row>
    <row r="7" spans="1:18" ht="14.25">
      <c r="A7" s="37" t="s">
        <v>64</v>
      </c>
      <c r="B7" s="12">
        <v>39486</v>
      </c>
      <c r="C7" s="18">
        <v>0.29223345520211963</v>
      </c>
      <c r="D7" s="12">
        <v>36285</v>
      </c>
      <c r="E7" s="18">
        <v>0.28632640499976325</v>
      </c>
      <c r="F7" s="12">
        <v>34603</v>
      </c>
      <c r="G7" s="18">
        <v>0.28551507900490947</v>
      </c>
      <c r="H7" s="12">
        <v>33438</v>
      </c>
      <c r="I7" s="18">
        <v>0.2871520949444812</v>
      </c>
      <c r="J7" s="12">
        <v>33861</v>
      </c>
      <c r="K7" s="18">
        <v>0.2824444036636025</v>
      </c>
      <c r="L7" s="12">
        <v>34388</v>
      </c>
      <c r="M7" s="18">
        <v>0.28440753942982855</v>
      </c>
      <c r="N7" s="12">
        <v>34571</v>
      </c>
      <c r="O7" s="224">
        <v>0.2816718947325539</v>
      </c>
      <c r="P7" s="12">
        <v>33448</v>
      </c>
      <c r="Q7" s="224">
        <v>0.2785522743550025</v>
      </c>
      <c r="R7" s="16">
        <v>-0.03248387376703017</v>
      </c>
    </row>
    <row r="8" spans="1:18" ht="14.25">
      <c r="A8" s="37" t="s">
        <v>65</v>
      </c>
      <c r="B8" s="12">
        <v>34628</v>
      </c>
      <c r="C8" s="18">
        <v>0.25627969626548647</v>
      </c>
      <c r="D8" s="12">
        <v>32221</v>
      </c>
      <c r="E8" s="18">
        <v>0.2542572163565488</v>
      </c>
      <c r="F8" s="12">
        <v>30762</v>
      </c>
      <c r="G8" s="18">
        <v>0.2538223524072775</v>
      </c>
      <c r="H8" s="12">
        <v>29492</v>
      </c>
      <c r="I8" s="18">
        <v>0.25326543406013036</v>
      </c>
      <c r="J8" s="12">
        <v>30274</v>
      </c>
      <c r="K8" s="18">
        <v>0.2525316561285264</v>
      </c>
      <c r="L8" s="12">
        <v>30713</v>
      </c>
      <c r="M8" s="18">
        <v>0.2540132824970433</v>
      </c>
      <c r="N8" s="12">
        <v>31101</v>
      </c>
      <c r="O8" s="224">
        <v>0.2533996007658777</v>
      </c>
      <c r="P8" s="12">
        <v>30368</v>
      </c>
      <c r="Q8" s="224">
        <v>0.2529022801845467</v>
      </c>
      <c r="R8" s="16">
        <v>-0.02356837400726665</v>
      </c>
    </row>
    <row r="9" spans="1:18" ht="14.25">
      <c r="A9" s="37" t="s">
        <v>66</v>
      </c>
      <c r="B9" s="12">
        <v>34039</v>
      </c>
      <c r="C9" s="18">
        <v>0.25192054352491894</v>
      </c>
      <c r="D9" s="12">
        <v>31858</v>
      </c>
      <c r="E9" s="18">
        <v>0.2513927686504743</v>
      </c>
      <c r="F9" s="12">
        <v>29850</v>
      </c>
      <c r="G9" s="18">
        <v>0.24629728949214078</v>
      </c>
      <c r="H9" s="12">
        <v>27938</v>
      </c>
      <c r="I9" s="18">
        <v>0.239920307092497</v>
      </c>
      <c r="J9" s="12">
        <v>28075</v>
      </c>
      <c r="K9" s="18">
        <v>0.23418027727265145</v>
      </c>
      <c r="L9" s="12">
        <v>27693</v>
      </c>
      <c r="M9" s="18">
        <v>0.22903623326248235</v>
      </c>
      <c r="N9" s="12">
        <v>27604</v>
      </c>
      <c r="O9" s="224">
        <v>0.2249073206501813</v>
      </c>
      <c r="P9" s="12">
        <v>26480</v>
      </c>
      <c r="Q9" s="224">
        <v>0.22052332650443884</v>
      </c>
      <c r="R9" s="16">
        <v>-0.040718736415012315</v>
      </c>
    </row>
    <row r="10" spans="1:18" ht="14.25">
      <c r="A10" s="37" t="s">
        <v>120</v>
      </c>
      <c r="B10" s="12">
        <v>20437</v>
      </c>
      <c r="C10" s="18">
        <v>0.15125297887772168</v>
      </c>
      <c r="D10" s="12">
        <v>20389</v>
      </c>
      <c r="E10" s="18">
        <v>0.16089042501144202</v>
      </c>
      <c r="F10" s="12">
        <v>20273</v>
      </c>
      <c r="G10" s="18">
        <v>0.16727587771772762</v>
      </c>
      <c r="H10" s="12">
        <v>20065</v>
      </c>
      <c r="I10" s="18">
        <v>0.1723101496818295</v>
      </c>
      <c r="J10" s="12">
        <v>21710</v>
      </c>
      <c r="K10" s="18">
        <v>0.18109474316411137</v>
      </c>
      <c r="L10" s="12">
        <v>21929</v>
      </c>
      <c r="M10" s="18">
        <v>0.18136480551810835</v>
      </c>
      <c r="N10" s="12">
        <v>22892</v>
      </c>
      <c r="O10" s="224">
        <v>0.18651566382857376</v>
      </c>
      <c r="P10" s="12">
        <v>22906</v>
      </c>
      <c r="Q10" s="224">
        <v>0.1907593397624877</v>
      </c>
      <c r="R10" s="16">
        <v>0.0006115673597763411</v>
      </c>
    </row>
    <row r="11" spans="1:18" ht="15" thickBot="1">
      <c r="A11" s="37" t="s">
        <v>70</v>
      </c>
      <c r="B11" s="12">
        <v>1877</v>
      </c>
      <c r="C11" s="18">
        <v>0.013891561449991858</v>
      </c>
      <c r="D11" s="12">
        <v>2031</v>
      </c>
      <c r="E11" s="18">
        <v>0.016026703281094644</v>
      </c>
      <c r="F11" s="12">
        <v>2009</v>
      </c>
      <c r="G11" s="18">
        <v>0.0165765914435414</v>
      </c>
      <c r="H11" s="12">
        <v>2080</v>
      </c>
      <c r="I11" s="18">
        <v>0.017862203405841284</v>
      </c>
      <c r="J11" s="12">
        <v>2412</v>
      </c>
      <c r="K11" s="18">
        <v>0.020119784454713803</v>
      </c>
      <c r="L11" s="12">
        <v>2630</v>
      </c>
      <c r="M11" s="18">
        <v>0.021751536253938844</v>
      </c>
      <c r="N11" s="12">
        <v>2879</v>
      </c>
      <c r="O11" s="224">
        <v>0.023457041593677435</v>
      </c>
      <c r="P11" s="12">
        <v>3320</v>
      </c>
      <c r="Q11" s="224">
        <v>0.027648695014906976</v>
      </c>
      <c r="R11" s="141">
        <v>0.15317818687044113</v>
      </c>
    </row>
    <row r="12" spans="1:18" ht="15" thickBot="1">
      <c r="A12" s="40" t="s">
        <v>33</v>
      </c>
      <c r="B12" s="41">
        <v>135118</v>
      </c>
      <c r="C12" s="27">
        <v>1</v>
      </c>
      <c r="D12" s="41">
        <v>126726</v>
      </c>
      <c r="E12" s="27">
        <v>1</v>
      </c>
      <c r="F12" s="41">
        <v>121195</v>
      </c>
      <c r="G12" s="27">
        <v>1</v>
      </c>
      <c r="H12" s="41">
        <v>116447</v>
      </c>
      <c r="I12" s="27">
        <v>1</v>
      </c>
      <c r="J12" s="41">
        <v>119882</v>
      </c>
      <c r="K12" s="27">
        <v>1</v>
      </c>
      <c r="L12" s="41">
        <v>120911</v>
      </c>
      <c r="M12" s="27">
        <v>1</v>
      </c>
      <c r="N12" s="41">
        <v>122735</v>
      </c>
      <c r="O12" s="27">
        <v>1</v>
      </c>
      <c r="P12" s="41">
        <v>120078</v>
      </c>
      <c r="Q12" s="27">
        <v>1</v>
      </c>
      <c r="R12" s="28">
        <v>-0.02164826659062207</v>
      </c>
    </row>
    <row r="13" spans="1:18" ht="14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11"/>
      <c r="M13" s="48"/>
      <c r="N13" s="211"/>
      <c r="O13" s="48"/>
      <c r="P13" s="211"/>
      <c r="Q13" s="48"/>
      <c r="R13" s="48"/>
    </row>
    <row r="14" spans="1:18" ht="14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1:17" ht="14.25">
      <c r="K15" s="206"/>
      <c r="L15" s="219"/>
      <c r="M15" s="220"/>
      <c r="N15" s="219"/>
      <c r="O15" s="220"/>
      <c r="P15" s="219"/>
      <c r="Q15" s="220"/>
    </row>
    <row r="16" spans="11:17" ht="14.25">
      <c r="K16" s="206"/>
      <c r="L16" s="219"/>
      <c r="M16" s="220"/>
      <c r="N16" s="219"/>
      <c r="O16" s="220"/>
      <c r="P16" s="219"/>
      <c r="Q16" s="220"/>
    </row>
    <row r="17" spans="11:17" ht="14.25">
      <c r="K17" s="206"/>
      <c r="L17" s="219"/>
      <c r="M17" s="220"/>
      <c r="N17" s="219"/>
      <c r="O17" s="220"/>
      <c r="P17" s="219"/>
      <c r="Q17" s="220"/>
    </row>
    <row r="18" spans="11:17" ht="14.25">
      <c r="K18" s="206"/>
      <c r="L18" s="219"/>
      <c r="M18" s="220"/>
      <c r="N18" s="219"/>
      <c r="O18" s="220"/>
      <c r="P18" s="219"/>
      <c r="Q18" s="220"/>
    </row>
    <row r="19" spans="11:17" ht="14.25">
      <c r="K19" s="206"/>
      <c r="L19" s="219"/>
      <c r="M19" s="220"/>
      <c r="N19" s="219"/>
      <c r="O19" s="220"/>
      <c r="P19" s="219"/>
      <c r="Q19" s="220"/>
    </row>
    <row r="20" spans="11:17" ht="14.25">
      <c r="K20" s="206"/>
      <c r="L20" s="219"/>
      <c r="M20" s="220"/>
      <c r="N20" s="219"/>
      <c r="O20" s="220"/>
      <c r="P20" s="219"/>
      <c r="Q20" s="220"/>
    </row>
    <row r="21" spans="11:17" ht="14.25">
      <c r="K21" s="210"/>
      <c r="L21" s="219"/>
      <c r="M21" s="221"/>
      <c r="N21" s="219"/>
      <c r="O21" s="221"/>
      <c r="P21" s="219"/>
      <c r="Q21" s="221"/>
    </row>
  </sheetData>
  <sheetProtection/>
  <mergeCells count="13">
    <mergeCell ref="A1:R1"/>
    <mergeCell ref="A2:R2"/>
    <mergeCell ref="A3:A5"/>
    <mergeCell ref="B3:Q3"/>
    <mergeCell ref="R3:R5"/>
    <mergeCell ref="H4:I4"/>
    <mergeCell ref="P4:Q4"/>
    <mergeCell ref="B4:C4"/>
    <mergeCell ref="D4:E4"/>
    <mergeCell ref="F4:G4"/>
    <mergeCell ref="N4:O4"/>
    <mergeCell ref="J4:K4"/>
    <mergeCell ref="L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5.7109375" style="177" customWidth="1"/>
    <col min="2" max="11" width="15.28125" style="177" customWidth="1"/>
    <col min="12" max="16384" width="11.421875" style="177" customWidth="1"/>
  </cols>
  <sheetData>
    <row r="1" spans="1:11" ht="24.75" customHeight="1" thickBot="1" thickTop="1">
      <c r="A1" s="237" t="s">
        <v>169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62</v>
      </c>
      <c r="B2" s="267" t="s">
        <v>34</v>
      </c>
      <c r="C2" s="268"/>
      <c r="D2" s="268"/>
      <c r="E2" s="268"/>
      <c r="F2" s="268"/>
      <c r="G2" s="268"/>
      <c r="H2" s="268"/>
      <c r="I2" s="269"/>
      <c r="J2" s="257" t="s">
        <v>33</v>
      </c>
      <c r="K2" s="258"/>
    </row>
    <row r="3" spans="1:11" ht="24.75" customHeight="1">
      <c r="A3" s="241"/>
      <c r="B3" s="272" t="s">
        <v>35</v>
      </c>
      <c r="C3" s="273"/>
      <c r="D3" s="257" t="s">
        <v>36</v>
      </c>
      <c r="E3" s="258"/>
      <c r="F3" s="272" t="s">
        <v>37</v>
      </c>
      <c r="G3" s="273"/>
      <c r="H3" s="257" t="s">
        <v>38</v>
      </c>
      <c r="I3" s="258"/>
      <c r="J3" s="270"/>
      <c r="K3" s="271"/>
    </row>
    <row r="4" spans="1:11" ht="24.75" customHeight="1" thickBot="1">
      <c r="A4" s="242"/>
      <c r="B4" s="70" t="s">
        <v>28</v>
      </c>
      <c r="C4" s="71" t="s">
        <v>29</v>
      </c>
      <c r="D4" s="30" t="s">
        <v>28</v>
      </c>
      <c r="E4" s="31" t="s">
        <v>29</v>
      </c>
      <c r="F4" s="70" t="s">
        <v>28</v>
      </c>
      <c r="G4" s="71" t="s">
        <v>29</v>
      </c>
      <c r="H4" s="8" t="s">
        <v>28</v>
      </c>
      <c r="I4" s="7" t="s">
        <v>29</v>
      </c>
      <c r="J4" s="30" t="s">
        <v>28</v>
      </c>
      <c r="K4" s="31" t="s">
        <v>29</v>
      </c>
    </row>
    <row r="5" spans="1:12" ht="14.25">
      <c r="A5" s="34" t="s">
        <v>63</v>
      </c>
      <c r="B5" s="10">
        <v>1800</v>
      </c>
      <c r="C5" s="11">
        <v>0.034755744352191545</v>
      </c>
      <c r="D5" s="10">
        <v>1558</v>
      </c>
      <c r="E5" s="11">
        <v>0.02757570930458946</v>
      </c>
      <c r="F5" s="10">
        <v>197</v>
      </c>
      <c r="G5" s="11">
        <v>0.016791680872826457</v>
      </c>
      <c r="H5" s="35">
        <v>1</v>
      </c>
      <c r="I5" s="11">
        <v>0.017543859649122806</v>
      </c>
      <c r="J5" s="36">
        <v>3556</v>
      </c>
      <c r="K5" s="11">
        <v>0.02961408417861723</v>
      </c>
      <c r="L5" s="212"/>
    </row>
    <row r="6" spans="1:11" ht="14.25">
      <c r="A6" s="37" t="s">
        <v>64</v>
      </c>
      <c r="B6" s="12">
        <v>15426</v>
      </c>
      <c r="C6" s="16">
        <v>0.29785672909828154</v>
      </c>
      <c r="D6" s="12">
        <v>15896</v>
      </c>
      <c r="E6" s="16">
        <v>0.28135011239136976</v>
      </c>
      <c r="F6" s="12">
        <v>2108</v>
      </c>
      <c r="G6" s="16">
        <v>0.17967950903511765</v>
      </c>
      <c r="H6" s="12">
        <v>18</v>
      </c>
      <c r="I6" s="16">
        <v>0.3157894736842105</v>
      </c>
      <c r="J6" s="38">
        <v>33448</v>
      </c>
      <c r="K6" s="16">
        <v>0.2785522743550025</v>
      </c>
    </row>
    <row r="7" spans="1:11" ht="14.25">
      <c r="A7" s="37" t="s">
        <v>65</v>
      </c>
      <c r="B7" s="12">
        <v>12813</v>
      </c>
      <c r="C7" s="16">
        <v>0.2474029735470168</v>
      </c>
      <c r="D7" s="12">
        <v>14783</v>
      </c>
      <c r="E7" s="16">
        <v>0.2616506486840475</v>
      </c>
      <c r="F7" s="12">
        <v>2764</v>
      </c>
      <c r="G7" s="16">
        <v>0.23559495397204228</v>
      </c>
      <c r="H7" s="12">
        <v>8</v>
      </c>
      <c r="I7" s="16">
        <v>0.14035087719298245</v>
      </c>
      <c r="J7" s="38">
        <v>30368</v>
      </c>
      <c r="K7" s="16">
        <v>0.2529022801845467</v>
      </c>
    </row>
    <row r="8" spans="1:11" ht="14.25">
      <c r="A8" s="37" t="s">
        <v>66</v>
      </c>
      <c r="B8" s="12">
        <v>10729</v>
      </c>
      <c r="C8" s="16">
        <v>0.20716354508592397</v>
      </c>
      <c r="D8" s="12">
        <v>12658</v>
      </c>
      <c r="E8" s="16">
        <v>0.22403936352855805</v>
      </c>
      <c r="F8" s="12">
        <v>3084</v>
      </c>
      <c r="G8" s="16">
        <v>0.2628707807705421</v>
      </c>
      <c r="H8" s="12">
        <v>9</v>
      </c>
      <c r="I8" s="16">
        <v>0.15789473684210525</v>
      </c>
      <c r="J8" s="38">
        <v>26480</v>
      </c>
      <c r="K8" s="16">
        <v>0.22052332650443884</v>
      </c>
    </row>
    <row r="9" spans="1:11" ht="14.25">
      <c r="A9" s="37" t="s">
        <v>120</v>
      </c>
      <c r="B9" s="12">
        <v>9493</v>
      </c>
      <c r="C9" s="16">
        <v>0.18329793396408572</v>
      </c>
      <c r="D9" s="12">
        <v>10354</v>
      </c>
      <c r="E9" s="16">
        <v>0.18325988070585317</v>
      </c>
      <c r="F9" s="12">
        <v>3045</v>
      </c>
      <c r="G9" s="16">
        <v>0.2595465393794749</v>
      </c>
      <c r="H9" s="12">
        <v>14</v>
      </c>
      <c r="I9" s="16">
        <v>0.24561403508771928</v>
      </c>
      <c r="J9" s="38">
        <v>22906</v>
      </c>
      <c r="K9" s="16">
        <v>0.1907593397624877</v>
      </c>
    </row>
    <row r="10" spans="1:11" ht="15" thickBot="1">
      <c r="A10" s="37" t="s">
        <v>70</v>
      </c>
      <c r="B10" s="73">
        <v>1529</v>
      </c>
      <c r="C10" s="16">
        <v>0.02952307395250048</v>
      </c>
      <c r="D10" s="73">
        <v>1250</v>
      </c>
      <c r="E10" s="16">
        <v>0.022124285385582046</v>
      </c>
      <c r="F10" s="73">
        <v>534</v>
      </c>
      <c r="G10" s="16">
        <v>0.045516535969996594</v>
      </c>
      <c r="H10" s="73">
        <v>7</v>
      </c>
      <c r="I10" s="16">
        <v>0.12280701754385964</v>
      </c>
      <c r="J10" s="38">
        <v>3320</v>
      </c>
      <c r="K10" s="16">
        <v>0.027648695014906976</v>
      </c>
    </row>
    <row r="11" spans="1:11" ht="15" thickBot="1">
      <c r="A11" s="24" t="s">
        <v>33</v>
      </c>
      <c r="B11" s="25">
        <v>51790</v>
      </c>
      <c r="C11" s="26">
        <v>1</v>
      </c>
      <c r="D11" s="25">
        <v>56499</v>
      </c>
      <c r="E11" s="26">
        <v>1</v>
      </c>
      <c r="F11" s="25">
        <v>11732</v>
      </c>
      <c r="G11" s="26">
        <v>1</v>
      </c>
      <c r="H11" s="25">
        <v>57</v>
      </c>
      <c r="I11" s="26">
        <v>1</v>
      </c>
      <c r="J11" s="25">
        <v>120078</v>
      </c>
      <c r="K11" s="26">
        <v>1</v>
      </c>
    </row>
    <row r="12" spans="1:11" ht="14.25">
      <c r="A12" s="42"/>
      <c r="B12" s="59"/>
      <c r="C12" s="44"/>
      <c r="D12" s="59"/>
      <c r="E12" s="44"/>
      <c r="F12" s="59"/>
      <c r="G12" s="44"/>
      <c r="H12" s="59"/>
      <c r="I12" s="44"/>
      <c r="J12" s="59"/>
      <c r="K12" s="44"/>
    </row>
    <row r="13" spans="1:11" ht="14.25">
      <c r="A13" s="45" t="s">
        <v>39</v>
      </c>
      <c r="B13" s="211"/>
      <c r="C13" s="48"/>
      <c r="D13" s="211"/>
      <c r="E13" s="48"/>
      <c r="F13" s="211"/>
      <c r="G13" s="48"/>
      <c r="H13" s="211"/>
      <c r="I13" s="48"/>
      <c r="J13" s="211"/>
      <c r="K13" s="48"/>
    </row>
    <row r="14" spans="1:11" ht="14.25">
      <c r="A14" s="47" t="s">
        <v>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4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4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3.7109375" style="177" customWidth="1"/>
    <col min="2" max="6" width="17.00390625" style="177" customWidth="1"/>
    <col min="7" max="10" width="11.421875" style="177" customWidth="1"/>
    <col min="11" max="11" width="20.8515625" style="177" customWidth="1"/>
    <col min="12" max="16384" width="11.421875" style="177" customWidth="1"/>
  </cols>
  <sheetData>
    <row r="1" spans="1:6" ht="49.5" customHeight="1" thickBot="1" thickTop="1">
      <c r="A1" s="237" t="s">
        <v>170</v>
      </c>
      <c r="B1" s="238"/>
      <c r="C1" s="238"/>
      <c r="D1" s="238"/>
      <c r="E1" s="238"/>
      <c r="F1" s="239"/>
    </row>
    <row r="2" spans="1:6" ht="24.75" customHeight="1" thickTop="1">
      <c r="A2" s="262" t="s">
        <v>62</v>
      </c>
      <c r="B2" s="257" t="s">
        <v>67</v>
      </c>
      <c r="C2" s="258"/>
      <c r="D2" s="257" t="s">
        <v>68</v>
      </c>
      <c r="E2" s="258"/>
      <c r="F2" s="265" t="s">
        <v>69</v>
      </c>
    </row>
    <row r="3" spans="1:6" ht="24.75" customHeight="1" thickBot="1">
      <c r="A3" s="266"/>
      <c r="B3" s="30" t="s">
        <v>28</v>
      </c>
      <c r="C3" s="31" t="s">
        <v>29</v>
      </c>
      <c r="D3" s="30" t="s">
        <v>28</v>
      </c>
      <c r="E3" s="31" t="s">
        <v>29</v>
      </c>
      <c r="F3" s="276"/>
    </row>
    <row r="4" spans="1:15" ht="14.25" customHeight="1">
      <c r="A4" s="6" t="s">
        <v>63</v>
      </c>
      <c r="B4" s="10">
        <v>3556</v>
      </c>
      <c r="C4" s="74">
        <v>0.02961408417861723</v>
      </c>
      <c r="D4" s="227">
        <v>42951</v>
      </c>
      <c r="E4" s="226">
        <v>0.017</v>
      </c>
      <c r="F4" s="75">
        <v>82.79201881213476</v>
      </c>
      <c r="G4" s="206"/>
      <c r="J4" s="210"/>
      <c r="K4" s="213"/>
      <c r="N4" s="210"/>
      <c r="O4" s="213"/>
    </row>
    <row r="5" spans="1:17" ht="14.25">
      <c r="A5" s="76" t="s">
        <v>64</v>
      </c>
      <c r="B5" s="12">
        <v>33448</v>
      </c>
      <c r="C5" s="77">
        <v>0.2785522743550025</v>
      </c>
      <c r="D5" s="12">
        <v>576696</v>
      </c>
      <c r="E5" s="77">
        <v>0.224</v>
      </c>
      <c r="F5" s="78">
        <v>57.999361882170156</v>
      </c>
      <c r="G5" s="206"/>
      <c r="J5" s="214"/>
      <c r="K5" s="213"/>
      <c r="N5" s="214"/>
      <c r="O5" s="213"/>
      <c r="Q5" s="217"/>
    </row>
    <row r="6" spans="1:15" ht="14.25">
      <c r="A6" s="76" t="s">
        <v>65</v>
      </c>
      <c r="B6" s="12">
        <v>30368</v>
      </c>
      <c r="C6" s="77">
        <v>0.2529022801845467</v>
      </c>
      <c r="D6" s="12">
        <v>676090</v>
      </c>
      <c r="E6" s="77">
        <v>0.263</v>
      </c>
      <c r="F6" s="78">
        <v>44.91709683622003</v>
      </c>
      <c r="G6" s="206"/>
      <c r="J6" s="214"/>
      <c r="K6" s="213"/>
      <c r="N6" s="214"/>
      <c r="O6" s="213"/>
    </row>
    <row r="7" spans="1:15" ht="14.25">
      <c r="A7" s="76" t="s">
        <v>66</v>
      </c>
      <c r="B7" s="12">
        <v>26480</v>
      </c>
      <c r="C7" s="77">
        <v>0.22052332650443884</v>
      </c>
      <c r="D7" s="12">
        <v>630809</v>
      </c>
      <c r="E7" s="77">
        <v>0.246</v>
      </c>
      <c r="F7" s="78">
        <v>41.97784115318583</v>
      </c>
      <c r="G7" s="206"/>
      <c r="J7" s="214"/>
      <c r="K7" s="213"/>
      <c r="N7" s="214"/>
      <c r="O7" s="213"/>
    </row>
    <row r="8" spans="1:15" ht="14.25">
      <c r="A8" s="76" t="s">
        <v>120</v>
      </c>
      <c r="B8" s="12">
        <v>22906</v>
      </c>
      <c r="C8" s="77">
        <v>0.1907593397624877</v>
      </c>
      <c r="D8" s="12">
        <v>545842</v>
      </c>
      <c r="E8" s="77">
        <v>0.212</v>
      </c>
      <c r="F8" s="78">
        <v>41.96452453274024</v>
      </c>
      <c r="G8" s="206"/>
      <c r="J8" s="214"/>
      <c r="K8" s="213"/>
      <c r="N8" s="214"/>
      <c r="O8" s="213"/>
    </row>
    <row r="9" spans="1:15" ht="15" thickBot="1">
      <c r="A9" s="76" t="s">
        <v>70</v>
      </c>
      <c r="B9" s="12">
        <v>3320</v>
      </c>
      <c r="C9" s="77">
        <v>0.027648695014906976</v>
      </c>
      <c r="D9" s="12">
        <v>96919</v>
      </c>
      <c r="E9" s="77">
        <v>0.038</v>
      </c>
      <c r="F9" s="78">
        <v>34.255409156099425</v>
      </c>
      <c r="G9" s="206"/>
      <c r="J9" s="214"/>
      <c r="K9" s="213"/>
      <c r="N9" s="214"/>
      <c r="O9" s="213"/>
    </row>
    <row r="10" spans="1:15" ht="15" thickBot="1">
      <c r="A10" s="5" t="s">
        <v>33</v>
      </c>
      <c r="B10" s="41">
        <v>120078</v>
      </c>
      <c r="C10" s="79">
        <v>1</v>
      </c>
      <c r="D10" s="41">
        <v>2569307</v>
      </c>
      <c r="E10" s="79">
        <v>1</v>
      </c>
      <c r="F10" s="80">
        <v>46.73555943295215</v>
      </c>
      <c r="G10" s="206"/>
      <c r="J10" s="214"/>
      <c r="K10" s="213"/>
      <c r="N10" s="214"/>
      <c r="O10" s="213"/>
    </row>
    <row r="11" spans="1:15" ht="14.25">
      <c r="A11" s="81"/>
      <c r="B11" s="43"/>
      <c r="C11" s="82"/>
      <c r="D11" s="43"/>
      <c r="E11" s="44"/>
      <c r="F11" s="83"/>
      <c r="J11" s="214"/>
      <c r="K11" s="213"/>
      <c r="N11" s="214"/>
      <c r="O11" s="213"/>
    </row>
    <row r="12" spans="1:6" ht="14.25">
      <c r="A12" s="84" t="s">
        <v>39</v>
      </c>
      <c r="B12" s="85"/>
      <c r="C12" s="85"/>
      <c r="D12" s="232"/>
      <c r="E12" s="85"/>
      <c r="F12" s="85"/>
    </row>
    <row r="13" spans="1:8" ht="36.75" customHeight="1">
      <c r="A13" s="277" t="s">
        <v>181</v>
      </c>
      <c r="B13" s="277"/>
      <c r="C13" s="277"/>
      <c r="D13" s="277"/>
      <c r="E13" s="277"/>
      <c r="F13" s="277"/>
      <c r="G13" s="277"/>
      <c r="H13" s="277"/>
    </row>
    <row r="14" spans="1:11" ht="14.25">
      <c r="A14" s="274" t="s">
        <v>182</v>
      </c>
      <c r="B14" s="275"/>
      <c r="C14" s="275"/>
      <c r="D14" s="275"/>
      <c r="E14" s="275"/>
      <c r="F14" s="275"/>
      <c r="K14" s="217"/>
    </row>
    <row r="15" spans="1:6" ht="14.25">
      <c r="A15" s="86"/>
      <c r="B15" s="86"/>
      <c r="C15" s="86"/>
      <c r="D15" s="86"/>
      <c r="E15" s="86"/>
      <c r="F15" s="86"/>
    </row>
    <row r="16" spans="1:6" ht="14.25">
      <c r="A16" s="87"/>
      <c r="B16" s="222"/>
      <c r="C16" s="87"/>
      <c r="D16" s="87"/>
      <c r="E16" s="87"/>
      <c r="F16" s="87"/>
    </row>
  </sheetData>
  <sheetProtection/>
  <mergeCells count="7">
    <mergeCell ref="A14:F14"/>
    <mergeCell ref="A1:F1"/>
    <mergeCell ref="A2:A3"/>
    <mergeCell ref="B2:C2"/>
    <mergeCell ref="D2:E2"/>
    <mergeCell ref="F2:F3"/>
    <mergeCell ref="A13:H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5.7109375" style="177" customWidth="1"/>
    <col min="2" max="6" width="21.140625" style="177" customWidth="1"/>
    <col min="7" max="12" width="11.421875" style="177" customWidth="1"/>
    <col min="13" max="13" width="11.7109375" style="177" bestFit="1" customWidth="1"/>
    <col min="14" max="16384" width="11.421875" style="177" customWidth="1"/>
  </cols>
  <sheetData>
    <row r="1" spans="1:6" ht="49.5" customHeight="1" thickBot="1" thickTop="1">
      <c r="A1" s="237" t="s">
        <v>171</v>
      </c>
      <c r="B1" s="238"/>
      <c r="C1" s="238"/>
      <c r="D1" s="238"/>
      <c r="E1" s="238"/>
      <c r="F1" s="239"/>
    </row>
    <row r="2" spans="1:6" ht="30" customHeight="1" thickTop="1">
      <c r="A2" s="247" t="s">
        <v>62</v>
      </c>
      <c r="B2" s="279" t="s">
        <v>68</v>
      </c>
      <c r="C2" s="280"/>
      <c r="D2" s="281" t="s">
        <v>71</v>
      </c>
      <c r="E2" s="282"/>
      <c r="F2" s="246" t="s">
        <v>72</v>
      </c>
    </row>
    <row r="3" spans="1:17" ht="30" customHeight="1" thickBot="1">
      <c r="A3" s="266"/>
      <c r="B3" s="8" t="s">
        <v>28</v>
      </c>
      <c r="C3" s="7" t="s">
        <v>29</v>
      </c>
      <c r="D3" s="29" t="s">
        <v>28</v>
      </c>
      <c r="E3" s="88" t="s">
        <v>29</v>
      </c>
      <c r="F3" s="248"/>
      <c r="Q3" s="177" t="s">
        <v>73</v>
      </c>
    </row>
    <row r="4" spans="1:17" ht="14.25">
      <c r="A4" s="34" t="s">
        <v>63</v>
      </c>
      <c r="B4" s="35">
        <v>42951</v>
      </c>
      <c r="C4" s="89">
        <v>0.017</v>
      </c>
      <c r="D4" s="35">
        <v>197</v>
      </c>
      <c r="E4" s="90">
        <v>0.016791680872826457</v>
      </c>
      <c r="F4" s="107">
        <v>4.586621964564271</v>
      </c>
      <c r="G4" s="206"/>
      <c r="J4" s="210" t="s">
        <v>73</v>
      </c>
      <c r="K4" s="213">
        <v>11204.009193288908</v>
      </c>
      <c r="L4" s="177">
        <v>2413768.604205965</v>
      </c>
      <c r="M4" s="217">
        <f>L4+K4</f>
        <v>2424972.613399254</v>
      </c>
      <c r="P4" s="177" t="s">
        <v>73</v>
      </c>
      <c r="Q4" s="217">
        <v>2441339.45</v>
      </c>
    </row>
    <row r="5" spans="1:17" ht="14.25">
      <c r="A5" s="37" t="s">
        <v>64</v>
      </c>
      <c r="B5" s="12">
        <v>576696</v>
      </c>
      <c r="C5" s="91">
        <v>0.224</v>
      </c>
      <c r="D5" s="12">
        <v>2108</v>
      </c>
      <c r="E5" s="91">
        <v>0.17967950903511765</v>
      </c>
      <c r="F5" s="110">
        <v>3.6553053948700875</v>
      </c>
      <c r="G5" s="206"/>
      <c r="J5" s="214" t="s">
        <v>121</v>
      </c>
      <c r="K5" s="213">
        <v>356.4662204091013</v>
      </c>
      <c r="L5" s="177">
        <v>20425.8547747645</v>
      </c>
      <c r="M5" s="177">
        <f aca="true" t="shared" si="0" ref="M5:M11">L5+K5</f>
        <v>20782.3209951736</v>
      </c>
      <c r="N5" s="177">
        <v>20782.3209951736</v>
      </c>
      <c r="P5" s="177" t="s">
        <v>121</v>
      </c>
      <c r="Q5" s="217">
        <v>21317.63</v>
      </c>
    </row>
    <row r="6" spans="1:17" ht="14.25">
      <c r="A6" s="37" t="s">
        <v>65</v>
      </c>
      <c r="B6" s="12">
        <v>676090</v>
      </c>
      <c r="C6" s="91">
        <v>0.263</v>
      </c>
      <c r="D6" s="12">
        <v>2764</v>
      </c>
      <c r="E6" s="91">
        <v>0.23559495397204228</v>
      </c>
      <c r="F6" s="110">
        <v>4.0882131077223445</v>
      </c>
      <c r="G6" s="206"/>
      <c r="J6" s="214" t="s">
        <v>122</v>
      </c>
      <c r="K6" s="213">
        <v>2640.02464950586</v>
      </c>
      <c r="L6" s="177">
        <v>521059.5222649986</v>
      </c>
      <c r="M6" s="177">
        <f t="shared" si="0"/>
        <v>523699.54691450443</v>
      </c>
      <c r="N6" s="177">
        <v>523699.54691450443</v>
      </c>
      <c r="P6" s="177" t="s">
        <v>122</v>
      </c>
      <c r="Q6" s="217">
        <v>528545.41</v>
      </c>
    </row>
    <row r="7" spans="1:17" ht="14.25">
      <c r="A7" s="37" t="s">
        <v>66</v>
      </c>
      <c r="B7" s="12">
        <v>630809</v>
      </c>
      <c r="C7" s="91">
        <v>0.246</v>
      </c>
      <c r="D7" s="12">
        <v>3084</v>
      </c>
      <c r="E7" s="91">
        <v>0.2628707807705421</v>
      </c>
      <c r="F7" s="110">
        <v>4.888960049713939</v>
      </c>
      <c r="G7" s="206"/>
      <c r="J7" s="214" t="s">
        <v>123</v>
      </c>
      <c r="K7" s="213">
        <v>2480.099810388419</v>
      </c>
      <c r="L7" s="177">
        <v>651068.4978970296</v>
      </c>
      <c r="M7" s="177">
        <f t="shared" si="0"/>
        <v>653548.597707418</v>
      </c>
      <c r="N7" s="177">
        <v>653548.597707418</v>
      </c>
      <c r="P7" s="177" t="s">
        <v>123</v>
      </c>
      <c r="Q7" s="217">
        <v>655443.27</v>
      </c>
    </row>
    <row r="8" spans="1:17" ht="14.25">
      <c r="A8" s="37" t="s">
        <v>120</v>
      </c>
      <c r="B8" s="12">
        <v>545842</v>
      </c>
      <c r="C8" s="91">
        <v>0.212</v>
      </c>
      <c r="D8" s="12">
        <v>3045</v>
      </c>
      <c r="E8" s="91">
        <v>0.2595465393794749</v>
      </c>
      <c r="F8" s="110">
        <v>5.578537378948487</v>
      </c>
      <c r="G8" s="206"/>
      <c r="J8" s="214" t="s">
        <v>124</v>
      </c>
      <c r="K8" s="213">
        <v>2642.347236267534</v>
      </c>
      <c r="L8" s="177">
        <v>620900.4129108384</v>
      </c>
      <c r="M8" s="177">
        <f t="shared" si="0"/>
        <v>623542.7601471059</v>
      </c>
      <c r="N8" s="177">
        <v>623542.7601471059</v>
      </c>
      <c r="P8" s="177" t="s">
        <v>124</v>
      </c>
      <c r="Q8" s="217">
        <v>618603.27</v>
      </c>
    </row>
    <row r="9" spans="1:17" ht="13.5" customHeight="1" thickBot="1">
      <c r="A9" s="37" t="s">
        <v>70</v>
      </c>
      <c r="B9" s="12">
        <v>96919</v>
      </c>
      <c r="C9" s="91">
        <v>0.038</v>
      </c>
      <c r="D9" s="12">
        <v>534</v>
      </c>
      <c r="E9" s="91">
        <v>0.045516535969996594</v>
      </c>
      <c r="F9" s="110">
        <v>5.509755569083461</v>
      </c>
      <c r="G9" s="206"/>
      <c r="J9" s="214" t="s">
        <v>125</v>
      </c>
      <c r="K9" s="213">
        <v>2658.0693288899133</v>
      </c>
      <c r="L9" s="177">
        <v>515165.5448575321</v>
      </c>
      <c r="M9" s="177">
        <f t="shared" si="0"/>
        <v>517823.61418642197</v>
      </c>
      <c r="N9" s="177">
        <v>517823.61418642197</v>
      </c>
      <c r="P9" s="177" t="s">
        <v>125</v>
      </c>
      <c r="Q9" s="217">
        <v>528234.44</v>
      </c>
    </row>
    <row r="10" spans="1:17" ht="15" thickBot="1">
      <c r="A10" s="40" t="s">
        <v>33</v>
      </c>
      <c r="B10" s="41">
        <v>2569307</v>
      </c>
      <c r="C10" s="94">
        <v>1</v>
      </c>
      <c r="D10" s="41">
        <v>11732</v>
      </c>
      <c r="E10" s="94">
        <v>1</v>
      </c>
      <c r="F10" s="114">
        <v>4.5662118228767525</v>
      </c>
      <c r="G10" s="206"/>
      <c r="J10" s="214" t="s">
        <v>126</v>
      </c>
      <c r="K10" s="213">
        <v>365.20372328200375</v>
      </c>
      <c r="L10" s="177">
        <v>85148.77487244077</v>
      </c>
      <c r="M10" s="177">
        <f t="shared" si="0"/>
        <v>85513.97859572277</v>
      </c>
      <c r="N10" s="177">
        <f>M10+M11</f>
        <v>85575.77682026886</v>
      </c>
      <c r="P10" s="177" t="s">
        <v>126</v>
      </c>
      <c r="Q10" s="217">
        <v>78255.56</v>
      </c>
    </row>
    <row r="11" spans="1:17" ht="14.25">
      <c r="A11" s="42"/>
      <c r="B11" s="43"/>
      <c r="C11" s="44"/>
      <c r="D11" s="43"/>
      <c r="E11" s="44"/>
      <c r="F11" s="96"/>
      <c r="J11" s="214" t="s">
        <v>144</v>
      </c>
      <c r="K11" s="213">
        <v>61.79822454608134</v>
      </c>
      <c r="M11" s="177">
        <f t="shared" si="0"/>
        <v>61.79822454608134</v>
      </c>
      <c r="P11" s="177" t="s">
        <v>144</v>
      </c>
      <c r="Q11" s="217">
        <v>10939.88</v>
      </c>
    </row>
    <row r="12" spans="1:6" ht="14.25">
      <c r="A12" s="84" t="s">
        <v>39</v>
      </c>
      <c r="B12" s="84"/>
      <c r="C12" s="84"/>
      <c r="D12" s="46"/>
      <c r="E12" s="46"/>
      <c r="F12" s="97"/>
    </row>
    <row r="13" spans="1:11" ht="14.25">
      <c r="A13" s="274" t="s">
        <v>183</v>
      </c>
      <c r="B13" s="278"/>
      <c r="C13" s="278"/>
      <c r="D13" s="278"/>
      <c r="E13" s="278"/>
      <c r="F13" s="278"/>
      <c r="K13" s="217"/>
    </row>
    <row r="14" spans="1:6" ht="14.25">
      <c r="A14" s="274" t="s">
        <v>182</v>
      </c>
      <c r="B14" s="278"/>
      <c r="C14" s="278"/>
      <c r="D14" s="278"/>
      <c r="E14" s="278"/>
      <c r="F14" s="278"/>
    </row>
    <row r="15" spans="1:11" ht="14.25">
      <c r="A15" s="178"/>
      <c r="B15" s="178"/>
      <c r="C15" s="178"/>
      <c r="D15" s="178"/>
      <c r="E15" s="178"/>
      <c r="F15" s="178"/>
      <c r="K15" s="177">
        <f>21317.63+356.47</f>
        <v>21674.100000000002</v>
      </c>
    </row>
    <row r="16" spans="1:13" ht="14.25">
      <c r="A16" s="178"/>
      <c r="B16" s="178"/>
      <c r="C16" s="178"/>
      <c r="D16" s="178"/>
      <c r="E16" s="179"/>
      <c r="F16" s="179"/>
      <c r="M16" s="217">
        <f>Q5+K5</f>
        <v>21674.0962204091</v>
      </c>
    </row>
    <row r="17" spans="1:5" ht="14.25">
      <c r="A17" s="210"/>
      <c r="B17" s="214" t="s">
        <v>100</v>
      </c>
      <c r="C17" s="210"/>
      <c r="D17" s="214" t="s">
        <v>101</v>
      </c>
      <c r="E17" s="210"/>
    </row>
    <row r="18" spans="1:5" ht="14.25">
      <c r="A18" s="214" t="s">
        <v>121</v>
      </c>
      <c r="B18" s="213">
        <v>62.05098827855668</v>
      </c>
      <c r="C18" s="218">
        <v>1.6305532476814113</v>
      </c>
      <c r="D18" s="213">
        <v>294.4152321305446</v>
      </c>
      <c r="E18" s="218">
        <v>3.979395289173827</v>
      </c>
    </row>
    <row r="19" spans="1:5" ht="14.25">
      <c r="A19" s="214" t="s">
        <v>122</v>
      </c>
      <c r="B19" s="213">
        <v>879.444340381523</v>
      </c>
      <c r="C19" s="218">
        <v>23.109717752226008</v>
      </c>
      <c r="D19" s="213">
        <v>1760.5803091243392</v>
      </c>
      <c r="E19" s="218">
        <v>23.79647594196177</v>
      </c>
    </row>
    <row r="20" spans="1:5" ht="14.25">
      <c r="A20" s="214" t="s">
        <v>123</v>
      </c>
      <c r="B20" s="213">
        <v>823.3360606757066</v>
      </c>
      <c r="C20" s="218">
        <v>21.63532483385001</v>
      </c>
      <c r="D20" s="213">
        <v>1656.7637497127123</v>
      </c>
      <c r="E20" s="218">
        <v>22.393263463886992</v>
      </c>
    </row>
    <row r="21" spans="1:5" ht="14.25">
      <c r="A21" s="214" t="s">
        <v>124</v>
      </c>
      <c r="B21" s="213">
        <v>952.6375660767637</v>
      </c>
      <c r="C21" s="218">
        <v>25.03306265255044</v>
      </c>
      <c r="D21" s="213">
        <v>1689.7096701907662</v>
      </c>
      <c r="E21" s="218">
        <v>22.83856936670703</v>
      </c>
    </row>
    <row r="22" spans="1:5" ht="14.25">
      <c r="A22" s="214" t="s">
        <v>125</v>
      </c>
      <c r="B22" s="213">
        <v>931.345569983911</v>
      </c>
      <c r="C22" s="218">
        <v>24.473559341773704</v>
      </c>
      <c r="D22" s="213">
        <v>1726.7237589059996</v>
      </c>
      <c r="E22" s="218">
        <v>23.33886172318794</v>
      </c>
    </row>
    <row r="23" spans="1:5" ht="14.25">
      <c r="A23" s="214" t="s">
        <v>126</v>
      </c>
      <c r="B23" s="213">
        <v>138.44550103424513</v>
      </c>
      <c r="C23" s="218">
        <v>3.638020402267788</v>
      </c>
      <c r="D23" s="213">
        <v>226.7582222477591</v>
      </c>
      <c r="E23" s="218">
        <v>3.0649249866054986</v>
      </c>
    </row>
    <row r="24" spans="1:5" ht="14.25">
      <c r="A24" s="214" t="s">
        <v>144</v>
      </c>
      <c r="B24" s="213">
        <v>18.257417834980455</v>
      </c>
      <c r="C24" s="218">
        <v>0.4797617696508404</v>
      </c>
      <c r="D24" s="213">
        <v>43.54080671110091</v>
      </c>
      <c r="E24" s="218">
        <v>0.5885092284768623</v>
      </c>
    </row>
    <row r="25" spans="1:5" ht="14.25">
      <c r="A25" s="210" t="s">
        <v>73</v>
      </c>
      <c r="B25" s="213">
        <v>3805.5174442656794</v>
      </c>
      <c r="C25" s="218">
        <v>100</v>
      </c>
      <c r="D25" s="213">
        <v>7398.491749023228</v>
      </c>
      <c r="E25" s="218">
        <v>100</v>
      </c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Alexandra De Backer</cp:lastModifiedBy>
  <cp:lastPrinted>2015-06-11T07:21:56Z</cp:lastPrinted>
  <dcterms:created xsi:type="dcterms:W3CDTF">2015-01-09T14:57:58Z</dcterms:created>
  <dcterms:modified xsi:type="dcterms:W3CDTF">2020-09-29T14:09:51Z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