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570" windowHeight="7410" tabRatio="932" firstSheet="8" activeTab="32"/>
  </bookViews>
  <sheets>
    <sheet name="Inhoudsopgave" sheetId="1" r:id="rId1"/>
    <sheet name="10.1.1" sheetId="2" r:id="rId2"/>
    <sheet name="10.1.2" sheetId="3" r:id="rId3"/>
    <sheet name="10.1.3" sheetId="4" r:id="rId4"/>
    <sheet name="10.1.4" sheetId="5" r:id="rId5"/>
    <sheet name="10.2.1" sheetId="6" r:id="rId6"/>
    <sheet name="10.2.2" sheetId="7" r:id="rId7"/>
    <sheet name="10.3.1" sheetId="8" r:id="rId8"/>
    <sheet name="10.3.2" sheetId="9" r:id="rId9"/>
    <sheet name="10.4.1" sheetId="10" r:id="rId10"/>
    <sheet name="10.4.2" sheetId="11" r:id="rId11"/>
    <sheet name="10.5.1" sheetId="12" r:id="rId12"/>
    <sheet name="10.5.2" sheetId="13" r:id="rId13"/>
    <sheet name="10.6.1" sheetId="14" r:id="rId14"/>
    <sheet name="10.6.2" sheetId="15" r:id="rId15"/>
    <sheet name="10.7.1" sheetId="16" r:id="rId16"/>
    <sheet name="10.7.2" sheetId="17" r:id="rId17"/>
    <sheet name="10.8.1" sheetId="18" r:id="rId18"/>
    <sheet name="10.8.2" sheetId="19" r:id="rId19"/>
    <sheet name="10.9.1" sheetId="20" r:id="rId20"/>
    <sheet name="10.9.2" sheetId="21" r:id="rId21"/>
    <sheet name="10.10.1" sheetId="22" r:id="rId22"/>
    <sheet name="10.10.2" sheetId="23" r:id="rId23"/>
    <sheet name="10.11.1" sheetId="24" r:id="rId24"/>
    <sheet name="10.11.2" sheetId="25" r:id="rId25"/>
    <sheet name="10.12.1" sheetId="26" r:id="rId26"/>
    <sheet name="10.12.2" sheetId="27" r:id="rId27"/>
    <sheet name="10.13.1" sheetId="28" r:id="rId28"/>
    <sheet name="10.13.2" sheetId="29" r:id="rId29"/>
    <sheet name="10.14.1" sheetId="30" r:id="rId30"/>
    <sheet name="10.14.2" sheetId="31" r:id="rId31"/>
    <sheet name="10.15.1" sheetId="32" r:id="rId32"/>
    <sheet name="10.15.2" sheetId="33" r:id="rId33"/>
    <sheet name="10.16.1" sheetId="34" r:id="rId34"/>
    <sheet name="10.16.2" sheetId="35" r:id="rId35"/>
  </sheets>
  <externalReferences>
    <externalReference r:id="rId38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<sst xmlns="http://schemas.openxmlformats.org/spreadsheetml/2006/main" count="2862" uniqueCount="1046">
  <si>
    <r>
      <rPr>
        <b/>
        <sz val="11"/>
        <color indexed="8"/>
        <rFont val="Calibri"/>
        <family val="2"/>
      </rPr>
      <t>10.1.</t>
    </r>
  </si>
  <si>
    <t>Accidents de la circulation pendant l'exécution du contrat de travail</t>
  </si>
  <si>
    <r>
      <rPr>
        <sz val="11"/>
        <color indexed="8"/>
        <rFont val="Calibri"/>
        <family val="2"/>
      </rPr>
      <t>10.1.1.</t>
    </r>
  </si>
  <si>
    <r>
      <rPr>
        <sz val="11"/>
        <color indexed="8"/>
        <rFont val="Calibri"/>
        <family val="2"/>
      </rPr>
      <t>10.1.2.</t>
    </r>
  </si>
  <si>
    <r>
      <rPr>
        <sz val="11"/>
        <color indexed="8"/>
        <rFont val="Calibri"/>
        <family val="2"/>
      </rPr>
      <t>10.1.3.</t>
    </r>
  </si>
  <si>
    <r>
      <rPr>
        <sz val="11"/>
        <color indexed="8"/>
        <rFont val="Calibri"/>
        <family val="2"/>
      </rPr>
      <t>10.1.4.</t>
    </r>
  </si>
  <si>
    <r>
      <rPr>
        <b/>
        <sz val="11"/>
        <color indexed="8"/>
        <rFont val="Calibri"/>
        <family val="2"/>
      </rPr>
      <t>10.2.</t>
    </r>
  </si>
  <si>
    <t>Heure de l’accident</t>
  </si>
  <si>
    <r>
      <rPr>
        <sz val="11"/>
        <color indexed="8"/>
        <rFont val="Calibri"/>
        <family val="2"/>
      </rPr>
      <t>10.2.1.</t>
    </r>
  </si>
  <si>
    <r>
      <rPr>
        <sz val="11"/>
        <color indexed="8"/>
        <rFont val="Calibri"/>
        <family val="2"/>
      </rPr>
      <t>10.2.2.</t>
    </r>
  </si>
  <si>
    <r>
      <rPr>
        <b/>
        <sz val="11"/>
        <color indexed="8"/>
        <rFont val="Calibri"/>
        <family val="2"/>
      </rPr>
      <t>10.3.</t>
    </r>
  </si>
  <si>
    <t>Horaire de travail (moment de l'accident dans la journée  de travail)</t>
  </si>
  <si>
    <r>
      <rPr>
        <sz val="11"/>
        <color indexed="8"/>
        <rFont val="Calibri"/>
        <family val="2"/>
      </rPr>
      <t>10.3.1.</t>
    </r>
  </si>
  <si>
    <r>
      <rPr>
        <sz val="11"/>
        <color indexed="8"/>
        <rFont val="Calibri"/>
        <family val="2"/>
      </rPr>
      <t>10.3.2.</t>
    </r>
  </si>
  <si>
    <r>
      <rPr>
        <b/>
        <sz val="11"/>
        <color indexed="8"/>
        <rFont val="Calibri"/>
        <family val="2"/>
      </rPr>
      <t>10.4.</t>
    </r>
  </si>
  <si>
    <t>Jour de l'accident (jour de la semaine)</t>
  </si>
  <si>
    <r>
      <rPr>
        <sz val="11"/>
        <color indexed="8"/>
        <rFont val="Calibri"/>
        <family val="2"/>
      </rPr>
      <t>10.4.1.</t>
    </r>
  </si>
  <si>
    <r>
      <rPr>
        <sz val="11"/>
        <color indexed="8"/>
        <rFont val="Calibri"/>
        <family val="2"/>
      </rPr>
      <t>10.4.2.</t>
    </r>
  </si>
  <si>
    <r>
      <rPr>
        <b/>
        <sz val="11"/>
        <color indexed="8"/>
        <rFont val="Calibri"/>
        <family val="2"/>
      </rPr>
      <t>10.5.</t>
    </r>
  </si>
  <si>
    <t>Mois de l’accident</t>
  </si>
  <si>
    <r>
      <rPr>
        <sz val="11"/>
        <color indexed="8"/>
        <rFont val="Calibri"/>
        <family val="2"/>
      </rPr>
      <t>10.5.1.</t>
    </r>
  </si>
  <si>
    <r>
      <rPr>
        <sz val="11"/>
        <color indexed="8"/>
        <rFont val="Calibri"/>
        <family val="2"/>
      </rPr>
      <t>10.5.2.</t>
    </r>
  </si>
  <si>
    <r>
      <rPr>
        <b/>
        <sz val="11"/>
        <color indexed="8"/>
        <rFont val="Calibri"/>
        <family val="2"/>
      </rPr>
      <t>10.6.</t>
    </r>
  </si>
  <si>
    <t>Province et région de survenance de l’accident</t>
  </si>
  <si>
    <r>
      <rPr>
        <sz val="11"/>
        <color indexed="8"/>
        <rFont val="Calibri"/>
        <family val="2"/>
      </rPr>
      <t>10.6.1.</t>
    </r>
  </si>
  <si>
    <r>
      <rPr>
        <sz val="11"/>
        <color indexed="8"/>
        <rFont val="Calibri"/>
        <family val="2"/>
      </rPr>
      <t>10.6.2.</t>
    </r>
  </si>
  <si>
    <r>
      <rPr>
        <b/>
        <sz val="11"/>
        <color indexed="8"/>
        <rFont val="Calibri"/>
        <family val="2"/>
      </rPr>
      <t>10.7.</t>
    </r>
  </si>
  <si>
    <t>Province et région de l’employeur</t>
  </si>
  <si>
    <r>
      <rPr>
        <sz val="11"/>
        <color indexed="8"/>
        <rFont val="Calibri"/>
        <family val="2"/>
      </rPr>
      <t>10.7.1.</t>
    </r>
  </si>
  <si>
    <r>
      <rPr>
        <sz val="11"/>
        <color indexed="8"/>
        <rFont val="Calibri"/>
        <family val="2"/>
      </rPr>
      <t>10.7.2.</t>
    </r>
  </si>
  <si>
    <r>
      <rPr>
        <b/>
        <sz val="11"/>
        <color indexed="8"/>
        <rFont val="Calibri"/>
        <family val="2"/>
      </rPr>
      <t>10.8.</t>
    </r>
  </si>
  <si>
    <r>
      <rPr>
        <sz val="11"/>
        <color indexed="8"/>
        <rFont val="Calibri"/>
        <family val="2"/>
      </rPr>
      <t>10.8.1.</t>
    </r>
  </si>
  <si>
    <r>
      <rPr>
        <sz val="11"/>
        <color indexed="8"/>
        <rFont val="Calibri"/>
        <family val="2"/>
      </rPr>
      <t>10.8.2.</t>
    </r>
  </si>
  <si>
    <r>
      <rPr>
        <b/>
        <sz val="11"/>
        <color indexed="8"/>
        <rFont val="Calibri"/>
        <family val="2"/>
      </rPr>
      <t>10.9.</t>
    </r>
  </si>
  <si>
    <t>Durée de l’incapacité temporaire</t>
  </si>
  <si>
    <r>
      <rPr>
        <sz val="11"/>
        <color indexed="8"/>
        <rFont val="Calibri"/>
        <family val="2"/>
      </rPr>
      <t>10.9.1.</t>
    </r>
  </si>
  <si>
    <r>
      <rPr>
        <sz val="11"/>
        <color indexed="8"/>
        <rFont val="Calibri"/>
        <family val="2"/>
      </rPr>
      <t>10.9.2.</t>
    </r>
  </si>
  <si>
    <r>
      <rPr>
        <b/>
        <sz val="11"/>
        <color indexed="8"/>
        <rFont val="Calibri"/>
        <family val="2"/>
      </rPr>
      <t>10.10.</t>
    </r>
  </si>
  <si>
    <t>Incapacité permanente prévue</t>
  </si>
  <si>
    <r>
      <rPr>
        <sz val="11"/>
        <color indexed="8"/>
        <rFont val="Calibri"/>
        <family val="2"/>
      </rPr>
      <t>10.10.1.</t>
    </r>
  </si>
  <si>
    <r>
      <rPr>
        <sz val="11"/>
        <color indexed="8"/>
        <rFont val="Calibri"/>
        <family val="2"/>
      </rPr>
      <t>10.10.2.</t>
    </r>
  </si>
  <si>
    <r>
      <rPr>
        <b/>
        <sz val="11"/>
        <color indexed="8"/>
        <rFont val="Calibri"/>
        <family val="2"/>
      </rPr>
      <t>10.11.</t>
    </r>
  </si>
  <si>
    <t xml:space="preserve">Type de travail </t>
  </si>
  <si>
    <r>
      <rPr>
        <sz val="11"/>
        <color indexed="8"/>
        <rFont val="Calibri"/>
        <family val="2"/>
      </rPr>
      <t>10.11.1.</t>
    </r>
  </si>
  <si>
    <r>
      <rPr>
        <sz val="11"/>
        <color indexed="8"/>
        <rFont val="Calibri"/>
        <family val="2"/>
      </rPr>
      <t>10.11.2.</t>
    </r>
  </si>
  <si>
    <r>
      <rPr>
        <b/>
        <sz val="11"/>
        <color indexed="8"/>
        <rFont val="Calibri"/>
        <family val="2"/>
      </rPr>
      <t>10.12.</t>
    </r>
  </si>
  <si>
    <t xml:space="preserve">Déviation </t>
  </si>
  <si>
    <r>
      <rPr>
        <sz val="11"/>
        <color indexed="8"/>
        <rFont val="Calibri"/>
        <family val="2"/>
      </rPr>
      <t>10.12.1.</t>
    </r>
  </si>
  <si>
    <r>
      <rPr>
        <sz val="11"/>
        <color indexed="8"/>
        <rFont val="Calibri"/>
        <family val="2"/>
      </rPr>
      <t>10.12.2.</t>
    </r>
  </si>
  <si>
    <r>
      <rPr>
        <b/>
        <sz val="11"/>
        <color indexed="8"/>
        <rFont val="Calibri"/>
        <family val="2"/>
      </rPr>
      <t>10.13.</t>
    </r>
  </si>
  <si>
    <t xml:space="preserve">Agent matériel lié à la déviation </t>
  </si>
  <si>
    <r>
      <rPr>
        <sz val="11"/>
        <color indexed="8"/>
        <rFont val="Calibri"/>
        <family val="2"/>
      </rPr>
      <t>10.13.1.</t>
    </r>
  </si>
  <si>
    <r>
      <rPr>
        <sz val="11"/>
        <color indexed="8"/>
        <rFont val="Calibri"/>
        <family val="2"/>
      </rPr>
      <t>10.13.2.</t>
    </r>
  </si>
  <si>
    <r>
      <rPr>
        <b/>
        <sz val="11"/>
        <color indexed="8"/>
        <rFont val="Calibri"/>
        <family val="2"/>
      </rPr>
      <t>10.14.</t>
    </r>
  </si>
  <si>
    <t>Modalité de la blessure</t>
  </si>
  <si>
    <r>
      <rPr>
        <sz val="11"/>
        <color indexed="8"/>
        <rFont val="Calibri"/>
        <family val="2"/>
      </rPr>
      <t>10.14.1.</t>
    </r>
  </si>
  <si>
    <r>
      <rPr>
        <sz val="11"/>
        <color indexed="8"/>
        <rFont val="Calibri"/>
        <family val="2"/>
      </rPr>
      <t>10.14.2.</t>
    </r>
  </si>
  <si>
    <r>
      <rPr>
        <b/>
        <sz val="11"/>
        <color indexed="8"/>
        <rFont val="Calibri"/>
        <family val="2"/>
      </rPr>
      <t>10.15.</t>
    </r>
  </si>
  <si>
    <t xml:space="preserve">Nature de la blessure </t>
  </si>
  <si>
    <r>
      <rPr>
        <sz val="11"/>
        <color indexed="8"/>
        <rFont val="Calibri"/>
        <family val="2"/>
      </rPr>
      <t>10.15.1.</t>
    </r>
  </si>
  <si>
    <r>
      <rPr>
        <sz val="11"/>
        <color indexed="8"/>
        <rFont val="Calibri"/>
        <family val="2"/>
      </rPr>
      <t>10.15.2.</t>
    </r>
  </si>
  <si>
    <r>
      <rPr>
        <b/>
        <sz val="11"/>
        <color indexed="8"/>
        <rFont val="Calibri"/>
        <family val="2"/>
      </rPr>
      <t>10.16.</t>
    </r>
  </si>
  <si>
    <t xml:space="preserve">Localisation de la blessure </t>
  </si>
  <si>
    <r>
      <rPr>
        <sz val="11"/>
        <color indexed="8"/>
        <rFont val="Calibri"/>
        <family val="2"/>
      </rPr>
      <t>10.16.1.</t>
    </r>
  </si>
  <si>
    <r>
      <rPr>
        <sz val="11"/>
        <color indexed="8"/>
        <rFont val="Calibri"/>
        <family val="2"/>
      </rPr>
      <t>10.16.2.</t>
    </r>
  </si>
  <si>
    <t>Suites</t>
  </si>
  <si>
    <t>Année</t>
  </si>
  <si>
    <t>%</t>
  </si>
  <si>
    <t>N</t>
  </si>
  <si>
    <t>Cas sans suite</t>
  </si>
  <si>
    <t>Incapacité temporaire</t>
  </si>
  <si>
    <t>Incapacité permanente</t>
  </si>
  <si>
    <t>Cas mortels</t>
  </si>
  <si>
    <t>Total</t>
  </si>
  <si>
    <t>Genre de la victime</t>
  </si>
  <si>
    <t>Femmes</t>
  </si>
  <si>
    <t>Hommes</t>
  </si>
  <si>
    <t>Suite de l'accident</t>
  </si>
  <si>
    <t>Génération de la victime</t>
  </si>
  <si>
    <t>15-24 ans</t>
  </si>
  <si>
    <t xml:space="preserve">25-49 ans </t>
  </si>
  <si>
    <t>50 ans et +</t>
  </si>
  <si>
    <t xml:space="preserve">Genre de travail </t>
  </si>
  <si>
    <t>Travail manuel</t>
  </si>
  <si>
    <t>Travail intellectuel</t>
  </si>
  <si>
    <t>Inconnus</t>
  </si>
  <si>
    <t>10.2. Heure de l’accident</t>
  </si>
  <si>
    <t>Heure de l'accident</t>
  </si>
  <si>
    <t>00 h</t>
  </si>
  <si>
    <t>01 h</t>
  </si>
  <si>
    <t xml:space="preserve"> 02 h </t>
  </si>
  <si>
    <t>03 h</t>
  </si>
  <si>
    <t>04 h</t>
  </si>
  <si>
    <t>05 h</t>
  </si>
  <si>
    <t>06 h</t>
  </si>
  <si>
    <t>07 h</t>
  </si>
  <si>
    <t>08 h</t>
  </si>
  <si>
    <t>09 h</t>
  </si>
  <si>
    <t>10 h</t>
  </si>
  <si>
    <t>11 h</t>
  </si>
  <si>
    <t>12 h</t>
  </si>
  <si>
    <t>13 h</t>
  </si>
  <si>
    <t>14 h</t>
  </si>
  <si>
    <t>15 h</t>
  </si>
  <si>
    <t>16 h</t>
  </si>
  <si>
    <t>17 h</t>
  </si>
  <si>
    <t>18 h</t>
  </si>
  <si>
    <t>19 h</t>
  </si>
  <si>
    <t>20 h</t>
  </si>
  <si>
    <t>21 h</t>
  </si>
  <si>
    <t>22 h</t>
  </si>
  <si>
    <t>23 h</t>
  </si>
  <si>
    <t>Inconnu</t>
  </si>
  <si>
    <t>Heure de travail au moment de l'accident</t>
  </si>
  <si>
    <t>1ère heure</t>
  </si>
  <si>
    <t>2ème heure</t>
  </si>
  <si>
    <t>3ème heure</t>
  </si>
  <si>
    <t>4ème heure</t>
  </si>
  <si>
    <t>5ème heure</t>
  </si>
  <si>
    <t>6ème heure</t>
  </si>
  <si>
    <t>7ème heure</t>
  </si>
  <si>
    <t>8ème heure</t>
  </si>
  <si>
    <t xml:space="preserve">9ème heure </t>
  </si>
  <si>
    <t>10ème heure</t>
  </si>
  <si>
    <t>11ème heure et +</t>
  </si>
  <si>
    <t>TOTAL</t>
  </si>
  <si>
    <t>Jour de la semaine</t>
  </si>
  <si>
    <t xml:space="preserve">Lundi </t>
  </si>
  <si>
    <t>Mardi</t>
  </si>
  <si>
    <t>Mercredi</t>
  </si>
  <si>
    <t>Jeudi</t>
  </si>
  <si>
    <t>Vendredi</t>
  </si>
  <si>
    <t>Samedi</t>
  </si>
  <si>
    <t>Dimanche</t>
  </si>
  <si>
    <t>10.5. Mois de l’accident</t>
  </si>
  <si>
    <t>Mois de l'accident</t>
  </si>
  <si>
    <t xml:space="preserve">Janvier 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</si>
  <si>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</si>
  <si>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</si>
  <si>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</si>
  <si>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</si>
  <si>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</si>
  <si>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</si>
  <si>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</si>
  <si>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</si>
  <si>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</si>
  <si>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</si>
  <si>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</si>
  <si>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Suites de l'accident</t>
  </si>
  <si>
    <t>Province de l'accident</t>
  </si>
  <si>
    <t>REGION BRUXELLOISE</t>
  </si>
  <si>
    <t>Anvers</t>
  </si>
  <si>
    <t>Limbourg</t>
  </si>
  <si>
    <t>Flandre Orientale</t>
  </si>
  <si>
    <t>Brabant Flamand</t>
  </si>
  <si>
    <t>Flandre Occidentale</t>
  </si>
  <si>
    <t>REGION FLAMANDE</t>
  </si>
  <si>
    <t>Brabant Wallon</t>
  </si>
  <si>
    <t>Hainaut</t>
  </si>
  <si>
    <t>Liège</t>
  </si>
  <si>
    <t>Luxembourg</t>
  </si>
  <si>
    <t>Namur</t>
  </si>
  <si>
    <t>REGION WALLONNE</t>
  </si>
  <si>
    <t>Etranger</t>
  </si>
  <si>
    <t>Bateau</t>
  </si>
  <si>
    <t>Province de l'employeur</t>
  </si>
  <si>
    <t>Code NACE</t>
  </si>
  <si>
    <t>Secteur d'activité économique</t>
  </si>
  <si>
    <t>01</t>
  </si>
  <si>
    <t>Culture et production animale, chasse et services annexes</t>
  </si>
  <si>
    <t>02</t>
  </si>
  <si>
    <t>Sylviculture et exploitation forestière</t>
  </si>
  <si>
    <t>03</t>
  </si>
  <si>
    <t>Pêche et aquaculture</t>
  </si>
  <si>
    <t>05</t>
  </si>
  <si>
    <t>Extraction de houille et de lignite</t>
  </si>
  <si>
    <t>06</t>
  </si>
  <si>
    <t>Extraction d'hydrocarbures</t>
  </si>
  <si>
    <t>07</t>
  </si>
  <si>
    <t>Extraction de minerais métalliques</t>
  </si>
  <si>
    <t>08</t>
  </si>
  <si>
    <t>Autres industries extractives</t>
  </si>
  <si>
    <t>09</t>
  </si>
  <si>
    <t>Services de soutien aux industries extractives</t>
  </si>
  <si>
    <t>10</t>
  </si>
  <si>
    <t xml:space="preserve">Industries alimentaires </t>
  </si>
  <si>
    <t>11</t>
  </si>
  <si>
    <t>Fabrication de boissons</t>
  </si>
  <si>
    <t>12</t>
  </si>
  <si>
    <t>Fabrication de produits à base de tabac</t>
  </si>
  <si>
    <t>13</t>
  </si>
  <si>
    <t>Fabrication de textiles</t>
  </si>
  <si>
    <t>14</t>
  </si>
  <si>
    <t>Industrie de l'habillement</t>
  </si>
  <si>
    <t>15</t>
  </si>
  <si>
    <t>Industrie du cuir et de la chaussure</t>
  </si>
  <si>
    <t>16</t>
  </si>
  <si>
    <t>Travail du bois et fabrication d'articles en bois et en liège, à l'exception des meubles; fabrication d'articles en vannerie et sparterie</t>
  </si>
  <si>
    <t>17</t>
  </si>
  <si>
    <t>Industrie du papier et du carton</t>
  </si>
  <si>
    <t>18</t>
  </si>
  <si>
    <t>Imprimerie et reproduction d'enregistrements</t>
  </si>
  <si>
    <t>19</t>
  </si>
  <si>
    <t>Cokéfaction et raffinage</t>
  </si>
  <si>
    <t>20</t>
  </si>
  <si>
    <t>Industrie chimique</t>
  </si>
  <si>
    <t>21</t>
  </si>
  <si>
    <t>Industrie pharmaceutique</t>
  </si>
  <si>
    <t>22</t>
  </si>
  <si>
    <t>Fabrication de produits en caoutchouc et en plastique</t>
  </si>
  <si>
    <t>23</t>
  </si>
  <si>
    <t>Fabrication d'autres produits minéraux non métalliques</t>
  </si>
  <si>
    <t>24</t>
  </si>
  <si>
    <t>Métallurgie</t>
  </si>
  <si>
    <t>25</t>
  </si>
  <si>
    <t>Fabrication de produits métalliques, à l'exception des machines et des équipements</t>
  </si>
  <si>
    <t>26</t>
  </si>
  <si>
    <t>Fabrication de produits informatiques, électroniques et optiques</t>
  </si>
  <si>
    <t>27</t>
  </si>
  <si>
    <t>Fabrication d'équipements électriques</t>
  </si>
  <si>
    <t>28</t>
  </si>
  <si>
    <t>Fabrication de machines et d'équipements n.c.a.</t>
  </si>
  <si>
    <t>29</t>
  </si>
  <si>
    <t>Construction et assemblage de véhicules automobiles, de remorques et de semi-remorques</t>
  </si>
  <si>
    <t>30</t>
  </si>
  <si>
    <t>Fabrication d'autres matériels de transport</t>
  </si>
  <si>
    <t>31</t>
  </si>
  <si>
    <t>Fabrication de meubles</t>
  </si>
  <si>
    <t>32</t>
  </si>
  <si>
    <t>Autres industries manufacturières</t>
  </si>
  <si>
    <t>33</t>
  </si>
  <si>
    <t>Réparation et installation de machines et d'équipements</t>
  </si>
  <si>
    <t>35</t>
  </si>
  <si>
    <t>Production et distribution d'électricité, de gaz, de vapeur et d'air conditionné</t>
  </si>
  <si>
    <t>36</t>
  </si>
  <si>
    <t>Captage, traitement et distribution d'eau</t>
  </si>
  <si>
    <t>37</t>
  </si>
  <si>
    <t>Collecte et traitement des eaux usées</t>
  </si>
  <si>
    <t>38</t>
  </si>
  <si>
    <t>Collecte, traitement et élimination des déchets; récupération</t>
  </si>
  <si>
    <t>39</t>
  </si>
  <si>
    <t>Dépollution et autres services de gestion des déchets</t>
  </si>
  <si>
    <t>41</t>
  </si>
  <si>
    <t>Construction de bâtiments; promotion immobilière</t>
  </si>
  <si>
    <t>42</t>
  </si>
  <si>
    <t>Génie civil</t>
  </si>
  <si>
    <t>43</t>
  </si>
  <si>
    <t>Travaux de construction spécialisés</t>
  </si>
  <si>
    <t>45</t>
  </si>
  <si>
    <t>Commerce de gros et de détail et réparation véhicules automobiles et de motocycles</t>
  </si>
  <si>
    <t>46</t>
  </si>
  <si>
    <t>Commerce de gros, à l'exception des véhicules automobiles et des motocycles</t>
  </si>
  <si>
    <t>47</t>
  </si>
  <si>
    <t>Commerce de détail, à l'exception des véhicules automobiles et des motocycles</t>
  </si>
  <si>
    <t>49</t>
  </si>
  <si>
    <t>Transports terrestres et transport par conduites</t>
  </si>
  <si>
    <t>50</t>
  </si>
  <si>
    <t>Transports par eau</t>
  </si>
  <si>
    <t>51</t>
  </si>
  <si>
    <t>Transports aériens</t>
  </si>
  <si>
    <t>52</t>
  </si>
  <si>
    <t>Entreposage et services auxiliaires des transports</t>
  </si>
  <si>
    <t>53</t>
  </si>
  <si>
    <t>Activités de poste et de courrier</t>
  </si>
  <si>
    <t>55</t>
  </si>
  <si>
    <t>Hébergement</t>
  </si>
  <si>
    <t>56</t>
  </si>
  <si>
    <t>Restauration</t>
  </si>
  <si>
    <t>58</t>
  </si>
  <si>
    <t>Édition</t>
  </si>
  <si>
    <t>59</t>
  </si>
  <si>
    <t>Production de films cinématographiques, de vidéo et de programmes de télévision; enregistrement sonore et édition musicale</t>
  </si>
  <si>
    <t>60</t>
  </si>
  <si>
    <t>Programmation et diffusion de programmes de radio et de télévision</t>
  </si>
  <si>
    <t>61</t>
  </si>
  <si>
    <t>Télécommunications</t>
  </si>
  <si>
    <t>62</t>
  </si>
  <si>
    <t>Programmation, conseil et autres activités informatiques</t>
  </si>
  <si>
    <t>63</t>
  </si>
  <si>
    <t>Services d'information</t>
  </si>
  <si>
    <t>64</t>
  </si>
  <si>
    <t>Activités des services financiers, hors assurance et caisses de retraite</t>
  </si>
  <si>
    <t>65</t>
  </si>
  <si>
    <t xml:space="preserve">Assurance, réassurance et caisses de retraite, à l'exclusion des assurances sociales obligatoires </t>
  </si>
  <si>
    <t>66</t>
  </si>
  <si>
    <t>Activités auxiliaires de services financiers et d'assurance</t>
  </si>
  <si>
    <t>68</t>
  </si>
  <si>
    <t>Activités immobilières</t>
  </si>
  <si>
    <t>69</t>
  </si>
  <si>
    <t>Activités juridiques et comptables</t>
  </si>
  <si>
    <t>70</t>
  </si>
  <si>
    <t>Activités des sièges sociaux; conseil de gestion</t>
  </si>
  <si>
    <t>71</t>
  </si>
  <si>
    <t>Activités d'architecture et d'ingénierie; activités de contrôle et analyses techniques</t>
  </si>
  <si>
    <t>72</t>
  </si>
  <si>
    <t>Recherche-développement scientifique</t>
  </si>
  <si>
    <t>73</t>
  </si>
  <si>
    <t>Publicité et études de marché</t>
  </si>
  <si>
    <t>74</t>
  </si>
  <si>
    <t>Autres activités spécialisées, scientifiques et techniques</t>
  </si>
  <si>
    <t>75</t>
  </si>
  <si>
    <t>Activités vétérinaires</t>
  </si>
  <si>
    <t>77</t>
  </si>
  <si>
    <r>
      <t xml:space="preserve">Activités de location et </t>
    </r>
    <r>
      <rPr>
        <b/>
        <sz val="11"/>
        <rFont val="Microsoft Sans Serif"/>
        <family val="2"/>
      </rPr>
      <t>location</t>
    </r>
    <r>
      <rPr>
        <b/>
        <sz val="11"/>
        <color indexed="8"/>
        <rFont val="Microsoft Sans Serif"/>
        <family val="2"/>
      </rPr>
      <t>-bail</t>
    </r>
  </si>
  <si>
    <t>78</t>
  </si>
  <si>
    <t>Activités liées à l'emploi</t>
  </si>
  <si>
    <t>79</t>
  </si>
  <si>
    <t>Activités des agences de voyage, voyagistes, services de réservation et activités connexes</t>
  </si>
  <si>
    <t>80</t>
  </si>
  <si>
    <t>Enquêtes et sécurité</t>
  </si>
  <si>
    <t>81</t>
  </si>
  <si>
    <t>Services relatifs aux bâtiments; aménagement paysager</t>
  </si>
  <si>
    <t>82</t>
  </si>
  <si>
    <t>Services administratifs de bureau et autres activités de soutien aux entreprises</t>
  </si>
  <si>
    <t>84</t>
  </si>
  <si>
    <t>Administration publique et défense; sécurité sociale obligatoire</t>
  </si>
  <si>
    <t>85</t>
  </si>
  <si>
    <t>Enseignement</t>
  </si>
  <si>
    <t>86</t>
  </si>
  <si>
    <t>Activités pour la santé humaine</t>
  </si>
  <si>
    <t>87</t>
  </si>
  <si>
    <t>Activités médico-sociales et sociales avec hébergement</t>
  </si>
  <si>
    <t>88</t>
  </si>
  <si>
    <t>Action sociale sans hébergement</t>
  </si>
  <si>
    <t>90</t>
  </si>
  <si>
    <t>Activités créatives, artistiques et de spectacle</t>
  </si>
  <si>
    <t>91</t>
  </si>
  <si>
    <t>Bibliothèques, archives, musées et autres activités culturelles</t>
  </si>
  <si>
    <t>92</t>
  </si>
  <si>
    <t>Organisation de jeux de hasard et d'argent</t>
  </si>
  <si>
    <t>93</t>
  </si>
  <si>
    <t>Activités sportives, récréatives et de loisirs</t>
  </si>
  <si>
    <t>94</t>
  </si>
  <si>
    <t>Activités des organisations associatives</t>
  </si>
  <si>
    <t>95</t>
  </si>
  <si>
    <t>Réparation d'ordinateurs et de biens personnels et domestiques</t>
  </si>
  <si>
    <t>96</t>
  </si>
  <si>
    <t>Autres services personnels</t>
  </si>
  <si>
    <t>97</t>
  </si>
  <si>
    <t>Activités des ménages en tant qu'employeurs de personnel domestique</t>
  </si>
  <si>
    <t>98</t>
  </si>
  <si>
    <t>Activités indifférenciées des ménages en tant que producteurs de biens et services pour usage propre</t>
  </si>
  <si>
    <t>99</t>
  </si>
  <si>
    <t>Activités des organisations et organismes extraterritoriaux</t>
  </si>
  <si>
    <t>10.9. Durée de l’incapacité temporaire</t>
  </si>
  <si>
    <t>Durée de l'IT</t>
  </si>
  <si>
    <t>IT 0 jour</t>
  </si>
  <si>
    <t>IT 1 à 3 jours</t>
  </si>
  <si>
    <t>IT 4 à 7 jours</t>
  </si>
  <si>
    <t>IT 8 à 15 jours</t>
  </si>
  <si>
    <t>IT 16 à 30 jours</t>
  </si>
  <si>
    <t>IT 1 à 3 mois</t>
  </si>
  <si>
    <t>IT &gt;3 à 6 mois</t>
  </si>
  <si>
    <t>IT &gt; 6 mois</t>
  </si>
  <si>
    <t>10.10. Incapacité permanente prévue</t>
  </si>
  <si>
    <t>IP Prévue</t>
  </si>
  <si>
    <t>de 1 à &lt; 5 %</t>
  </si>
  <si>
    <t>de 5 à &lt; 10 %</t>
  </si>
  <si>
    <t>de 10 à &lt; 16 %</t>
  </si>
  <si>
    <t>de 16 à &lt; 20 %</t>
  </si>
  <si>
    <t>de 20 à &lt; 36 %</t>
  </si>
  <si>
    <t>de 36 à &lt; 66 %</t>
  </si>
  <si>
    <t>66 % et +</t>
  </si>
  <si>
    <t>Mortels</t>
  </si>
  <si>
    <t>Nombre d'accidents</t>
  </si>
  <si>
    <t>Code SEAT</t>
  </si>
  <si>
    <t>Type de travail</t>
  </si>
  <si>
    <t>00</t>
  </si>
  <si>
    <t>Pas d'information</t>
  </si>
  <si>
    <t>Production, transformation, traitement, stockage - De tout type - Non précisé</t>
  </si>
  <si>
    <t>Production, transformation, traitement - de tout type</t>
  </si>
  <si>
    <t>Stockage - de tout type</t>
  </si>
  <si>
    <t>Autre Type de travail connu du groupe 10 non listé ci-dessus</t>
  </si>
  <si>
    <t>Terrassement, construction, entretien, démolition - Non précisé</t>
  </si>
  <si>
    <t>Terrassement</t>
  </si>
  <si>
    <t>Construction nouvelle - bâtiment</t>
  </si>
  <si>
    <t>Construction nouvelle - ouvrages d'art, infrastructure, routes, ponts, barrages, ports</t>
  </si>
  <si>
    <t>Rénovation, réparation, addition, entretien - de tout type de construction</t>
  </si>
  <si>
    <t>Démolition - de tout type de construction</t>
  </si>
  <si>
    <t>Autre Type de travail connu du groupe 20 mais non listé ci-dessus</t>
  </si>
  <si>
    <t>Tâche de type agricole, forestière, horticole, piscicole, avec des animaux vivants - Non précisé</t>
  </si>
  <si>
    <t>Tâche de type agricole - travaux du sol</t>
  </si>
  <si>
    <t>Tâche de type agricole - avec des végétaux, horticole</t>
  </si>
  <si>
    <t>Tâche de type agricole - sur/avec des animaux vivants</t>
  </si>
  <si>
    <t>Tâche de type forestier</t>
  </si>
  <si>
    <t>Tâche de type piscicole, pêche</t>
  </si>
  <si>
    <t>Autre Type de travail connu du groupe 30 mais non listé ci-dessus</t>
  </si>
  <si>
    <t>Tâche de service à l'entreprise et/ou à la personne humaine; travail intellectuel - Non précisé</t>
  </si>
  <si>
    <t>Tâche de service, soin, assistance, à la personne humaine</t>
  </si>
  <si>
    <t>Tâche intellectuelle - enseignement, formation, traitement de l'information, travail de bureau, d'organisation, de gestion</t>
  </si>
  <si>
    <t>Tâche commerciale - achat, vente, services associés</t>
  </si>
  <si>
    <t>Autre Type de travail connu du groupe 40 mais non listé ci-dessus</t>
  </si>
  <si>
    <t>Travaux connexes aux tâches codées en 10, 20, 30 et 40 - Non précisé</t>
  </si>
  <si>
    <t>Mise en place, préparation, installation, montage, désassemblage, démontage</t>
  </si>
  <si>
    <t>Maintenance, réparation, réglage, mise au point</t>
  </si>
  <si>
    <t>Nettoyage de locaux, de machines - industriel ou manuel</t>
  </si>
  <si>
    <t>Gestion des déchets, mise au rebut, traitement de déchets de toute nature</t>
  </si>
  <si>
    <t>Surveillance, inspection, de procédé de fabrication, de locaux, de moyens de transport, d'équipements - avec ou sans matériel de contrôle</t>
  </si>
  <si>
    <t>Autre Type de travail connu du groupe 50 mais non listé ci-dessus</t>
  </si>
  <si>
    <t>Circulation, activité sportive, artistique - Non précisé</t>
  </si>
  <si>
    <t>Circulation y compris dans les moyens de transport</t>
  </si>
  <si>
    <t>Activité sportive, artistique</t>
  </si>
  <si>
    <t>Autre Type de travail connu du groupe 60 mais non listé ci-dessus</t>
  </si>
  <si>
    <t>Autre Type de travail, non listé dans cette classification</t>
  </si>
  <si>
    <t>10.12. Déviation</t>
  </si>
  <si>
    <t>Déviation</t>
  </si>
  <si>
    <t>Déviation par problème électrique, explosion, feu - Non précisé</t>
  </si>
  <si>
    <t>Problème électrique par défaillance dans l'installation - entraînant un contact indirect</t>
  </si>
  <si>
    <t>Problème électrique - entraînant un contact direct</t>
  </si>
  <si>
    <t>Explosion</t>
  </si>
  <si>
    <t>Incendie, embrasement</t>
  </si>
  <si>
    <t>Autre Déviation connue du groupe 10 mais non listée ci-dessus</t>
  </si>
  <si>
    <t>Déviation par débordement, renversement, fuite, écoulement, vaporisation, dégagement - Non précisé</t>
  </si>
  <si>
    <t>A l'état de solide - débordement, renversement</t>
  </si>
  <si>
    <t>A l'état de liquide - fuite, suintement, écoulement, éclaboussure, aspersion</t>
  </si>
  <si>
    <t>A l'état gazeux - vaporisation, formation d'aérosol, formation de gaz</t>
  </si>
  <si>
    <t>Pulvérulent - génération de fumée, émission de poussières, particules</t>
  </si>
  <si>
    <t>Autre Déviation connue du groupe 20 mais non listée ci-dessus</t>
  </si>
  <si>
    <t>Rupture, bris, éclatement, glissade, chute, effondrement d'Agent matériel - Non précisé</t>
  </si>
  <si>
    <t>Rupture de matériel, aux joints, aux connexions</t>
  </si>
  <si>
    <t>Rupture, éclatement, causant des éclats (bois, verre, métal, pierre, plastique, autres)</t>
  </si>
  <si>
    <t>Glissade, chute, effondrement d'Agent matériel - supérieur (tombant sur la victime)</t>
  </si>
  <si>
    <t>Glissade, chute, effondrement d'Agent matériel - inférieur (entraînant la victime)</t>
  </si>
  <si>
    <t>Glissade, chute, effondrement d'Agent matériel - de plain-pied</t>
  </si>
  <si>
    <t>Autre Déviation connue du groupe 30 mais non listée ci-dessus</t>
  </si>
  <si>
    <t>Perte, totale ou partielle, de contrôle de machine, moyen de transport - équipement de manutention, outil à main, objet, animal - Non précisé</t>
  </si>
  <si>
    <t>Perte, totale ou partielle, de contrôle - de machine (y compris le démarrage intempestif) ainsi que de la matière travaillée par la machine</t>
  </si>
  <si>
    <t>Perte, totale ou partielle, de contrôle de moyen de transport - d'équipement de manutention (motorisé ou non)</t>
  </si>
  <si>
    <t>Perte, totale ou partielle, de contrôle d'outil à main (motorisé ou non) ainsi que de la matière travaillée par l'outil</t>
  </si>
  <si>
    <t>Perte, totale ou partielle, de contrôle d'objet (porté, déplacé, manipulé, etc.)</t>
  </si>
  <si>
    <t>Perte, totale ou partielle, de contrôle d'animal</t>
  </si>
  <si>
    <t>Autre Déviation connue du groupe 40 mais non listée ci-dessus</t>
  </si>
  <si>
    <t>Glissade ou trébuchement avec chute, chute de personne - Non précisé</t>
  </si>
  <si>
    <t>Chute de personne - de hauteur</t>
  </si>
  <si>
    <t>Glissade ou trébuchement avec chute, chute de personne - de plain-pied</t>
  </si>
  <si>
    <t>Autre Déviation connue du groupe 50 mais non listée ci-dessus</t>
  </si>
  <si>
    <t>Mouvement du corps sans contrainte physique (conduisant généralement à une blessure externe) - Non précisé</t>
  </si>
  <si>
    <t>En marchant sur un objet coupant</t>
  </si>
  <si>
    <t>En s'agenouillant, s'asseyant, s'appuyant contre</t>
  </si>
  <si>
    <t>En étant attrapé, entraîné, par quelque chose ou par son élan</t>
  </si>
  <si>
    <t>Mouvements non coordonnés, gestes intempestifs, inopportuns</t>
  </si>
  <si>
    <t>Autre Déviation connue du groupe 60 mais non listée ci-dessus</t>
  </si>
  <si>
    <t>Mouvement du corps sous ou avec contrainte physique (conduisant généralement à une blessure interne) - Non précisé</t>
  </si>
  <si>
    <t>En soulevant, en portant, en se levant</t>
  </si>
  <si>
    <t>En poussant, en tractant</t>
  </si>
  <si>
    <t>En déposant, en se baissant</t>
  </si>
  <si>
    <t>En torsion, en rotation, en se tournant</t>
  </si>
  <si>
    <t>En marchant lourdement, faux pas, glissade - sans chute</t>
  </si>
  <si>
    <t>Autre Déviation connue du groupe 70 mais non listée ci-dessus</t>
  </si>
  <si>
    <t>Surprise, frayeur, violence, agression, menace, présence - Non précisé</t>
  </si>
  <si>
    <t>Surprise, frayeur</t>
  </si>
  <si>
    <t>Violence, agression, menace entre membres de l'entreprise soumis à l'autorité de l'employeur</t>
  </si>
  <si>
    <t>Violence, agression, menace - provenant de personnes externes à l'entreprise envers les victimes dans le cadre de leur fonction (attaque de banque, chauffeurs de bus, etc.)</t>
  </si>
  <si>
    <t>Agression, bousculade - par animal</t>
  </si>
  <si>
    <t>Présence de la victime ou d'un tiers créant en soi un danger pour elle/lui-même et le cas échéant pour autrui</t>
  </si>
  <si>
    <t>Autre Déviation connue du groupe 80 mais non listée ci-dessus</t>
  </si>
  <si>
    <t>Autre Déviation non listée dans cette classification.</t>
  </si>
  <si>
    <t>Agent matériel lié à la déviation</t>
  </si>
  <si>
    <t>00.00</t>
  </si>
  <si>
    <t>Pas d’agent matériel ou pas d’information</t>
  </si>
  <si>
    <t>01.00</t>
  </si>
  <si>
    <t xml:space="preserve">Bâtiments, constructions, surfaces - à niveau (intérieur ou extérieur, fixes ou mobiles, temporaires ou non) </t>
  </si>
  <si>
    <t>02.00</t>
  </si>
  <si>
    <t xml:space="preserve">Bâtiments, constructions, surfaces – en hauteur (intérieur ou extérieur) </t>
  </si>
  <si>
    <t>03.00</t>
  </si>
  <si>
    <t xml:space="preserve">Bâtiments, constructions, surfaces – en profondeur (intérieur ou extérieur) </t>
  </si>
  <si>
    <t>04.00</t>
  </si>
  <si>
    <t>Dispositifs de distribution de matière, d’alimentation, canalisations</t>
  </si>
  <si>
    <t>05.00</t>
  </si>
  <si>
    <t>Moteurs, dispositifs de  transmission et de stockage d’énergie</t>
  </si>
  <si>
    <t>06.00</t>
  </si>
  <si>
    <t>Outils à main, non motorisés</t>
  </si>
  <si>
    <t>07.00</t>
  </si>
  <si>
    <t xml:space="preserve">Outils tenus ou guidés à la main, mécaniques </t>
  </si>
  <si>
    <t>08.00</t>
  </si>
  <si>
    <t>Outils à main - sans précision sur la motorisation</t>
  </si>
  <si>
    <t>09.00</t>
  </si>
  <si>
    <t>Machines et équipements - portables ou mobiles</t>
  </si>
  <si>
    <t>10.00</t>
  </si>
  <si>
    <t xml:space="preserve">Machines et équipements - fixes </t>
  </si>
  <si>
    <t>11.00</t>
  </si>
  <si>
    <t xml:space="preserve">Dispositifs de convoyage, de transport et de stockage </t>
  </si>
  <si>
    <t>12.00</t>
  </si>
  <si>
    <t xml:space="preserve">Véhicules terrestres </t>
  </si>
  <si>
    <t>13.00</t>
  </si>
  <si>
    <t xml:space="preserve">Autres véhicules de transport </t>
  </si>
  <si>
    <t>14.00</t>
  </si>
  <si>
    <t xml:space="preserve">Matériaux, objets, produits, éléments constitutifs de machine - bris, poussières </t>
  </si>
  <si>
    <t>15.00</t>
  </si>
  <si>
    <t>Substances chimiques, explosives, radioactives, biologiques</t>
  </si>
  <si>
    <t>16.00</t>
  </si>
  <si>
    <t>Dispositifs et équipements de sécurité</t>
  </si>
  <si>
    <t>17.00</t>
  </si>
  <si>
    <t xml:space="preserve">Équipements de bureau et personnels, matériel de sport, armes, appareillage domestique </t>
  </si>
  <si>
    <t>18.00</t>
  </si>
  <si>
    <t xml:space="preserve">Organismes vivants et êtres humains </t>
  </si>
  <si>
    <t>19.00</t>
  </si>
  <si>
    <t xml:space="preserve">Déchets en vrac </t>
  </si>
  <si>
    <t>20.00</t>
  </si>
  <si>
    <t xml:space="preserve">Phénomènes physiques et éléments naturels </t>
  </si>
  <si>
    <t>99.00</t>
  </si>
  <si>
    <t>Autres agents matériels non listés dans cette classification</t>
  </si>
  <si>
    <t>10.14. Modalité de la blessure</t>
  </si>
  <si>
    <t>Codes SEAT</t>
  </si>
  <si>
    <t>Contact - modalité de la blessure</t>
  </si>
  <si>
    <t>Contact avec courant électrique, température, substance dangereuse - Non précisé</t>
  </si>
  <si>
    <t>Contact indirect avec un arc électrique, foudre (passif)</t>
  </si>
  <si>
    <t>Contact direct avec l'électricité, recevoir une décharge électrique dans le corps</t>
  </si>
  <si>
    <t>Contact avec flamme nue ou objet, environnement - chaud ou en feu</t>
  </si>
  <si>
    <t>Contact avec objet, environnement - froid ou glacé</t>
  </si>
  <si>
    <t>Contact avec des substances dangereuses - via nez, bouche, par inhalation de</t>
  </si>
  <si>
    <t>Contact avec des substances dangereuses - sur ou au travers de la peau et des yeux</t>
  </si>
  <si>
    <t>Contact avec des substances dangereuses - via le système digestif en avalant, mangeant</t>
  </si>
  <si>
    <t>Autre Contact - Modalité de la blessure connu du groupe 10 mais non listé ci-dessus</t>
  </si>
  <si>
    <t>Noyade, ensevelissement, enveloppement - Non précisé</t>
  </si>
  <si>
    <t>Noyade dans liquide</t>
  </si>
  <si>
    <t>Ensevelissement sous solide</t>
  </si>
  <si>
    <t>Enveloppement par, entouré de gaz ou de particules en suspension</t>
  </si>
  <si>
    <t>Autre Contact - Modalité de la blessure connu du groupe 20 mais non listé ci-dessus</t>
  </si>
  <si>
    <t>Écrasement en mouvement vertical ou horizontal sur, contre un objet immobile (la victime est en mouvement) - Non précisé</t>
  </si>
  <si>
    <t>Mouvement vertical, écrasement sur, contre (résultat d'une chute)</t>
  </si>
  <si>
    <t>Mouvement horizontal, écrasement sur, contre</t>
  </si>
  <si>
    <t>Autre Contact - Modalité de la blessure connu du groupe 30 mais non listé ci-dessus</t>
  </si>
  <si>
    <t>Heurt par objet en mouvement, collision avec - Non précisé</t>
  </si>
  <si>
    <t>Heurt - par objet projeté</t>
  </si>
  <si>
    <t>Heurt - par objet qui chute</t>
  </si>
  <si>
    <t>Heurt - par objet en balancement</t>
  </si>
  <si>
    <t>Heurt par objet y compris les véhicules - en rotation, mouvement, déplacement</t>
  </si>
  <si>
    <t>Collision avec un objet y compris les véhicules - collision avec une personne (la victime est en mouvement)</t>
  </si>
  <si>
    <t>Autre Contact - Modalité de la blessure connu du groupe 40 mais non listé ci-dessus</t>
  </si>
  <si>
    <t>Contact avec Agent matériel coupant, pointu, dur, rugueux - Non précisé</t>
  </si>
  <si>
    <t>Contact avec Agent matériel coupant (couteau, lame)</t>
  </si>
  <si>
    <t>Contact avec Agent matériel pointu (clou, outil acéré)</t>
  </si>
  <si>
    <t>Contact avec Agent matériel dur ou rugueux</t>
  </si>
  <si>
    <t>Autre Contact - Modalité de la blessure connu du groupe 50 mais non listé ci-dessus</t>
  </si>
  <si>
    <t>Coincement, écrasement, etc. - Non précisé</t>
  </si>
  <si>
    <t>Coincement, écrasement - dans</t>
  </si>
  <si>
    <t>Coincement, écrasement - sous</t>
  </si>
  <si>
    <t>Coincement, écrasement - entre</t>
  </si>
  <si>
    <t>Arrachement, sectionnement d'un membre, d'une main, d'un doigt</t>
  </si>
  <si>
    <t>Autre Contact - Modalité de la blessure connu du groupe 60 mais non listé ci-dessus</t>
  </si>
  <si>
    <t>Contrainte physique du corps, contrainte psychique - Non précisé</t>
  </si>
  <si>
    <t>Contrainte physique - sur le système musculo-squelettique</t>
  </si>
  <si>
    <t>Contrainte physique - causée par des radiations, par le bruit, la lumière, la pression</t>
  </si>
  <si>
    <t>Contrainte psychique, choc mental</t>
  </si>
  <si>
    <t>Autre Contact - Modalité de la blessure connu du groupe 70 mais non listé ci-dessus</t>
  </si>
  <si>
    <t>Morsure, coup de pied, etc., (animal ou humain) - Non précisé</t>
  </si>
  <si>
    <t>Morsure par</t>
  </si>
  <si>
    <t>Piqûre par un insecte, un poisson</t>
  </si>
  <si>
    <t>Coup, coup de pied, coup de tête, étranglement</t>
  </si>
  <si>
    <t>Autre Contact - Modalité de la blessure connu du groupe 80 mais non listé ci-dessus</t>
  </si>
  <si>
    <t>Autre Contact - Modalité de la blessure non listé dans cette classification</t>
  </si>
  <si>
    <t>Codes</t>
  </si>
  <si>
    <t>Nature de la blessure</t>
  </si>
  <si>
    <t>Nature de la blessure inconnue ou non précisée</t>
  </si>
  <si>
    <t>Plaies et blessures superficielles</t>
  </si>
  <si>
    <t>Blessures superficielles</t>
  </si>
  <si>
    <t>Plaies ouvertes</t>
  </si>
  <si>
    <t>Plaies avec pertes de substance</t>
  </si>
  <si>
    <t>Autres types de plaies et de blessures superficielles</t>
  </si>
  <si>
    <t>Fractures osseuses</t>
  </si>
  <si>
    <t>Fractures fermées</t>
  </si>
  <si>
    <t>Fractures ouvertes</t>
  </si>
  <si>
    <t>Autres types de fractures osseuses</t>
  </si>
  <si>
    <t>Luxations, entorses et foulures</t>
  </si>
  <si>
    <t>Luxations et sub-luxations</t>
  </si>
  <si>
    <t>Entorses et foulures</t>
  </si>
  <si>
    <t>Autres types de luxations, d'entorses et de foulures</t>
  </si>
  <si>
    <t xml:space="preserve">Amputations traumatiques </t>
  </si>
  <si>
    <t xml:space="preserve">Amputations  </t>
  </si>
  <si>
    <t>Commotions et traumatismes internes</t>
  </si>
  <si>
    <t>Traumatismes internes</t>
  </si>
  <si>
    <t>Commotions  et traumatismes internes qui, en l'absence de traitement, peuvent mettre la survie en cause</t>
  </si>
  <si>
    <t>Effets nocifs de l'électricité</t>
  </si>
  <si>
    <t>Autres types de commotions et de traumatismes internes</t>
  </si>
  <si>
    <t>Brûlures, brûlures par exposition à un liquide bouillant et gelures</t>
  </si>
  <si>
    <t>Brûlures et brûlures par exposition à un liquide bouillant (thermiques)</t>
  </si>
  <si>
    <t>Brûlures chimiques (corrosions)</t>
  </si>
  <si>
    <t>Gelures</t>
  </si>
  <si>
    <t>Autres types de brûlures, de brûlures par exposition à un liquide bouillant et de gelures</t>
  </si>
  <si>
    <t>Empoisonnements et infections</t>
  </si>
  <si>
    <t>Empoisonnements aigus</t>
  </si>
  <si>
    <t>Infections aigues</t>
  </si>
  <si>
    <t>Autres types d'empoisonnements et d'infections</t>
  </si>
  <si>
    <t>Noyade et asphyxie</t>
  </si>
  <si>
    <t>Asphyxies</t>
  </si>
  <si>
    <t>Noyades et submersions non mortelles</t>
  </si>
  <si>
    <t>Autres types de noyades et d'asphyxies</t>
  </si>
  <si>
    <t>Effets du bruit, des vibrations et de la pression</t>
  </si>
  <si>
    <t>Perte auditive aigüe</t>
  </si>
  <si>
    <t>Effets de la pression (barotrauma)</t>
  </si>
  <si>
    <t>Autres effets du bruit, des vibrations et de la pression</t>
  </si>
  <si>
    <t>Effets des extrêmes de température, de la lumière et des radiations</t>
  </si>
  <si>
    <t>Chaleur et coups de soleil</t>
  </si>
  <si>
    <t>Effets des radiations (non thermiques)</t>
  </si>
  <si>
    <t>Effets du froid</t>
  </si>
  <si>
    <t>Autres effets des extrêmes de température, de la lumière et des radiations</t>
  </si>
  <si>
    <t>Choc</t>
  </si>
  <si>
    <t>Chocs consécutifs à des agressions et menaces</t>
  </si>
  <si>
    <t>Chocs traumatiques</t>
  </si>
  <si>
    <t>Autres types de chocs</t>
  </si>
  <si>
    <t>Blessures multiples</t>
  </si>
  <si>
    <t>Autres blessures déterminées non classées sous d'autres rubriques</t>
  </si>
  <si>
    <t xml:space="preserve">Code </t>
  </si>
  <si>
    <t>Localisation de la blessure</t>
  </si>
  <si>
    <t>Localisation de la blessure non déterminée</t>
  </si>
  <si>
    <t>Tête, sans autre spécification</t>
  </si>
  <si>
    <t>Tête (caput), cerveau, nerfs crâniens et vaisseaux cérébraux</t>
  </si>
  <si>
    <t>Zone faciale</t>
  </si>
  <si>
    <t>Œil / yeux</t>
  </si>
  <si>
    <t>Oreille(s)</t>
  </si>
  <si>
    <t>Dentition</t>
  </si>
  <si>
    <t>Têtes, multiples endroits affectés</t>
  </si>
  <si>
    <t>Autres parties de la tête</t>
  </si>
  <si>
    <t>Cou, y compris colonne vertébrale, vertèbres du cou</t>
  </si>
  <si>
    <t>Autres parties du cou</t>
  </si>
  <si>
    <t>Dos, y compris colonne vertébrale et vertèbres du dos</t>
  </si>
  <si>
    <t>Autres parties du dos</t>
  </si>
  <si>
    <t>40</t>
  </si>
  <si>
    <t>Torse et organes, sans autre spécification</t>
  </si>
  <si>
    <t>Cage thoracique, côtes y compris omoplates et articulations</t>
  </si>
  <si>
    <t>Poitrine, y compris organes</t>
  </si>
  <si>
    <t>Abdomen et pelvis, y compris organes</t>
  </si>
  <si>
    <t>48</t>
  </si>
  <si>
    <t>Torse, multiples endroits affectés</t>
  </si>
  <si>
    <t>Autres parties du torse</t>
  </si>
  <si>
    <t>Membres supérieurs, sans autre spécification</t>
  </si>
  <si>
    <t>Epaule et articulations de l'épaule</t>
  </si>
  <si>
    <t>Bras, y compris coude</t>
  </si>
  <si>
    <t>Main</t>
  </si>
  <si>
    <t>54</t>
  </si>
  <si>
    <t>Doigt(s)</t>
  </si>
  <si>
    <t>Poignet</t>
  </si>
  <si>
    <t>Membres supérieurs, multiples endroits affectés</t>
  </si>
  <si>
    <t>Autres parties des membres supérieurs</t>
  </si>
  <si>
    <t>Membres inférieurs, sans autre spécification</t>
  </si>
  <si>
    <t>Hanche et articulation de la hanche</t>
  </si>
  <si>
    <t>Jambe, y compris le genou</t>
  </si>
  <si>
    <t>Cheville</t>
  </si>
  <si>
    <t>Pied</t>
  </si>
  <si>
    <t>Orteil(s)</t>
  </si>
  <si>
    <t>Membres inférieurs, multiples endroits affectés</t>
  </si>
  <si>
    <t>Autres parties des membres inférieurs</t>
  </si>
  <si>
    <t>Ensemble du corps et endroits multiples, sans autre spécification</t>
  </si>
  <si>
    <t>Ensemble du corps (effets systémiques)</t>
  </si>
  <si>
    <t>Multiples endroits du corps affectés</t>
  </si>
  <si>
    <t>Autres parties du corps blessées</t>
  </si>
  <si>
    <t>10.1. Accidents de la circulation pendant l'exécution du contrat de travail</t>
  </si>
  <si>
    <t>10.3. Horaire de travail (moment de l'accident dans la journée  de travail)</t>
  </si>
  <si>
    <t>10.4. Jour de l'accident (jour de la semaine)</t>
  </si>
  <si>
    <t>10.7. Province et région de l’employeur</t>
  </si>
  <si>
    <t xml:space="preserve">10.13. Agent matériel lié à la déviation </t>
  </si>
  <si>
    <t xml:space="preserve">10.15. Nature de la blessure </t>
  </si>
  <si>
    <t>10.16. Localisation de la blessure</t>
  </si>
  <si>
    <t>Secteur d'activités économiques de l’employeur (code NACE)</t>
  </si>
  <si>
    <t>10.6. Province et région de survenance de l’accident</t>
  </si>
  <si>
    <t>10.8. Secteur d'activités économiques de l’employeur (code NACE)</t>
  </si>
  <si>
    <t>1-CSS</t>
  </si>
  <si>
    <t>2-IT</t>
  </si>
  <si>
    <t>3-IP</t>
  </si>
  <si>
    <t>4-Mortel</t>
  </si>
  <si>
    <t>0,00</t>
  </si>
  <si>
    <t>1,00</t>
  </si>
  <si>
    <t>2,00</t>
  </si>
  <si>
    <t>3,00</t>
  </si>
  <si>
    <t>4,00</t>
  </si>
  <si>
    <t>5,00</t>
  </si>
  <si>
    <t>6,00</t>
  </si>
  <si>
    <t>7,00</t>
  </si>
  <si>
    <t>8,00</t>
  </si>
  <si>
    <t>9,00</t>
  </si>
  <si>
    <t>10,00</t>
  </si>
  <si>
    <t>11,00</t>
  </si>
  <si>
    <t>12,00</t>
  </si>
  <si>
    <t>13,00</t>
  </si>
  <si>
    <t>14,00</t>
  </si>
  <si>
    <t>15,00</t>
  </si>
  <si>
    <t>16,00</t>
  </si>
  <si>
    <t>17,00</t>
  </si>
  <si>
    <t>18,00</t>
  </si>
  <si>
    <t>19,00</t>
  </si>
  <si>
    <t>20,00</t>
  </si>
  <si>
    <t>21,00</t>
  </si>
  <si>
    <t>22,00</t>
  </si>
  <si>
    <t>23,00</t>
  </si>
  <si>
    <t>inconnu</t>
  </si>
  <si>
    <t>a-1ère heure</t>
  </si>
  <si>
    <t>b-2ème heure</t>
  </si>
  <si>
    <t>c-3ème heure</t>
  </si>
  <si>
    <t>d-4ème heure</t>
  </si>
  <si>
    <t>e-5ème heure</t>
  </si>
  <si>
    <t>f-6ème heure</t>
  </si>
  <si>
    <t>g-7ème heure</t>
  </si>
  <si>
    <t>h-8ème heure</t>
  </si>
  <si>
    <t>i-9ème heure</t>
  </si>
  <si>
    <t>j-10ème heure</t>
  </si>
  <si>
    <t>k-&gt; 11ème heure</t>
  </si>
  <si>
    <t>l-Inconnu</t>
  </si>
  <si>
    <t>a-Lundi</t>
  </si>
  <si>
    <t>b-Mardi</t>
  </si>
  <si>
    <t>c-Mercredi</t>
  </si>
  <si>
    <t>d-Jeudi</t>
  </si>
  <si>
    <t>e-Vendredi</t>
  </si>
  <si>
    <t>f-Samedi</t>
  </si>
  <si>
    <t>g-Dimanche</t>
  </si>
  <si>
    <t>a-Janvier</t>
  </si>
  <si>
    <t>b-Février</t>
  </si>
  <si>
    <t>c-Mars</t>
  </si>
  <si>
    <t>d-Avril</t>
  </si>
  <si>
    <t>e-Mai</t>
  </si>
  <si>
    <t>f-Juin</t>
  </si>
  <si>
    <t>g-Juillet</t>
  </si>
  <si>
    <t>h-Août</t>
  </si>
  <si>
    <t>i-Septembre</t>
  </si>
  <si>
    <t>j-Octobre</t>
  </si>
  <si>
    <t>k-Novembre</t>
  </si>
  <si>
    <t>l-Décembre</t>
  </si>
  <si>
    <t>a-Bruxelles - Brussel</t>
  </si>
  <si>
    <t>b-Antwerpen</t>
  </si>
  <si>
    <t>c-Limburg</t>
  </si>
  <si>
    <t>d-Oost-Vlaanderen</t>
  </si>
  <si>
    <t>e-Vlaams-Brabant</t>
  </si>
  <si>
    <t>f-West-Vlaanderen</t>
  </si>
  <si>
    <t>g-Brabant Wallon</t>
  </si>
  <si>
    <t>h-Hainaut</t>
  </si>
  <si>
    <t>i-Liège</t>
  </si>
  <si>
    <t>j-Luxembourg</t>
  </si>
  <si>
    <t>k-Namur</t>
  </si>
  <si>
    <t>l-Buitenland</t>
  </si>
  <si>
    <t>n-Inconnu</t>
  </si>
  <si>
    <t>m-Inconnu</t>
  </si>
  <si>
    <t>a-ITT 0 jour</t>
  </si>
  <si>
    <t>b-ITT 1 à 3 jours</t>
  </si>
  <si>
    <t>c-ITT 4 à 7 jours</t>
  </si>
  <si>
    <t>d-ITT 8 à 15 jours</t>
  </si>
  <si>
    <t>e-ITT 16 à 30 jours</t>
  </si>
  <si>
    <t>f-ITT 1 à 3 mois</t>
  </si>
  <si>
    <t>g-ITT 4 à 6 mois</t>
  </si>
  <si>
    <t>h-ITT &gt; 6 mois</t>
  </si>
  <si>
    <t>a-0%</t>
  </si>
  <si>
    <t>b-&gt;0 à &lt; 5%</t>
  </si>
  <si>
    <t>c-5 à &lt; 10%</t>
  </si>
  <si>
    <t>d-10 à &lt; 16%</t>
  </si>
  <si>
    <t>e-16 à &lt; 20%</t>
  </si>
  <si>
    <t>f-20 à &lt; 36%</t>
  </si>
  <si>
    <t>g-36 à &lt; 66%</t>
  </si>
  <si>
    <t>h-66 à 100%</t>
  </si>
  <si>
    <t>mortels</t>
  </si>
  <si>
    <t>00 Inconnu</t>
  </si>
  <si>
    <t>10 Production, transformation, traitement, stockage - de tout type - non préciséé</t>
  </si>
  <si>
    <t>11 Production, transformation, traitement - de tout type</t>
  </si>
  <si>
    <t>12 Stockage de tout type</t>
  </si>
  <si>
    <t>19 Autre type de travail connu du groupe 10 nda</t>
  </si>
  <si>
    <t>20 Terrassement, construction, entretien, démolition - non précisé</t>
  </si>
  <si>
    <t>21 Terrassement</t>
  </si>
  <si>
    <t>22 Construction nouvelle - bâtiment</t>
  </si>
  <si>
    <t>23 Construction nouvelle - ouvrages d'art, infrastructures, routes, ponts, barrages, ports</t>
  </si>
  <si>
    <t>24 Rénovation, réparation, addidtion, entretien - de tout type de construction</t>
  </si>
  <si>
    <t>29 Autre type de travail connu du groupe 20 nda</t>
  </si>
  <si>
    <t>32 Tâche de type agricole - avec des végétaux, horticole</t>
  </si>
  <si>
    <t>33 Tâche de type agricole - sur/avec des animaux vivants</t>
  </si>
  <si>
    <t>40 Tâche de service à l'entreprise et/ou à la personne humaine; travail intellectuel - non précisé</t>
  </si>
  <si>
    <t>41 Tâche de service, soin, assistance à la personne humaine</t>
  </si>
  <si>
    <t>42 Tâche intellectuelle - enseignement, formation, traitement de l'information, travail de bureau, d'organisation, de gestion</t>
  </si>
  <si>
    <t>43 Tâche commerciale - achat, vente, services associés</t>
  </si>
  <si>
    <t>49 Autre type de travail connu du groupe 40 nda</t>
  </si>
  <si>
    <t>50 Travaux connexes aux tâches codées en 10, 20, 30 et 40 - non précisé</t>
  </si>
  <si>
    <t>51 Mise en place, préparation, installation, montage, désassemblage, démontage</t>
  </si>
  <si>
    <t>52 Maintenance, réparation, réglage, mise au point</t>
  </si>
  <si>
    <t>53 Nettoyage de locaux, de machines - industriel ou manuel</t>
  </si>
  <si>
    <t>54 Gestion des déchets, mise au rebut, traitement de déchets de toute nature</t>
  </si>
  <si>
    <t>55 Surveillance, inspection, de procédé de fabrication, de locaux, de moyens de transport, d'équipements - avec ou sans matériel de contrôle</t>
  </si>
  <si>
    <t>59 Autre type de travail connu du groupe 50 nda</t>
  </si>
  <si>
    <t>60 Circulation, activité sportive, artistique - non précisé</t>
  </si>
  <si>
    <t>61 Circulation y compris dans les moyens de transport</t>
  </si>
  <si>
    <t>62 Activité sportive, artistique</t>
  </si>
  <si>
    <t>69 Autre type de travail connu du groupe 60 nda</t>
  </si>
  <si>
    <t>99 Autre type de travail, non listé dans cette classification</t>
  </si>
  <si>
    <t>11 Problème électrique par défaillance dans l'installation - entraînant un contact indirect</t>
  </si>
  <si>
    <t>13 Explosion</t>
  </si>
  <si>
    <t>14 Incendie, embrasement</t>
  </si>
  <si>
    <t>19 Autre déviation connue du groupe 10 nlcd</t>
  </si>
  <si>
    <t>20 Déviation par débordement, renversement, fuite, écoulement, vaporisation, dégagement - non précisé</t>
  </si>
  <si>
    <t>21 à l'état de solide - débordement, renversement</t>
  </si>
  <si>
    <t>22 à l'état de liquide - fuite, suintement, écouleemnt, éclaboussure, aspersion</t>
  </si>
  <si>
    <t>23 à l'état gazeux - vaporisation, formation d'aérosol, formation de gaz</t>
  </si>
  <si>
    <t>24 Pulvérulent - génération de fumée, émission de poussières, particules</t>
  </si>
  <si>
    <t>29 Autre déviation connue du groupe 20 nlcd</t>
  </si>
  <si>
    <t>30 Rupture, bris, éclatement, glissade, chute, effondrement d'agent matériel - non précisé</t>
  </si>
  <si>
    <t>32 Rupture, éclatement, causant des éclats</t>
  </si>
  <si>
    <t>33 Glissade, chute, effondrement d'agent matériel - supérieur</t>
  </si>
  <si>
    <t>34 Glissade, chute, effondrement d'agent matériel - inférieur</t>
  </si>
  <si>
    <t>35 Glissade, chute, effondrement d'agent matériel - de plain-pied</t>
  </si>
  <si>
    <t>39 Autre déviation connue du groupe 30 nlcd</t>
  </si>
  <si>
    <t>40 Perte, totale ou partielle de contrôle de machine, moyen de transport - équipement de manutention, outil à main, objet, animal - non précisé</t>
  </si>
  <si>
    <t>41 Perte, totale ou partielle de contrôle de machine ou de la matière travaillée par la machine</t>
  </si>
  <si>
    <t>42 Perte, totale ou partielle de contrôle de moyen de transport - d'équipement de manutention</t>
  </si>
  <si>
    <t>43 Perte, totale ou partielle de contrôle d'outil à main ou de la matière travaillée par l'outil</t>
  </si>
  <si>
    <t>44 Perte, totale ou partielle de contrôle d'objet, porté, déplacé, manipulé etc.</t>
  </si>
  <si>
    <t>45 Perte, totale ou partielle de contrôle d'animal</t>
  </si>
  <si>
    <t>49 Autre déviation connue du groupe 40 nlcd</t>
  </si>
  <si>
    <t>50 Glissade ou trébuchement avec chute, chute de personne - non précisé</t>
  </si>
  <si>
    <t>51 Chute de personne - de hauteur</t>
  </si>
  <si>
    <t>52 Glissade ou trébuchement avec chute, chute de personne - de plain-pied</t>
  </si>
  <si>
    <t>59 Autre déviation connue du groupe 50 nlcd</t>
  </si>
  <si>
    <t>60 Mouvement du corps sans contrainte physique - non précisé</t>
  </si>
  <si>
    <t>63 En étant attrapé, entraîné, par quelque chose ou par son élan</t>
  </si>
  <si>
    <t>64 Mouvements non coordonnés, gestes intempestifs, inopportuns</t>
  </si>
  <si>
    <t>69 Autre déviation connue du groupe 60 nlcd</t>
  </si>
  <si>
    <t>70 Mouvements du corps sous ou avec contrainte physique</t>
  </si>
  <si>
    <t>71 En soulevant, en portant, en se levant</t>
  </si>
  <si>
    <t>72 En poussant, en tractant</t>
  </si>
  <si>
    <t>73 En déposant, en se baissant</t>
  </si>
  <si>
    <t>74 En torsion, en rotation, en se tournant</t>
  </si>
  <si>
    <t>75 En marchant lourdement, faux pas, glissade - sans chute</t>
  </si>
  <si>
    <t>79 Autre déviation connue du groupe 70 nlcd</t>
  </si>
  <si>
    <t>80 Surprise, frayeur, violence, agression, menace, présence - non précisé</t>
  </si>
  <si>
    <t>81 Surprise, frayeur</t>
  </si>
  <si>
    <t>82 Violence, agression, menaces entre membres de l'entreprise soumis à l'autorité de l'employeur</t>
  </si>
  <si>
    <t>83 Violence, agression, menace - provenant de personnes externes à l'entreprise envers les victimes dans le cadre de leur fonction</t>
  </si>
  <si>
    <t>84 Agression, bousculade - par animal</t>
  </si>
  <si>
    <t>85 Présence de la victime ou d'un tiers créant en soi un danger pour elle/lui-même ou pour autrui</t>
  </si>
  <si>
    <t>89 Autre déviation connue du groupe 80 nlcd</t>
  </si>
  <si>
    <t>99 Autre déviation non listée</t>
  </si>
  <si>
    <t>00.00 Pas d'agent matériel ou pas d'information</t>
  </si>
  <si>
    <t>01.00 Bâtiments, constructions, surfaces - à niveau</t>
  </si>
  <si>
    <t>02.00 Bâtiments, constructions, surfaces - en hauteur</t>
  </si>
  <si>
    <t>03.00 Bâtiments, constructions, surfaces - en profondeur</t>
  </si>
  <si>
    <t>04.00 Dispositifs de distribution de matière, d'alimentation, canalisations</t>
  </si>
  <si>
    <t>06.00 Outils à main, non motorisés</t>
  </si>
  <si>
    <t>07.00 Outils tenus ou guidé à la main, mécaniques</t>
  </si>
  <si>
    <t>09.00 Machines et équipements - portables ou mobiles</t>
  </si>
  <si>
    <t>11.00 Dispositifs de convoyage, de transport et de stockage</t>
  </si>
  <si>
    <t>12.00 Véhicules terrestres</t>
  </si>
  <si>
    <t>13.00 Autres véhicules de transport</t>
  </si>
  <si>
    <t>14.00 Matériaux, objets, produits, éléments constitutifs de machines, bris, poussières</t>
  </si>
  <si>
    <t>15.00 Substances chimiques, explosives, radioactives, biologiques</t>
  </si>
  <si>
    <t>17.00 Equipements de bureau et personnels, matériel de sport, armes, appareillage domestique</t>
  </si>
  <si>
    <t>18.00 Organismes vivants et êtres humains</t>
  </si>
  <si>
    <t>19.00 Déchets en vrac</t>
  </si>
  <si>
    <t>20.00 Phénomènes physiques et éléments naturels</t>
  </si>
  <si>
    <t>99.00 Autres agents matériels non listés dans cette classification</t>
  </si>
  <si>
    <t>11 Contact indirect avec un arc électrique, foudre</t>
  </si>
  <si>
    <t>13 Contact avec flamme nue ou objet, environnement - chaud ou en feu</t>
  </si>
  <si>
    <t>14 Contact avec objet, environnement - froid ou glacé</t>
  </si>
  <si>
    <t>15 Contact avec des substances dangereuses - via nez, bouche, par inhalaltion de</t>
  </si>
  <si>
    <t>16 Contact avec des substances dangereuses - sur ou à travers la peau ou les yeux</t>
  </si>
  <si>
    <t>19 Autre Contact - Modalité de la blessure connu du groupe 10 nlcd</t>
  </si>
  <si>
    <t>29 Autre contact - Modalité blessure connu du groupe 20 nlcd</t>
  </si>
  <si>
    <t>30 Ecrasement en mouvement vertical ou horizontal sur, contre un objet immobile (victime en mouvement)- non précisé</t>
  </si>
  <si>
    <t>31 Mouvement vertical, écrasement sur, contre (résultat d'une chute)</t>
  </si>
  <si>
    <t>32 Mouvement horizontal, écrasement sur, contre</t>
  </si>
  <si>
    <t>39 Autre contact - Modalité blessure connu du groupe 30 nlcd</t>
  </si>
  <si>
    <t>40 Heurt par objet en mouvement, collision avec - non précisé</t>
  </si>
  <si>
    <t>41 Heurt - par objet projeté</t>
  </si>
  <si>
    <t>42 Heurt - par objet qui chute</t>
  </si>
  <si>
    <t>43 Heurt - par objet en balancement</t>
  </si>
  <si>
    <t>44 Heurt - par objet y compris les véhicules - en rotation, mouvement, déplacement</t>
  </si>
  <si>
    <t>45 Collision avec un objet y compris les véhicules - collision avec une personne (la victime est en mouvement)</t>
  </si>
  <si>
    <t>49 Autre contact - Modalité de la blessure connu du groupe 40 nlcd</t>
  </si>
  <si>
    <t>50 Contact avec agent matériel coupant, pointu, dur, rugueux - non précisé</t>
  </si>
  <si>
    <t>51 Contact avec agent matériel coupant</t>
  </si>
  <si>
    <t>52 Contact avec agent matériel pointu</t>
  </si>
  <si>
    <t>53 Contact avec agent matériel dur ou rugueux</t>
  </si>
  <si>
    <t>59 Autre Contact - Modalité de la blessure connu du groupe 40 nlcd</t>
  </si>
  <si>
    <t>60 Coincement, écrasement - non précisé</t>
  </si>
  <si>
    <t>61 Coincement, écrasement - dans</t>
  </si>
  <si>
    <t>62 Coincement, écrasement - sous</t>
  </si>
  <si>
    <t>63 Coincement, écrasement - entre</t>
  </si>
  <si>
    <t>69 Autre contact -Modalité de la blessure connu du groupe 60 nlcd</t>
  </si>
  <si>
    <t>70 Contrainte physique du corps, contrainte psychique - non précisé</t>
  </si>
  <si>
    <t>71 Contrainte physique - sur le système musculo-squelettique</t>
  </si>
  <si>
    <t>72 Contrainte physique- causée par des radiations, par le bruit, la lumière, la pression</t>
  </si>
  <si>
    <t>73 Contrainte psychique, choc mental</t>
  </si>
  <si>
    <t>79 Autre contact - Modalité de la blessure connu du groupe 70 nlcd</t>
  </si>
  <si>
    <t>80 Morsure, coup de pied, etc., animal ou humain - non précisé</t>
  </si>
  <si>
    <t>82 Piqûre par un insecte, un poisson</t>
  </si>
  <si>
    <t>83 Coup, coup de pied, coup de tête, étranglement</t>
  </si>
  <si>
    <t>89 Autre contact - Modalité de la blessure connu du groupe 80 nlcd</t>
  </si>
  <si>
    <t>99 Autre contact - Modalité de la blessure non listé dans cette classification</t>
  </si>
  <si>
    <t>a-0 Nature de la blessure inconnue ou non précisée</t>
  </si>
  <si>
    <t>aa-10 Plaies et blessures superficielles</t>
  </si>
  <si>
    <t>ab-11 Blessures superficielles</t>
  </si>
  <si>
    <t>ac-12 Plaies ouvertes</t>
  </si>
  <si>
    <t>ae-19 Autres types de plaies et de blessures superficielles</t>
  </si>
  <si>
    <t>af-20 Fractures osseuses</t>
  </si>
  <si>
    <t>ag-21 Fractures fermées</t>
  </si>
  <si>
    <t>ah-22 Fractures ouvertes</t>
  </si>
  <si>
    <t>ai-29 Autres types de fractures osseuses</t>
  </si>
  <si>
    <t>aj-30 Luxations, entorses et foulures</t>
  </si>
  <si>
    <t>ak-31 Luxations et sub-luxations</t>
  </si>
  <si>
    <t>al-32 Entorses et foulures</t>
  </si>
  <si>
    <t>am-39 Autres types de luxations, d'entorses et de foulures</t>
  </si>
  <si>
    <t>ap-50 Commotions et traumatismes internes</t>
  </si>
  <si>
    <t>aq-51 commotions et traumatismes internes</t>
  </si>
  <si>
    <t>ar-52 Traumatismes internes</t>
  </si>
  <si>
    <t>as-53 Commotions et traumatismes internes qui, en l'absence de traitement, peuvent mettre la survie en cause</t>
  </si>
  <si>
    <t>au-59 Autres tupes de commotions et de traumatismes internes</t>
  </si>
  <si>
    <t>av-60 Brûlures, brûlures par exposition à un liquide bouillant et gelures</t>
  </si>
  <si>
    <t>aw-61 Brûlures et brûlures ar exposition à un liquide bouillant (thermiques)</t>
  </si>
  <si>
    <t>c-71 Empoisonnements aigus</t>
  </si>
  <si>
    <t>j-90 Effets du bruit, des vibrations et de la pression</t>
  </si>
  <si>
    <t>m-99 Autres effets du bruit, des vibrations et de la pression</t>
  </si>
  <si>
    <t>s-110 Chocs</t>
  </si>
  <si>
    <t>t-111 Chocs consécutifs à des agressions et menaces</t>
  </si>
  <si>
    <t>u-112 Chocs traumatiques</t>
  </si>
  <si>
    <t>v-119 Autres types de chocs</t>
  </si>
  <si>
    <t>w-120 blessures multiples</t>
  </si>
  <si>
    <t>x-999 Autres blessures déterminées non classées sous d'autres rubriques</t>
  </si>
  <si>
    <t>00 Localisation de la blessure non déterminée</t>
  </si>
  <si>
    <t>10 Tête, sans autre spécification</t>
  </si>
  <si>
    <t>11 Tête (caput), cerveau, nerfs crâniens et vaisseaux cérébraux</t>
  </si>
  <si>
    <t>12 Zone faciale</t>
  </si>
  <si>
    <t>13 Oeil/yeux</t>
  </si>
  <si>
    <t>14 Oreille(s)</t>
  </si>
  <si>
    <t>15 Dentition</t>
  </si>
  <si>
    <t>18 Tête, multiples endroits affectés</t>
  </si>
  <si>
    <t>19 Autres parties de la tête</t>
  </si>
  <si>
    <t>20 Cou, y compris colonne vertébrale et vertèbres du cou</t>
  </si>
  <si>
    <t>21 Cou, y compris colonne vertébrale et vertèbres du cou</t>
  </si>
  <si>
    <t>29 Autres parties du cou</t>
  </si>
  <si>
    <t>30 Dos, y compris colonne vertébrale et vertèbres du dos</t>
  </si>
  <si>
    <t>31 Dos, y compris colonne vertébrale et vertèbres du dos</t>
  </si>
  <si>
    <t>39 Autres parties du dos</t>
  </si>
  <si>
    <t>40 Torse et organes, sans autre spécification</t>
  </si>
  <si>
    <t>41 Cage thoracique, côtes y compris omoplates et articulations</t>
  </si>
  <si>
    <t>42 Poitrine, y compris organes</t>
  </si>
  <si>
    <t>43 Abdomen et pelvis, y compris organes</t>
  </si>
  <si>
    <t>48 Torse, multiples endroits affectés</t>
  </si>
  <si>
    <t>49 Autres parties du torse</t>
  </si>
  <si>
    <t>50 Membres supérieurs, sans autre spécification</t>
  </si>
  <si>
    <t>51 Epaule et articulations de l'épaule</t>
  </si>
  <si>
    <t>52 Bras, y compris coude</t>
  </si>
  <si>
    <t>53 Mains</t>
  </si>
  <si>
    <t>54 Doigt(s)</t>
  </si>
  <si>
    <t>55 Poignet</t>
  </si>
  <si>
    <t>58 Membres supérieurs, multiples endroits affectés</t>
  </si>
  <si>
    <t>59 Autres parties des membres supérieurs</t>
  </si>
  <si>
    <t>60 Membres inférieurs, sans autre spécification</t>
  </si>
  <si>
    <t>61 Hanche et articulation de la hanche</t>
  </si>
  <si>
    <t>62 Jambr, y compris genou</t>
  </si>
  <si>
    <t>63 Cheville</t>
  </si>
  <si>
    <t>64 Pied</t>
  </si>
  <si>
    <t>65 Orteil(s)</t>
  </si>
  <si>
    <t>68 Membres inférieurs, multiples endroits affectés</t>
  </si>
  <si>
    <t>69 Autres parties des membres inférieurs</t>
  </si>
  <si>
    <t>70 Ensemble du corps et endroits multiples, sans autre spécification</t>
  </si>
  <si>
    <t>71 Ensemble du corps (effets systémiques)</t>
  </si>
  <si>
    <t>78 Multiples endroits du corps affectés</t>
  </si>
  <si>
    <t>99 Autres parties du corps bléssées</t>
  </si>
  <si>
    <t>03'</t>
  </si>
  <si>
    <t>10.11.1. Type de travail</t>
  </si>
  <si>
    <t>25 Démolition - de tout type de construction</t>
  </si>
  <si>
    <t>30 Tâche de type agricole, forestière, horticole, piscicole, avec des animaux vivants - non précisé</t>
  </si>
  <si>
    <t>39 Autre type de travail connu du groupe 30 nda</t>
  </si>
  <si>
    <t>12 Problème électrique - entraînant un contact direct</t>
  </si>
  <si>
    <t>31 Rupture de matériel, aux joints, aux connexions</t>
  </si>
  <si>
    <t>16.00 Dispositifs et équipements de sécurité</t>
  </si>
  <si>
    <t>10.00 Machines et équipements - fixes</t>
  </si>
  <si>
    <t>08.00 Outils à main sans précision sur la motorisation</t>
  </si>
  <si>
    <t>05.00 Moteurs, dispositifs de transmission et de stockage d'énergie</t>
  </si>
  <si>
    <t>81 Morsure par</t>
  </si>
  <si>
    <t>ad-13 Plaies avec pertes de substances</t>
  </si>
  <si>
    <t>ao-41 Amputations</t>
  </si>
  <si>
    <t>ax-62 Brûlures chimiques (corrosions)</t>
  </si>
  <si>
    <t>az-69 Autres types de brûlures, de brûlures par exposition à un liquide bouillant et de gelures</t>
  </si>
  <si>
    <t>e-79 Autres types d'empoisonnements et d'infections</t>
  </si>
  <si>
    <t>10. Accidents de la circulation pendant l'exécution du contrat de travail dans le secteur privé - 2018</t>
  </si>
  <si>
    <t>Accidents de la circulation pendant l'exécution du contrat de travail : évolution 2012 - 2018</t>
  </si>
  <si>
    <t>Accidents de la circulation pendant l'exécution du contrat de travail : distribution selon les conséquences et le genre - 2018</t>
  </si>
  <si>
    <t>Accidents de la circulation pendant l'exécution du contrat de travail : distribution selon les conséquences et la génération - 2018</t>
  </si>
  <si>
    <t>Accidents de la circulation pendant l'exécution du contrat de travail : distribution selon les conséquences et le genre de travail - 2018</t>
  </si>
  <si>
    <t>Accidents de la circulation pendant l'exécution du contrat de travail selon l'heure de l'accident : évolution 2012 - 2018</t>
  </si>
  <si>
    <t>Accidents de la circulation pendant l'exécution du contrat de travail selon l'heure de l'accident : distribution selon les conséquences - 2018</t>
  </si>
  <si>
    <t>Accidents de la circulation pendant l'exécution du contrat de travail selon l'horaire de travail : évolution 2012 - 2018</t>
  </si>
  <si>
    <t>Accidents de la circulation pendant l'exécution du contrat de travail selon l'horaire de travail : distribution selon les conséquences - 2018</t>
  </si>
  <si>
    <t>Accidents de la circulation pendant l'exécution du contrat de travail selon le jour de l'accident : évolution 2012 - 2018</t>
  </si>
  <si>
    <t>Accidents de la circulation pendant l'exécution du contrat de travail selon le jour de l'accident : distribution selon les conséquences - 2018</t>
  </si>
  <si>
    <t>Accidents de la circulation pendant l'exécution du contrat de travail selon le mois de l'accident : évolution 2012 - 2018</t>
  </si>
  <si>
    <t>Accidents de la circulation pendant l'exécution du contrat de travail selon le mois de l'accident : distribution selon les conséquences - 2018</t>
  </si>
  <si>
    <t>Accidents de la circulation pendant l'exécution du contrat de travail selon la province et la région de survenance de l'accident : évolution 2012 - 2018</t>
  </si>
  <si>
    <t>Accidents de la circulation pendant l'exécution du contrat de travail selon la province et la région de survenance de l'accident : distribution selon les conséquences - 2018</t>
  </si>
  <si>
    <t>Accidents de la circulation pendant l'exécution du contrat de travail selon la province et la région de l'employeur : évolution 2012 - 2018</t>
  </si>
  <si>
    <t>Accidents de la circulation pendant l'exécution du contrat de travail selon la province et la région de l'employeur : distribution selon les conséquences - 2018</t>
  </si>
  <si>
    <t>Accidents de la circulation pendant l'exécution du contrat de travail selon le secteur d'activités économiques de l'employeur : évolution 2012 - 2018</t>
  </si>
  <si>
    <t>Accidents de la circulation pendant l'exécution du contrat de travail selon le secteur d'activités économiques de l'employeur : distribution selon les conséquences - 2018</t>
  </si>
  <si>
    <t>Accidents de la circulation pendant l'exécution du contrat de travail selon la durée de l’incapacité temporaire : évolution 2012 - 2018</t>
  </si>
  <si>
    <t>Accidents de la circulation pendant l'exécution du contrat de travail selon la durée de l’incapacité temporaire : distribution selon les conséquences - 2018</t>
  </si>
  <si>
    <t>Accidents de la circulation pendant l'exécution du contrat de travail selon le taux d'incapacité permanente prévu : évolution 2012 - 2018</t>
  </si>
  <si>
    <t>Accidents de la circulation pendant l'exécution du contrat de travail selon le taux d'incapacité permanente prévu : distribution selon les conséquences - 2018</t>
  </si>
  <si>
    <t>Accidents de la circulation pendant l'exécution du contrat de travail selon le type de travail : évolution 2012 - 2018</t>
  </si>
  <si>
    <t>Accidents de la circulation pendant l'exécution du contrat de travail selon le type de travail : distribution selon les conséquences - 2018</t>
  </si>
  <si>
    <t>Accidents de la circulation pendant l'exécution du contrat de travail selon la déviation : distribution selon les conséquences - 2018</t>
  </si>
  <si>
    <t>Accidents de la circulation pendant l'exécution du contrat de travail selon l'agent matériel : évolution 2012 - 2018</t>
  </si>
  <si>
    <t>Accidents de la circulation pendant l'exécution du contrat de travail selon l'agent matériel : distribution selon les conséquences - 2018</t>
  </si>
  <si>
    <t>Accidents de la circulation pendant l'exécution du contrat de travail selon la modalité de la blessure : évolution 2012 - 2018</t>
  </si>
  <si>
    <t>Accidents de la circulation pendant l'exécution du contrat de travail selon la modalité de la blessure :  distribution selon les conséquences - 2018</t>
  </si>
  <si>
    <t>Accidents de la circulation pendant l'exécution du contrat de travail selon la nature de la blessure : évolution 2012 - 2018</t>
  </si>
  <si>
    <t>Accidents de la circulation pendant l'exécution du contrat de travail selon la nature de la blessure : distribution selon les conséquences - 2018</t>
  </si>
  <si>
    <t>Accidents de la circulation pendant l'exécution du contrat de travail selon la localisation de la blessure : évolution 2012 - 2018</t>
  </si>
  <si>
    <t>Accidents de la circulation pendant l'exécution du contrat de travail selon la localisation de la blessure : distribution selon les conséquences - 2018</t>
  </si>
  <si>
    <t xml:space="preserve"> 10.1.1. Accidents de la circulation pendant l'exécution du contrat de travail : évolution 2012 - 2018</t>
  </si>
  <si>
    <t>Variation de 2017 à 2018 en %</t>
  </si>
  <si>
    <t>10.1.2. Accidents de la circulation pendant l'exécution du contrat de travail : distribution selon les conséquences et le genre - 2018</t>
  </si>
  <si>
    <t>10.1.3. Accidents de la circulation pendant l'exécution du contrat de travail : distribution selon les conséquences et la génération - 2018</t>
  </si>
  <si>
    <t>10.1.4. Accidents de la circulation pendant l'exécution du contrat de travail : distribution selon les conséquences et le genre de travail - 2018</t>
  </si>
  <si>
    <t>10.2.1. Accidents de la circulation pendant l'exécution du contrat de travail selon l'heure de l'accident : évolution 2012 - 2018</t>
  </si>
  <si>
    <t>10.2.2.  Accidents de la circulation pendant l'exécution du contrat de travail selon l'heure de l'accident : distribution selon les conséquences - 2018</t>
  </si>
  <si>
    <t>Accidents de la circulation pendant l'exécution du contrat de travail selon la déviation : évolution 2012 - 2018</t>
  </si>
  <si>
    <t>10.3.1. Accidents de la circulation pendant l'exécution du contrat de travail selon l'horaire de travail : évolution 2012 - 2018</t>
  </si>
  <si>
    <t>10.3.2. Accidents de la circulation pendant l'exécution du contrat de travail selon l'horaire de travail : distribution selon les conséquences - 2018</t>
  </si>
  <si>
    <t>10.4.1. Accidents de la circulation pendant l'exécution du contrat de travail selon le jour de l'accident : évolution 2012 - 2018</t>
  </si>
  <si>
    <t xml:space="preserve"> 10.4.2. Accidents de la circulation pendant l'exécution du contrat de travail selon le jour de l'accident : distribution selon les conséquences - 2018</t>
  </si>
  <si>
    <t xml:space="preserve"> 10.5.1.  Accidents de la circulation pendant l'exécution du contrat de travail selon le mois de l'accident : évolution 2012 - 2018</t>
  </si>
  <si>
    <t>10.5.2. Accidents de la circulation pendant l'exécution du contrat de travail selon le mois de l'accident : distribution selon les conséquences - 2018</t>
  </si>
  <si>
    <t>10.6.1. Accidents de la circulation pendant l'exécution du contrat de travail selon la province et la région de survenance de l'accident : évolution 2012 - 2018</t>
  </si>
  <si>
    <t xml:space="preserve"> 10.6.2. Accidents de la circulation pendant l'exécution du contrat de travail selon la province et la région de survenance de l'accident : distribution selon les conséquences - 2018</t>
  </si>
  <si>
    <t>10.7.1.  Accidents de la circulation pendant l'exécution du contrat de travail selon la province et la région de l'employeur : évolution 2012 - 2018</t>
  </si>
  <si>
    <t xml:space="preserve"> 10.7.2. Accidents de la circulation pendant l'exécution du contrat de travail selon la province et la région de l'employeur : distribution selon les conséquences - 2018</t>
  </si>
  <si>
    <t>10.8.1. Accidents de la circulation pendant l'exécution du contrat de travail selon le secteur d'activités économiques de l'employeur : évolution 2012 - 2018</t>
  </si>
  <si>
    <t xml:space="preserve"> 10.8.2. Accidents de la circulation pendant l'exécution du contrat de travail selon le secteur d'activités économiques de l'employeur : distribution selon les conséquences - 2018</t>
  </si>
  <si>
    <t>10.9.1. Accidents de la circulation pendant l'exécution du contrat de travail selon la durée de l’incapacité temporaire : évolution 2012 - 2018</t>
  </si>
  <si>
    <t>10.9.2. Accidents de la circulation pendant l'exécution du contrat de travail selon la durée de l’incapacité temporaire : distribution selon les conséquences - 2018</t>
  </si>
  <si>
    <t>10.10.1. Accidents de la circulation pendant l'exécution du contrat de travail selon le taux d'incapacité permanente prévu : évolution 2012 - 2018</t>
  </si>
  <si>
    <t>10.10.2. Accidents de la circulation pendant l'exécution du contrat de travail selon le taux d'incapacité permanente prévu : distribution selon les conséquences - 2018</t>
  </si>
  <si>
    <t>10.11.1. Accidents de la circulation pendant l'exécution du contrat de travail selon le type de travail : évolution 2012 - 2018</t>
  </si>
  <si>
    <t>Variation entre 2017 et 2018 en %</t>
  </si>
  <si>
    <t>10.11.2. Accidents de la circulation pendant l'exécution du contrat de travail selon le type de travail : distribution selon les conséquences - 2018</t>
  </si>
  <si>
    <t>10.12.1. Accidents de la circulation pendant l'exécution du contrat de travail selon la déviation : évolution 2012 - 2018</t>
  </si>
  <si>
    <t>10.12.2.  Accidents de la circulation pendant l'exécution du contrat de travail selon la déviation : distribution selon les conséquences - 2018</t>
  </si>
  <si>
    <t>10.13.1. Accidents de la circulation pendant l'exécution du contrat de travail selon l'agent matériel : évolution 2012 - 2018</t>
  </si>
  <si>
    <t xml:space="preserve"> 10.13.2. Accidents de la circulation pendant l'exécution du contrat de travail selon l'agent matériel : distribution selon les conséquences - 2018</t>
  </si>
  <si>
    <t>10.14.1. Accidents de la circulation pendant l'exécution du contrat de travail selon la modalité de la blessure : évolution 2012 - 2018</t>
  </si>
  <si>
    <t>10.14.2.  Accidents de la circulation pendant l'exécution du contrat de travail selon la modalité de la blessure :  distribution selon les conséquences - 2018</t>
  </si>
  <si>
    <t>10.15.1. Accidents de la circulation pendant l'exécution du contrat de travail selon la nature de la blessure : évolution 2012 - 2018</t>
  </si>
  <si>
    <t>Variation de 2017 à 2018  %</t>
  </si>
  <si>
    <t>10.15.2.  Accidents de la circulation pendant l'exécution du contrat de travail selon la nature de la blessure : distribution selon les conséquences - 2018</t>
  </si>
  <si>
    <t>10.16.1. Accidents de la circulation pendant l'exécution du contrat de travail selon la localisation de la blessure : évolution 2012 - 2018</t>
  </si>
  <si>
    <t xml:space="preserve"> 10.16.2. Accidents de la circulation pendant l'exécution du contrat de travail selon la localisation de la blessure : distribution selon les conséquences - 2018</t>
  </si>
  <si>
    <t>31 Tâche de type agricole - travaux du sol</t>
  </si>
  <si>
    <t>62 En s'agenouillant, s'asseyant, s'appuyant contre</t>
  </si>
  <si>
    <t>22 Ensevelissement sous solide</t>
  </si>
  <si>
    <t>an-40 Amputations traumatiques (pertes de parties du corps)</t>
  </si>
  <si>
    <t>d-72 Infections aiguës</t>
  </si>
  <si>
    <t>k-91 Perte auditive aiguë</t>
  </si>
  <si>
    <t>l-92 Effets de la pression (barotrauma)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</si>
</sst>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  <numFmt numFmtId="165" formatCode="#,##0.0[$%-80C]"/>
    <numFmt numFmtId="166" formatCode="&quot;Ja&quot;;&quot;Ja&quot;;&quot;Nee&quot;"/>
    <numFmt numFmtId="167" formatCode="&quot;Waar&quot;;&quot;Waar&quot;;&quot;Onwaar&quot;"/>
    <numFmt numFmtId="168" formatCode="&quot;Aan&quot;;&quot;Aan&quot;;&quot;Uit&quot;"/>
    <numFmt numFmtId="169" formatCode="[$€-2]\ #.##000_);[Red]\([$€-2]\ #.##000\)"/>
    <numFmt numFmtId="170" formatCode="#,##0.00[$%-80C]"/>
    <numFmt numFmtId="171" formatCode="#,##0.0[$% -80C]"/>
    <numFmt numFmtId="172" formatCode="#,##0[$%-80C]"/>
    <numFmt numFmtId="173" formatCode="#,##0.0[$%-80C]* "/>
    <numFmt numFmtId="174" formatCode="#,##0.0"/>
    <numFmt numFmtId="175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Microsoft Sans Serif"/>
      <family val="2"/>
    </font>
    <font>
      <b/>
      <sz val="11"/>
      <name val="Microsoft Sans Serif"/>
      <family val="2"/>
    </font>
    <font>
      <sz val="11"/>
      <name val="Microsoft Sans Serif"/>
      <family val="2"/>
    </font>
    <font>
      <b/>
      <i/>
      <sz val="11"/>
      <name val="Microsoft Sans Serif"/>
      <family val="2"/>
    </font>
    <font>
      <sz val="11"/>
      <color indexed="8"/>
      <name val="Microsoft Sans Serif"/>
      <family val="2"/>
    </font>
    <font>
      <b/>
      <sz val="11"/>
      <color indexed="8"/>
      <name val="Microsoft Sans Serif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2"/>
      <name val="Microsoft Sans Serif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>
      <alignment vertical="top"/>
      <protection/>
    </xf>
    <xf numFmtId="0" fontId="11" fillId="0" borderId="0">
      <alignment vertical="top"/>
      <protection/>
    </xf>
    <xf numFmtId="0" fontId="11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477">
    <xf numFmtId="0" fontId="0" fillId="0" borderId="0" xfId="0" applyFont="1" applyAlignment="1">
      <alignment/>
    </xf>
    <xf numFmtId="0" fontId="30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9" fontId="6" fillId="0" borderId="24" xfId="0" applyNumberFormat="1" applyFont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64" fontId="4" fillId="0" borderId="26" xfId="0" applyNumberFormat="1" applyFont="1" applyBorder="1" applyAlignment="1">
      <alignment horizontal="center" vertical="center" wrapText="1"/>
    </xf>
    <xf numFmtId="164" fontId="4" fillId="0" borderId="27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64" fontId="4" fillId="0" borderId="29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center"/>
    </xf>
    <xf numFmtId="3" fontId="7" fillId="0" borderId="31" xfId="0" applyNumberFormat="1" applyFont="1" applyBorder="1" applyAlignment="1">
      <alignment horizontal="center" vertical="center"/>
    </xf>
    <xf numFmtId="164" fontId="6" fillId="0" borderId="32" xfId="0" applyNumberFormat="1" applyFont="1" applyBorder="1" applyAlignment="1">
      <alignment horizontal="center" vertical="center"/>
    </xf>
    <xf numFmtId="3" fontId="7" fillId="0" borderId="32" xfId="0" applyNumberFormat="1" applyFont="1" applyBorder="1" applyAlignment="1">
      <alignment horizontal="center" vertical="center"/>
    </xf>
    <xf numFmtId="164" fontId="6" fillId="0" borderId="33" xfId="0" applyNumberFormat="1" applyFont="1" applyBorder="1" applyAlignment="1">
      <alignment horizontal="center" vertical="center"/>
    </xf>
    <xf numFmtId="3" fontId="8" fillId="0" borderId="31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3" fontId="7" fillId="0" borderId="34" xfId="0" applyNumberFormat="1" applyFont="1" applyBorder="1" applyAlignment="1">
      <alignment horizontal="center" vertical="center"/>
    </xf>
    <xf numFmtId="164" fontId="6" fillId="0" borderId="35" xfId="0" applyNumberFormat="1" applyFont="1" applyBorder="1" applyAlignment="1">
      <alignment horizontal="center" vertical="center"/>
    </xf>
    <xf numFmtId="3" fontId="7" fillId="0" borderId="35" xfId="0" applyNumberFormat="1" applyFont="1" applyBorder="1" applyAlignment="1">
      <alignment horizontal="center" vertical="center"/>
    </xf>
    <xf numFmtId="164" fontId="6" fillId="0" borderId="36" xfId="0" applyNumberFormat="1" applyFont="1" applyBorder="1" applyAlignment="1">
      <alignment horizontal="center" vertical="center"/>
    </xf>
    <xf numFmtId="3" fontId="8" fillId="0" borderId="34" xfId="0" applyNumberFormat="1" applyFont="1" applyBorder="1" applyAlignment="1">
      <alignment horizontal="center" vertical="center"/>
    </xf>
    <xf numFmtId="3" fontId="7" fillId="0" borderId="28" xfId="0" applyNumberFormat="1" applyFont="1" applyBorder="1" applyAlignment="1">
      <alignment horizontal="center" vertical="center"/>
    </xf>
    <xf numFmtId="164" fontId="6" fillId="0" borderId="26" xfId="0" applyNumberFormat="1" applyFont="1" applyBorder="1" applyAlignment="1">
      <alignment horizontal="center" vertical="center"/>
    </xf>
    <xf numFmtId="3" fontId="7" fillId="0" borderId="26" xfId="0" applyNumberFormat="1" applyFont="1" applyBorder="1" applyAlignment="1">
      <alignment horizontal="center" vertical="center"/>
    </xf>
    <xf numFmtId="164" fontId="6" fillId="0" borderId="27" xfId="0" applyNumberFormat="1" applyFont="1" applyBorder="1" applyAlignment="1">
      <alignment horizontal="center" vertical="center"/>
    </xf>
    <xf numFmtId="3" fontId="8" fillId="0" borderId="28" xfId="0" applyNumberFormat="1" applyFont="1" applyBorder="1" applyAlignment="1">
      <alignment horizontal="center" vertical="center"/>
    </xf>
    <xf numFmtId="164" fontId="6" fillId="0" borderId="29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3" fontId="8" fillId="0" borderId="37" xfId="0" applyNumberFormat="1" applyFont="1" applyBorder="1" applyAlignment="1">
      <alignment horizontal="center" vertical="center"/>
    </xf>
    <xf numFmtId="9" fontId="6" fillId="0" borderId="38" xfId="0" applyNumberFormat="1" applyFont="1" applyBorder="1" applyAlignment="1">
      <alignment horizontal="center" vertical="center"/>
    </xf>
    <xf numFmtId="3" fontId="8" fillId="0" borderId="38" xfId="0" applyNumberFormat="1" applyFont="1" applyBorder="1" applyAlignment="1">
      <alignment horizontal="center" vertical="center"/>
    </xf>
    <xf numFmtId="9" fontId="6" fillId="0" borderId="39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64" fontId="4" fillId="0" borderId="27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3" fontId="7" fillId="0" borderId="11" xfId="0" applyNumberFormat="1" applyFont="1" applyBorder="1" applyAlignment="1">
      <alignment horizontal="center" vertical="center"/>
    </xf>
    <xf numFmtId="164" fontId="6" fillId="0" borderId="41" xfId="0" applyNumberFormat="1" applyFont="1" applyBorder="1" applyAlignment="1">
      <alignment horizontal="center" vertical="center"/>
    </xf>
    <xf numFmtId="3" fontId="7" fillId="0" borderId="41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164" fontId="4" fillId="0" borderId="44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3" fontId="7" fillId="0" borderId="4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" fontId="7" fillId="0" borderId="46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64" fontId="6" fillId="0" borderId="47" xfId="0" applyNumberFormat="1" applyFont="1" applyBorder="1" applyAlignment="1">
      <alignment horizontal="center" vertical="center"/>
    </xf>
    <xf numFmtId="3" fontId="7" fillId="0" borderId="48" xfId="0" applyNumberFormat="1" applyFont="1" applyBorder="1" applyAlignment="1">
      <alignment horizontal="center" vertical="center"/>
    </xf>
    <xf numFmtId="3" fontId="8" fillId="0" borderId="49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center" vertical="center"/>
    </xf>
    <xf numFmtId="3" fontId="9" fillId="0" borderId="34" xfId="0" applyNumberFormat="1" applyFont="1" applyBorder="1" applyAlignment="1">
      <alignment horizontal="center" vertical="center"/>
    </xf>
    <xf numFmtId="3" fontId="10" fillId="0" borderId="37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3" fontId="7" fillId="0" borderId="25" xfId="0" applyNumberFormat="1" applyFont="1" applyBorder="1" applyAlignment="1">
      <alignment horizontal="center" vertical="center"/>
    </xf>
    <xf numFmtId="164" fontId="6" fillId="0" borderId="50" xfId="0" applyNumberFormat="1" applyFont="1" applyBorder="1" applyAlignment="1">
      <alignment horizontal="center" vertical="center"/>
    </xf>
    <xf numFmtId="3" fontId="7" fillId="0" borderId="51" xfId="0" applyNumberFormat="1" applyFont="1" applyBorder="1" applyAlignment="1">
      <alignment horizontal="center" vertical="center"/>
    </xf>
    <xf numFmtId="164" fontId="6" fillId="0" borderId="52" xfId="0" applyNumberFormat="1" applyFont="1" applyBorder="1" applyAlignment="1">
      <alignment horizontal="center" vertical="center"/>
    </xf>
    <xf numFmtId="3" fontId="7" fillId="0" borderId="4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3" fontId="8" fillId="0" borderId="54" xfId="0" applyNumberFormat="1" applyFont="1" applyBorder="1" applyAlignment="1">
      <alignment horizontal="center" vertical="center"/>
    </xf>
    <xf numFmtId="164" fontId="6" fillId="0" borderId="24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 wrapText="1"/>
    </xf>
    <xf numFmtId="3" fontId="8" fillId="33" borderId="37" xfId="0" applyNumberFormat="1" applyFont="1" applyFill="1" applyBorder="1" applyAlignment="1">
      <alignment horizontal="center" vertical="center"/>
    </xf>
    <xf numFmtId="164" fontId="6" fillId="33" borderId="2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 wrapText="1"/>
    </xf>
    <xf numFmtId="3" fontId="8" fillId="33" borderId="11" xfId="0" applyNumberFormat="1" applyFont="1" applyFill="1" applyBorder="1" applyAlignment="1">
      <alignment horizontal="center" vertical="center"/>
    </xf>
    <xf numFmtId="164" fontId="6" fillId="33" borderId="12" xfId="0" applyNumberFormat="1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3" fontId="8" fillId="33" borderId="56" xfId="0" applyNumberFormat="1" applyFont="1" applyFill="1" applyBorder="1" applyAlignment="1">
      <alignment horizontal="center" vertical="center"/>
    </xf>
    <xf numFmtId="9" fontId="6" fillId="33" borderId="57" xfId="0" applyNumberFormat="1" applyFont="1" applyFill="1" applyBorder="1" applyAlignment="1">
      <alignment horizontal="center" vertical="center"/>
    </xf>
    <xf numFmtId="164" fontId="6" fillId="33" borderId="57" xfId="0" applyNumberFormat="1" applyFont="1" applyFill="1" applyBorder="1" applyAlignment="1">
      <alignment horizontal="center" vertical="center"/>
    </xf>
    <xf numFmtId="3" fontId="8" fillId="33" borderId="49" xfId="0" applyNumberFormat="1" applyFont="1" applyFill="1" applyBorder="1" applyAlignment="1">
      <alignment horizontal="center" vertical="center"/>
    </xf>
    <xf numFmtId="164" fontId="6" fillId="33" borderId="39" xfId="0" applyNumberFormat="1" applyFont="1" applyFill="1" applyBorder="1" applyAlignment="1">
      <alignment horizontal="center" vertical="center"/>
    </xf>
    <xf numFmtId="164" fontId="6" fillId="0" borderId="33" xfId="0" applyNumberFormat="1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3" fontId="8" fillId="33" borderId="48" xfId="0" applyNumberFormat="1" applyFont="1" applyFill="1" applyBorder="1" applyAlignment="1">
      <alignment horizontal="center" vertical="center"/>
    </xf>
    <xf numFmtId="164" fontId="6" fillId="33" borderId="47" xfId="0" applyNumberFormat="1" applyFont="1" applyFill="1" applyBorder="1" applyAlignment="1">
      <alignment horizontal="center" vertical="center"/>
    </xf>
    <xf numFmtId="164" fontId="6" fillId="0" borderId="47" xfId="0" applyNumberFormat="1" applyFont="1" applyFill="1" applyBorder="1" applyAlignment="1">
      <alignment horizontal="center" vertical="center"/>
    </xf>
    <xf numFmtId="3" fontId="8" fillId="33" borderId="58" xfId="0" applyNumberFormat="1" applyFont="1" applyFill="1" applyBorder="1" applyAlignment="1">
      <alignment horizontal="center" vertical="center"/>
    </xf>
    <xf numFmtId="9" fontId="6" fillId="33" borderId="59" xfId="0" applyNumberFormat="1" applyFont="1" applyFill="1" applyBorder="1" applyAlignment="1">
      <alignment horizontal="center" vertical="center"/>
    </xf>
    <xf numFmtId="0" fontId="4" fillId="33" borderId="60" xfId="0" applyFont="1" applyFill="1" applyBorder="1" applyAlignment="1">
      <alignment horizontal="center" vertical="center" wrapText="1"/>
    </xf>
    <xf numFmtId="3" fontId="8" fillId="33" borderId="61" xfId="0" applyNumberFormat="1" applyFont="1" applyFill="1" applyBorder="1" applyAlignment="1">
      <alignment horizontal="center" vertical="center"/>
    </xf>
    <xf numFmtId="164" fontId="6" fillId="33" borderId="6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64" fontId="6" fillId="0" borderId="29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3" fontId="8" fillId="33" borderId="31" xfId="0" applyNumberFormat="1" applyFont="1" applyFill="1" applyBorder="1" applyAlignment="1">
      <alignment horizontal="center" vertical="center"/>
    </xf>
    <xf numFmtId="164" fontId="6" fillId="33" borderId="15" xfId="0" applyNumberFormat="1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 wrapText="1"/>
    </xf>
    <xf numFmtId="3" fontId="7" fillId="0" borderId="56" xfId="0" applyNumberFormat="1" applyFont="1" applyBorder="1" applyAlignment="1">
      <alignment horizontal="center" vertical="center"/>
    </xf>
    <xf numFmtId="164" fontId="6" fillId="0" borderId="57" xfId="0" applyNumberFormat="1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164" fontId="6" fillId="33" borderId="22" xfId="0" applyNumberFormat="1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3" fontId="8" fillId="33" borderId="63" xfId="0" applyNumberFormat="1" applyFont="1" applyFill="1" applyBorder="1" applyAlignment="1">
      <alignment horizontal="center" vertical="center"/>
    </xf>
    <xf numFmtId="164" fontId="6" fillId="33" borderId="64" xfId="0" applyNumberFormat="1" applyFont="1" applyFill="1" applyBorder="1" applyAlignment="1">
      <alignment horizontal="center" vertical="center"/>
    </xf>
    <xf numFmtId="164" fontId="6" fillId="0" borderId="27" xfId="0" applyNumberFormat="1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 wrapText="1"/>
    </xf>
    <xf numFmtId="164" fontId="6" fillId="0" borderId="50" xfId="0" applyNumberFormat="1" applyFont="1" applyFill="1" applyBorder="1" applyAlignment="1">
      <alignment horizontal="center" vertical="center"/>
    </xf>
    <xf numFmtId="164" fontId="6" fillId="0" borderId="52" xfId="0" applyNumberFormat="1" applyFont="1" applyFill="1" applyBorder="1" applyAlignment="1">
      <alignment horizontal="center" vertical="center"/>
    </xf>
    <xf numFmtId="3" fontId="7" fillId="0" borderId="58" xfId="0" applyNumberFormat="1" applyFont="1" applyBorder="1" applyAlignment="1">
      <alignment horizontal="center" vertical="center"/>
    </xf>
    <xf numFmtId="164" fontId="6" fillId="0" borderId="59" xfId="0" applyNumberFormat="1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center" vertical="center" wrapText="1"/>
    </xf>
    <xf numFmtId="0" fontId="4" fillId="0" borderId="15" xfId="58" applyNumberFormat="1" applyFont="1" applyFill="1" applyBorder="1" applyAlignment="1">
      <alignment horizontal="left" vertical="center" wrapText="1"/>
      <protection/>
    </xf>
    <xf numFmtId="3" fontId="8" fillId="0" borderId="25" xfId="0" applyNumberFormat="1" applyFont="1" applyBorder="1" applyAlignment="1">
      <alignment horizontal="center" vertical="center"/>
    </xf>
    <xf numFmtId="3" fontId="8" fillId="0" borderId="51" xfId="0" applyNumberFormat="1" applyFont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 wrapText="1"/>
    </xf>
    <xf numFmtId="0" fontId="8" fillId="0" borderId="18" xfId="58" applyNumberFormat="1" applyFont="1" applyFill="1" applyBorder="1" applyAlignment="1">
      <alignment horizontal="left" vertical="center" wrapText="1"/>
      <protection/>
    </xf>
    <xf numFmtId="3" fontId="8" fillId="0" borderId="46" xfId="0" applyNumberFormat="1" applyFont="1" applyBorder="1" applyAlignment="1">
      <alignment horizontal="center" vertical="center"/>
    </xf>
    <xf numFmtId="0" fontId="4" fillId="0" borderId="18" xfId="58" applyNumberFormat="1" applyFont="1" applyFill="1" applyBorder="1" applyAlignment="1">
      <alignment horizontal="left" vertical="center" wrapText="1"/>
      <protection/>
    </xf>
    <xf numFmtId="0" fontId="4" fillId="0" borderId="18" xfId="0" applyNumberFormat="1" applyFont="1" applyBorder="1" applyAlignment="1">
      <alignment horizontal="left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8" fillId="0" borderId="29" xfId="58" applyNumberFormat="1" applyFont="1" applyFill="1" applyBorder="1" applyAlignment="1">
      <alignment horizontal="left" vertical="center" wrapText="1"/>
      <protection/>
    </xf>
    <xf numFmtId="3" fontId="8" fillId="0" borderId="40" xfId="0" applyNumberFormat="1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58" applyNumberFormat="1" applyFont="1" applyFill="1" applyBorder="1" applyAlignment="1">
      <alignment horizontal="left" vertical="center" wrapText="1"/>
      <protection/>
    </xf>
    <xf numFmtId="3" fontId="8" fillId="0" borderId="48" xfId="0" applyNumberFormat="1" applyFont="1" applyBorder="1" applyAlignment="1">
      <alignment horizontal="center" vertical="center"/>
    </xf>
    <xf numFmtId="0" fontId="4" fillId="0" borderId="33" xfId="58" applyNumberFormat="1" applyFont="1" applyFill="1" applyBorder="1" applyAlignment="1">
      <alignment horizontal="left" vertical="center" wrapText="1"/>
      <protection/>
    </xf>
    <xf numFmtId="0" fontId="8" fillId="0" borderId="36" xfId="58" applyNumberFormat="1" applyFont="1" applyFill="1" applyBorder="1" applyAlignment="1">
      <alignment horizontal="left" vertical="center" wrapText="1"/>
      <protection/>
    </xf>
    <xf numFmtId="0" fontId="4" fillId="0" borderId="36" xfId="58" applyNumberFormat="1" applyFont="1" applyFill="1" applyBorder="1" applyAlignment="1">
      <alignment horizontal="left" vertical="center" wrapText="1"/>
      <protection/>
    </xf>
    <xf numFmtId="0" fontId="4" fillId="0" borderId="36" xfId="0" applyNumberFormat="1" applyFont="1" applyBorder="1" applyAlignment="1">
      <alignment horizontal="left" vertical="center" wrapText="1"/>
    </xf>
    <xf numFmtId="0" fontId="8" fillId="0" borderId="47" xfId="58" applyNumberFormat="1" applyFont="1" applyFill="1" applyBorder="1" applyAlignment="1">
      <alignment horizontal="left" vertical="center" wrapText="1"/>
      <protection/>
    </xf>
    <xf numFmtId="0" fontId="8" fillId="0" borderId="33" xfId="58" applyNumberFormat="1" applyFont="1" applyFill="1" applyBorder="1" applyAlignment="1">
      <alignment horizontal="left" vertical="center" wrapText="1"/>
      <protection/>
    </xf>
    <xf numFmtId="0" fontId="4" fillId="0" borderId="27" xfId="58" applyNumberFormat="1" applyFont="1" applyFill="1" applyBorder="1" applyAlignment="1">
      <alignment horizontal="left" vertical="center" wrapText="1"/>
      <protection/>
    </xf>
    <xf numFmtId="3" fontId="7" fillId="0" borderId="0" xfId="0" applyNumberFormat="1" applyFont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9" fontId="4" fillId="0" borderId="13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left" vertical="center" wrapText="1"/>
    </xf>
    <xf numFmtId="3" fontId="7" fillId="33" borderId="37" xfId="0" applyNumberFormat="1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left" vertical="center" wrapText="1"/>
    </xf>
    <xf numFmtId="3" fontId="7" fillId="33" borderId="31" xfId="0" applyNumberFormat="1" applyFont="1" applyFill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/>
    </xf>
    <xf numFmtId="164" fontId="6" fillId="0" borderId="18" xfId="0" applyNumberFormat="1" applyFont="1" applyFill="1" applyBorder="1" applyAlignment="1">
      <alignment horizontal="center" vertical="center" wrapText="1"/>
    </xf>
    <xf numFmtId="164" fontId="6" fillId="0" borderId="65" xfId="0" applyNumberFormat="1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164" fontId="6" fillId="0" borderId="44" xfId="0" applyNumberFormat="1" applyFont="1" applyFill="1" applyBorder="1" applyAlignment="1">
      <alignment horizontal="center" vertical="center" wrapText="1"/>
    </xf>
    <xf numFmtId="0" fontId="4" fillId="33" borderId="66" xfId="0" applyFont="1" applyFill="1" applyBorder="1" applyAlignment="1">
      <alignment horizontal="left" vertical="center" wrapText="1"/>
    </xf>
    <xf numFmtId="9" fontId="6" fillId="0" borderId="24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Border="1" applyAlignment="1">
      <alignment horizontal="center" vertical="center" wrapText="1"/>
    </xf>
    <xf numFmtId="164" fontId="6" fillId="0" borderId="27" xfId="0" applyNumberFormat="1" applyFont="1" applyBorder="1" applyAlignment="1">
      <alignment horizontal="center" vertical="center" wrapText="1"/>
    </xf>
    <xf numFmtId="164" fontId="6" fillId="0" borderId="29" xfId="0" applyNumberFormat="1" applyFont="1" applyBorder="1" applyAlignment="1">
      <alignment horizontal="center" vertical="center" wrapText="1"/>
    </xf>
    <xf numFmtId="164" fontId="6" fillId="33" borderId="38" xfId="0" applyNumberFormat="1" applyFont="1" applyFill="1" applyBorder="1" applyAlignment="1">
      <alignment horizontal="center" vertical="center"/>
    </xf>
    <xf numFmtId="3" fontId="7" fillId="33" borderId="38" xfId="0" applyNumberFormat="1" applyFont="1" applyFill="1" applyBorder="1" applyAlignment="1">
      <alignment horizontal="center" vertical="center"/>
    </xf>
    <xf numFmtId="164" fontId="6" fillId="33" borderId="33" xfId="0" applyNumberFormat="1" applyFont="1" applyFill="1" applyBorder="1" applyAlignment="1">
      <alignment horizontal="center" vertical="center"/>
    </xf>
    <xf numFmtId="164" fontId="6" fillId="33" borderId="32" xfId="0" applyNumberFormat="1" applyFont="1" applyFill="1" applyBorder="1" applyAlignment="1">
      <alignment horizontal="center" vertical="center"/>
    </xf>
    <xf numFmtId="3" fontId="7" fillId="33" borderId="32" xfId="0" applyNumberFormat="1" applyFont="1" applyFill="1" applyBorder="1" applyAlignment="1">
      <alignment horizontal="center" vertical="center"/>
    </xf>
    <xf numFmtId="164" fontId="6" fillId="0" borderId="35" xfId="0" applyNumberFormat="1" applyFont="1" applyFill="1" applyBorder="1" applyAlignment="1">
      <alignment horizontal="center" vertical="center"/>
    </xf>
    <xf numFmtId="164" fontId="6" fillId="0" borderId="41" xfId="0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left" vertical="center" wrapText="1"/>
    </xf>
    <xf numFmtId="3" fontId="8" fillId="0" borderId="55" xfId="0" applyNumberFormat="1" applyFont="1" applyBorder="1" applyAlignment="1">
      <alignment horizontal="center" vertical="center"/>
    </xf>
    <xf numFmtId="9" fontId="6" fillId="0" borderId="59" xfId="0" applyNumberFormat="1" applyFont="1" applyFill="1" applyBorder="1" applyAlignment="1">
      <alignment horizontal="center" vertical="center"/>
    </xf>
    <xf numFmtId="9" fontId="6" fillId="0" borderId="67" xfId="0" applyNumberFormat="1" applyFont="1" applyFill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 wrapText="1"/>
    </xf>
    <xf numFmtId="9" fontId="6" fillId="0" borderId="57" xfId="0" applyNumberFormat="1" applyFont="1" applyFill="1" applyBorder="1" applyAlignment="1">
      <alignment horizontal="center" vertical="center"/>
    </xf>
    <xf numFmtId="0" fontId="4" fillId="0" borderId="52" xfId="0" applyFont="1" applyBorder="1" applyAlignment="1">
      <alignment horizontal="left" vertical="center" wrapText="1"/>
    </xf>
    <xf numFmtId="0" fontId="5" fillId="0" borderId="69" xfId="0" applyFont="1" applyBorder="1" applyAlignment="1">
      <alignment horizontal="center" vertical="center"/>
    </xf>
    <xf numFmtId="3" fontId="8" fillId="0" borderId="56" xfId="0" applyNumberFormat="1" applyFont="1" applyBorder="1" applyAlignment="1">
      <alignment horizontal="center" vertical="center"/>
    </xf>
    <xf numFmtId="9" fontId="6" fillId="0" borderId="67" xfId="0" applyNumberFormat="1" applyFont="1" applyBorder="1" applyAlignment="1">
      <alignment horizontal="center" vertical="center"/>
    </xf>
    <xf numFmtId="9" fontId="6" fillId="0" borderId="59" xfId="0" applyNumberFormat="1" applyFont="1" applyBorder="1" applyAlignment="1">
      <alignment horizontal="center" vertical="center"/>
    </xf>
    <xf numFmtId="9" fontId="6" fillId="0" borderId="57" xfId="0" applyNumberFormat="1" applyFont="1" applyBorder="1" applyAlignment="1">
      <alignment horizontal="center" vertical="center"/>
    </xf>
    <xf numFmtId="3" fontId="8" fillId="0" borderId="67" xfId="0" applyNumberFormat="1" applyFont="1" applyBorder="1" applyAlignment="1">
      <alignment horizontal="center" vertical="center"/>
    </xf>
    <xf numFmtId="164" fontId="6" fillId="0" borderId="70" xfId="0" applyNumberFormat="1" applyFont="1" applyBorder="1" applyAlignment="1">
      <alignment horizontal="center" vertical="center"/>
    </xf>
    <xf numFmtId="3" fontId="8" fillId="0" borderId="45" xfId="0" applyNumberFormat="1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9" fontId="6" fillId="0" borderId="39" xfId="0" applyNumberFormat="1" applyFont="1" applyFill="1" applyBorder="1" applyAlignment="1">
      <alignment horizontal="center" vertical="center"/>
    </xf>
    <xf numFmtId="9" fontId="6" fillId="0" borderId="24" xfId="0" applyNumberFormat="1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33" borderId="68" xfId="0" applyFont="1" applyFill="1" applyBorder="1" applyAlignment="1">
      <alignment horizontal="center" vertical="center"/>
    </xf>
    <xf numFmtId="9" fontId="6" fillId="0" borderId="38" xfId="0" applyNumberFormat="1" applyFont="1" applyFill="1" applyBorder="1" applyAlignment="1">
      <alignment horizontal="center" vertical="center"/>
    </xf>
    <xf numFmtId="49" fontId="4" fillId="33" borderId="37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 wrapText="1"/>
    </xf>
    <xf numFmtId="0" fontId="4" fillId="33" borderId="37" xfId="0" applyFont="1" applyFill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9" fontId="6" fillId="0" borderId="71" xfId="0" applyNumberFormat="1" applyFont="1" applyBorder="1" applyAlignment="1">
      <alignment horizontal="center" vertical="center"/>
    </xf>
    <xf numFmtId="49" fontId="4" fillId="33" borderId="31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49" fontId="4" fillId="33" borderId="68" xfId="0" applyNumberFormat="1" applyFont="1" applyFill="1" applyBorder="1" applyAlignment="1">
      <alignment horizontal="center" vertical="center"/>
    </xf>
    <xf numFmtId="164" fontId="4" fillId="0" borderId="29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41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164" fontId="6" fillId="33" borderId="13" xfId="0" applyNumberFormat="1" applyFont="1" applyFill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center" vertical="center"/>
    </xf>
    <xf numFmtId="164" fontId="6" fillId="0" borderId="21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4" fontId="6" fillId="0" borderId="41" xfId="0" applyNumberFormat="1" applyFont="1" applyBorder="1" applyAlignment="1">
      <alignment horizontal="center" vertical="center" wrapText="1"/>
    </xf>
    <xf numFmtId="164" fontId="6" fillId="0" borderId="22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left" vertical="center" wrapText="1"/>
    </xf>
    <xf numFmtId="3" fontId="7" fillId="0" borderId="37" xfId="0" applyNumberFormat="1" applyFont="1" applyFill="1" applyBorder="1" applyAlignment="1">
      <alignment horizontal="center" vertical="center"/>
    </xf>
    <xf numFmtId="164" fontId="6" fillId="0" borderId="24" xfId="0" applyNumberFormat="1" applyFont="1" applyFill="1" applyBorder="1" applyAlignment="1">
      <alignment horizontal="center" vertical="center" wrapText="1"/>
    </xf>
    <xf numFmtId="164" fontId="6" fillId="0" borderId="70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center" wrapText="1"/>
    </xf>
    <xf numFmtId="3" fontId="7" fillId="0" borderId="31" xfId="0" applyNumberFormat="1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 wrapText="1"/>
    </xf>
    <xf numFmtId="164" fontId="6" fillId="0" borderId="42" xfId="0" applyNumberFormat="1" applyFont="1" applyFill="1" applyBorder="1" applyAlignment="1">
      <alignment horizontal="center" vertical="center" wrapText="1"/>
    </xf>
    <xf numFmtId="3" fontId="7" fillId="0" borderId="34" xfId="0" applyNumberFormat="1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left" vertical="center" wrapText="1"/>
    </xf>
    <xf numFmtId="3" fontId="7" fillId="0" borderId="56" xfId="0" applyNumberFormat="1" applyFont="1" applyFill="1" applyBorder="1" applyAlignment="1">
      <alignment horizontal="center" vertical="center"/>
    </xf>
    <xf numFmtId="164" fontId="6" fillId="0" borderId="57" xfId="0" applyNumberFormat="1" applyFont="1" applyFill="1" applyBorder="1" applyAlignment="1">
      <alignment horizontal="center" vertical="center" wrapText="1"/>
    </xf>
    <xf numFmtId="164" fontId="6" fillId="0" borderId="71" xfId="0" applyNumberFormat="1" applyFont="1" applyFill="1" applyBorder="1" applyAlignment="1">
      <alignment horizontal="center" vertical="center" wrapText="1"/>
    </xf>
    <xf numFmtId="3" fontId="8" fillId="0" borderId="37" xfId="0" applyNumberFormat="1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64" fontId="6" fillId="0" borderId="27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4" fontId="6" fillId="0" borderId="38" xfId="0" applyNumberFormat="1" applyFont="1" applyFill="1" applyBorder="1" applyAlignment="1">
      <alignment horizontal="center" vertical="center"/>
    </xf>
    <xf numFmtId="3" fontId="7" fillId="0" borderId="38" xfId="0" applyNumberFormat="1" applyFont="1" applyFill="1" applyBorder="1" applyAlignment="1">
      <alignment horizontal="center" vertical="center"/>
    </xf>
    <xf numFmtId="164" fontId="6" fillId="0" borderId="39" xfId="0" applyNumberFormat="1" applyFont="1" applyFill="1" applyBorder="1" applyAlignment="1">
      <alignment horizontal="center" vertical="center"/>
    </xf>
    <xf numFmtId="164" fontId="6" fillId="0" borderId="32" xfId="0" applyNumberFormat="1" applyFont="1" applyFill="1" applyBorder="1" applyAlignment="1">
      <alignment horizontal="center" vertical="center"/>
    </xf>
    <xf numFmtId="3" fontId="7" fillId="0" borderId="32" xfId="0" applyNumberFormat="1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3" fontId="7" fillId="0" borderId="35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3" fontId="8" fillId="0" borderId="55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center" vertical="center" wrapText="1"/>
    </xf>
    <xf numFmtId="164" fontId="6" fillId="0" borderId="24" xfId="0" applyNumberFormat="1" applyFont="1" applyFill="1" applyBorder="1" applyAlignment="1">
      <alignment horizontal="center" vertical="center"/>
    </xf>
    <xf numFmtId="3" fontId="8" fillId="0" borderId="31" xfId="0" applyNumberFormat="1" applyFont="1" applyFill="1" applyBorder="1" applyAlignment="1">
      <alignment horizontal="center" vertical="center"/>
    </xf>
    <xf numFmtId="3" fontId="8" fillId="0" borderId="3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48" xfId="0" applyFont="1" applyFill="1" applyBorder="1" applyAlignment="1">
      <alignment horizontal="center" vertical="center" wrapText="1"/>
    </xf>
    <xf numFmtId="49" fontId="4" fillId="0" borderId="60" xfId="0" applyNumberFormat="1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left" vertical="center" wrapText="1"/>
    </xf>
    <xf numFmtId="0" fontId="4" fillId="0" borderId="73" xfId="0" applyFont="1" applyFill="1" applyBorder="1" applyAlignment="1">
      <alignment horizontal="left" vertical="center" wrapText="1"/>
    </xf>
    <xf numFmtId="0" fontId="4" fillId="0" borderId="74" xfId="0" applyFont="1" applyFill="1" applyBorder="1" applyAlignment="1">
      <alignment horizontal="left" vertical="center" wrapText="1"/>
    </xf>
    <xf numFmtId="0" fontId="4" fillId="0" borderId="75" xfId="0" applyFont="1" applyFill="1" applyBorder="1" applyAlignment="1">
      <alignment horizontal="center" vertical="center"/>
    </xf>
    <xf numFmtId="164" fontId="6" fillId="0" borderId="53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49" fontId="4" fillId="0" borderId="69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center" vertical="center"/>
    </xf>
    <xf numFmtId="3" fontId="7" fillId="0" borderId="46" xfId="0" applyNumberFormat="1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164" fontId="6" fillId="0" borderId="67" xfId="0" applyNumberFormat="1" applyFont="1" applyFill="1" applyBorder="1" applyAlignment="1">
      <alignment horizontal="center" vertical="center"/>
    </xf>
    <xf numFmtId="3" fontId="7" fillId="0" borderId="67" xfId="0" applyNumberFormat="1" applyFont="1" applyFill="1" applyBorder="1" applyAlignment="1">
      <alignment horizontal="center" vertical="center"/>
    </xf>
    <xf numFmtId="3" fontId="8" fillId="0" borderId="68" xfId="0" applyNumberFormat="1" applyFont="1" applyFill="1" applyBorder="1" applyAlignment="1">
      <alignment horizontal="center" vertical="center"/>
    </xf>
    <xf numFmtId="3" fontId="8" fillId="0" borderId="38" xfId="0" applyNumberFormat="1" applyFont="1" applyFill="1" applyBorder="1" applyAlignment="1">
      <alignment horizontal="center" vertical="center"/>
    </xf>
    <xf numFmtId="0" fontId="38" fillId="0" borderId="0" xfId="44" applyFill="1" applyAlignment="1">
      <alignment/>
    </xf>
    <xf numFmtId="0" fontId="0" fillId="0" borderId="0" xfId="0" applyFont="1" applyAlignment="1">
      <alignment/>
    </xf>
    <xf numFmtId="9" fontId="0" fillId="0" borderId="0" xfId="55" applyFont="1" applyAlignment="1">
      <alignment/>
    </xf>
    <xf numFmtId="164" fontId="6" fillId="0" borderId="38" xfId="0" applyNumberFormat="1" applyFont="1" applyFill="1" applyBorder="1" applyAlignment="1">
      <alignment horizontal="center" vertical="center" wrapText="1"/>
    </xf>
    <xf numFmtId="164" fontId="6" fillId="0" borderId="32" xfId="0" applyNumberFormat="1" applyFont="1" applyFill="1" applyBorder="1" applyAlignment="1">
      <alignment horizontal="center" vertical="center" wrapText="1"/>
    </xf>
    <xf numFmtId="164" fontId="6" fillId="0" borderId="35" xfId="0" applyNumberFormat="1" applyFont="1" applyFill="1" applyBorder="1" applyAlignment="1">
      <alignment horizontal="center" vertical="center" wrapText="1"/>
    </xf>
    <xf numFmtId="164" fontId="6" fillId="0" borderId="41" xfId="0" applyNumberFormat="1" applyFont="1" applyFill="1" applyBorder="1" applyAlignment="1">
      <alignment horizontal="center" vertical="center" wrapText="1"/>
    </xf>
    <xf numFmtId="164" fontId="6" fillId="0" borderId="67" xfId="0" applyNumberFormat="1" applyFont="1" applyFill="1" applyBorder="1" applyAlignment="1">
      <alignment horizontal="center" vertical="center" wrapText="1"/>
    </xf>
    <xf numFmtId="3" fontId="8" fillId="0" borderId="56" xfId="0" applyNumberFormat="1" applyFont="1" applyFill="1" applyBorder="1" applyAlignment="1">
      <alignment horizontal="center" vertical="center"/>
    </xf>
    <xf numFmtId="9" fontId="6" fillId="0" borderId="38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50" fillId="0" borderId="0" xfId="0" applyFont="1" applyAlignment="1">
      <alignment vertical="top"/>
    </xf>
    <xf numFmtId="0" fontId="50" fillId="0" borderId="0" xfId="0" applyFont="1" applyFill="1" applyAlignment="1">
      <alignment vertical="top"/>
    </xf>
    <xf numFmtId="0" fontId="32" fillId="0" borderId="0" xfId="0" applyFont="1" applyFill="1" applyAlignment="1">
      <alignment vertical="top"/>
    </xf>
    <xf numFmtId="0" fontId="30" fillId="0" borderId="0" xfId="0" applyFont="1" applyAlignment="1">
      <alignment/>
    </xf>
    <xf numFmtId="0" fontId="32" fillId="0" borderId="0" xfId="0" applyFont="1" applyFill="1" applyAlignment="1">
      <alignment/>
    </xf>
    <xf numFmtId="3" fontId="4" fillId="0" borderId="23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32" fillId="0" borderId="0" xfId="0" applyFont="1" applyAlignment="1" quotePrefix="1">
      <alignment/>
    </xf>
    <xf numFmtId="0" fontId="50" fillId="0" borderId="0" xfId="0" applyFont="1" applyAlignment="1" quotePrefix="1">
      <alignment vertical="top"/>
    </xf>
    <xf numFmtId="0" fontId="11" fillId="0" borderId="0" xfId="0" applyFont="1" applyAlignment="1">
      <alignment vertical="top"/>
    </xf>
    <xf numFmtId="3" fontId="11" fillId="0" borderId="0" xfId="0" applyNumberFormat="1" applyFont="1" applyAlignment="1">
      <alignment vertical="top"/>
    </xf>
    <xf numFmtId="165" fontId="11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175" fontId="6" fillId="0" borderId="0" xfId="0" applyNumberFormat="1" applyFont="1" applyFill="1" applyAlignment="1">
      <alignment horizontal="center" vertical="center"/>
    </xf>
    <xf numFmtId="0" fontId="3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164" fontId="3" fillId="0" borderId="83" xfId="0" applyNumberFormat="1" applyFont="1" applyBorder="1" applyAlignment="1">
      <alignment horizontal="center" vertical="center" wrapText="1"/>
    </xf>
    <xf numFmtId="164" fontId="3" fillId="0" borderId="84" xfId="0" applyNumberFormat="1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164" fontId="4" fillId="0" borderId="67" xfId="0" applyNumberFormat="1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164" fontId="4" fillId="0" borderId="57" xfId="0" applyNumberFormat="1" applyFont="1" applyBorder="1" applyAlignment="1">
      <alignment horizontal="center" vertical="center" wrapText="1"/>
    </xf>
    <xf numFmtId="164" fontId="4" fillId="0" borderId="50" xfId="0" applyNumberFormat="1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164" fontId="4" fillId="0" borderId="52" xfId="0" applyNumberFormat="1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94" xfId="0" applyFont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85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92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96" xfId="0" applyFont="1" applyFill="1" applyBorder="1" applyAlignment="1">
      <alignment horizontal="center" vertical="center"/>
    </xf>
    <xf numFmtId="0" fontId="4" fillId="0" borderId="97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horizontal="center" vertical="center" wrapText="1"/>
    </xf>
    <xf numFmtId="0" fontId="4" fillId="0" borderId="99" xfId="0" applyFont="1" applyFill="1" applyBorder="1" applyAlignment="1">
      <alignment horizontal="center" vertical="center" wrapText="1"/>
    </xf>
    <xf numFmtId="0" fontId="4" fillId="0" borderId="100" xfId="0" applyFont="1" applyFill="1" applyBorder="1" applyAlignment="1">
      <alignment horizontal="center" vertical="center" wrapText="1"/>
    </xf>
    <xf numFmtId="0" fontId="4" fillId="0" borderId="101" xfId="0" applyFont="1" applyFill="1" applyBorder="1" applyAlignment="1">
      <alignment horizontal="center" vertical="center" wrapText="1"/>
    </xf>
    <xf numFmtId="0" fontId="4" fillId="0" borderId="9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8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4" fillId="0" borderId="8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 wrapText="1"/>
    </xf>
    <xf numFmtId="0" fontId="4" fillId="0" borderId="97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Standaard 3" xfId="57"/>
    <cellStyle name="Standaard_Blad1" xfId="58"/>
    <cellStyle name="Titel" xfId="59"/>
    <cellStyle name="Totaal" xfId="60"/>
    <cellStyle name="Uitvoer" xfId="61"/>
    <cellStyle name="Currency" xfId="62"/>
    <cellStyle name="Currency [0]" xfId="63"/>
    <cellStyle name="Verklarende tekst" xfId="64"/>
    <cellStyle name="Waarschuwingsteks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pport%20statistique%20secteur%20priv&#233;\rapport%20statistique%202018\Data\jaarrapport%202018%20hoofdstuk%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jaarrapport 2018 hoofdstuk 10"/>
    </sheetNames>
    <sheetDataSet>
      <sheetData sheetId="0">
        <row r="3">
          <cell r="A3" t="str">
            <v>1-CSS</v>
          </cell>
          <cell r="B3">
            <v>1035</v>
          </cell>
          <cell r="C3">
            <v>40.36661466458658</v>
          </cell>
        </row>
        <row r="4">
          <cell r="A4" t="str">
            <v>2-IT</v>
          </cell>
          <cell r="B4">
            <v>1230</v>
          </cell>
          <cell r="C4">
            <v>47.97191887675507</v>
          </cell>
        </row>
        <row r="5">
          <cell r="A5" t="str">
            <v>3-IP</v>
          </cell>
          <cell r="B5">
            <v>277</v>
          </cell>
          <cell r="C5">
            <v>10.803432137285492</v>
          </cell>
        </row>
        <row r="6">
          <cell r="A6" t="str">
            <v>4-Mortel</v>
          </cell>
          <cell r="B6">
            <v>22</v>
          </cell>
          <cell r="C6">
            <v>0.858034321372855</v>
          </cell>
        </row>
        <row r="7">
          <cell r="A7" t="str">
            <v>Total</v>
          </cell>
          <cell r="B7">
            <v>2564</v>
          </cell>
          <cell r="C7">
            <v>100</v>
          </cell>
        </row>
        <row r="12">
          <cell r="A12" t="str">
            <v>1-CSS</v>
          </cell>
          <cell r="B12">
            <v>373</v>
          </cell>
          <cell r="C12">
            <v>44.617224880382786</v>
          </cell>
          <cell r="D12">
            <v>662</v>
          </cell>
          <cell r="E12">
            <v>38.31018518518518</v>
          </cell>
          <cell r="F12">
            <v>1035</v>
          </cell>
          <cell r="G12">
            <v>40.36661466458658</v>
          </cell>
        </row>
        <row r="13">
          <cell r="A13" t="str">
            <v>2-IT</v>
          </cell>
          <cell r="B13">
            <v>393</v>
          </cell>
          <cell r="C13">
            <v>47.00956937799043</v>
          </cell>
          <cell r="D13">
            <v>837</v>
          </cell>
          <cell r="E13">
            <v>48.4375</v>
          </cell>
          <cell r="F13">
            <v>1230</v>
          </cell>
          <cell r="G13">
            <v>47.97191887675507</v>
          </cell>
        </row>
        <row r="14">
          <cell r="A14" t="str">
            <v>3-IP</v>
          </cell>
          <cell r="B14">
            <v>67</v>
          </cell>
          <cell r="C14">
            <v>8.014354066985646</v>
          </cell>
          <cell r="D14">
            <v>210</v>
          </cell>
          <cell r="E14">
            <v>12.152777777777777</v>
          </cell>
          <cell r="F14">
            <v>277</v>
          </cell>
          <cell r="G14">
            <v>10.803432137285492</v>
          </cell>
        </row>
        <row r="15">
          <cell r="A15" t="str">
            <v>4-Mortel</v>
          </cell>
          <cell r="B15">
            <v>3</v>
          </cell>
          <cell r="C15">
            <v>0.3588516746411483</v>
          </cell>
          <cell r="D15">
            <v>19</v>
          </cell>
          <cell r="E15">
            <v>1.099537037037037</v>
          </cell>
          <cell r="F15">
            <v>22</v>
          </cell>
          <cell r="G15">
            <v>0.858034321372855</v>
          </cell>
        </row>
        <row r="16">
          <cell r="A16" t="str">
            <v>Total</v>
          </cell>
          <cell r="B16">
            <v>836</v>
          </cell>
          <cell r="C16">
            <v>100</v>
          </cell>
          <cell r="D16">
            <v>1728</v>
          </cell>
          <cell r="E16">
            <v>100</v>
          </cell>
          <cell r="F16">
            <v>2564</v>
          </cell>
          <cell r="G16">
            <v>100</v>
          </cell>
        </row>
        <row r="21">
          <cell r="A21" t="str">
            <v>1-CSS</v>
          </cell>
          <cell r="B21">
            <v>141</v>
          </cell>
          <cell r="C21">
            <v>38.73626373626374</v>
          </cell>
          <cell r="D21">
            <v>690</v>
          </cell>
          <cell r="E21">
            <v>40.92526690391459</v>
          </cell>
          <cell r="F21">
            <v>204</v>
          </cell>
          <cell r="G21">
            <v>39.688715953307394</v>
          </cell>
          <cell r="H21">
            <v>1035</v>
          </cell>
          <cell r="I21">
            <v>40.36661466458658</v>
          </cell>
        </row>
        <row r="22">
          <cell r="A22" t="str">
            <v>2-IT</v>
          </cell>
          <cell r="B22">
            <v>189</v>
          </cell>
          <cell r="C22">
            <v>51.92307692307693</v>
          </cell>
          <cell r="D22">
            <v>818</v>
          </cell>
          <cell r="E22">
            <v>48.51720047449585</v>
          </cell>
          <cell r="F22">
            <v>223</v>
          </cell>
          <cell r="G22">
            <v>43.3852140077821</v>
          </cell>
          <cell r="H22">
            <v>1230</v>
          </cell>
          <cell r="I22">
            <v>47.97191887675507</v>
          </cell>
        </row>
        <row r="23">
          <cell r="A23" t="str">
            <v>3-IP</v>
          </cell>
          <cell r="B23">
            <v>33</v>
          </cell>
          <cell r="C23">
            <v>9.065934065934066</v>
          </cell>
          <cell r="D23">
            <v>168</v>
          </cell>
          <cell r="E23">
            <v>9.9644128113879</v>
          </cell>
          <cell r="F23">
            <v>76</v>
          </cell>
          <cell r="G23">
            <v>14.785992217898833</v>
          </cell>
          <cell r="H23">
            <v>277</v>
          </cell>
          <cell r="I23">
            <v>10.803432137285492</v>
          </cell>
        </row>
        <row r="24">
          <cell r="A24" t="str">
            <v>4-Mortel</v>
          </cell>
          <cell r="B24">
            <v>1</v>
          </cell>
          <cell r="C24">
            <v>0.27472527472527475</v>
          </cell>
          <cell r="D24">
            <v>10</v>
          </cell>
          <cell r="E24">
            <v>0.5931198102016607</v>
          </cell>
          <cell r="F24">
            <v>11</v>
          </cell>
          <cell r="G24">
            <v>2.140077821011673</v>
          </cell>
          <cell r="H24">
            <v>22</v>
          </cell>
          <cell r="I24">
            <v>0.858034321372855</v>
          </cell>
        </row>
        <row r="25">
          <cell r="A25" t="str">
            <v>Total</v>
          </cell>
          <cell r="B25">
            <v>364</v>
          </cell>
          <cell r="C25">
            <v>100</v>
          </cell>
          <cell r="D25">
            <v>1686</v>
          </cell>
          <cell r="E25">
            <v>100</v>
          </cell>
          <cell r="F25">
            <v>514</v>
          </cell>
          <cell r="G25">
            <v>100</v>
          </cell>
          <cell r="H25">
            <v>2564</v>
          </cell>
          <cell r="I25">
            <v>100</v>
          </cell>
        </row>
        <row r="30">
          <cell r="A30" t="str">
            <v>1-CSS</v>
          </cell>
          <cell r="B30">
            <v>5</v>
          </cell>
          <cell r="C30">
            <v>83.33333333333334</v>
          </cell>
          <cell r="D30">
            <v>537</v>
          </cell>
          <cell r="E30">
            <v>50.66037735849057</v>
          </cell>
          <cell r="F30">
            <v>493</v>
          </cell>
          <cell r="G30">
            <v>32.910547396528706</v>
          </cell>
          <cell r="H30">
            <v>1035</v>
          </cell>
          <cell r="I30">
            <v>40.36661466458658</v>
          </cell>
        </row>
        <row r="31">
          <cell r="A31" t="str">
            <v>2-IT</v>
          </cell>
          <cell r="B31">
            <v>1</v>
          </cell>
          <cell r="C31">
            <v>16.666666666666664</v>
          </cell>
          <cell r="D31">
            <v>437</v>
          </cell>
          <cell r="E31">
            <v>41.226415094339615</v>
          </cell>
          <cell r="F31">
            <v>792</v>
          </cell>
          <cell r="G31">
            <v>52.87049399198932</v>
          </cell>
          <cell r="H31">
            <v>1230</v>
          </cell>
          <cell r="I31">
            <v>47.97191887675507</v>
          </cell>
        </row>
        <row r="32">
          <cell r="A32" t="str">
            <v>3-IP</v>
          </cell>
          <cell r="B32">
            <v>0</v>
          </cell>
          <cell r="C32">
            <v>0</v>
          </cell>
          <cell r="D32">
            <v>85</v>
          </cell>
          <cell r="E32">
            <v>8.018867924528301</v>
          </cell>
          <cell r="F32">
            <v>192</v>
          </cell>
          <cell r="G32">
            <v>12.817089452603472</v>
          </cell>
          <cell r="H32">
            <v>277</v>
          </cell>
          <cell r="I32">
            <v>10.803432137285492</v>
          </cell>
        </row>
        <row r="33">
          <cell r="A33" t="str">
            <v>4-Mortel</v>
          </cell>
          <cell r="B33">
            <v>0</v>
          </cell>
          <cell r="C33">
            <v>0</v>
          </cell>
          <cell r="D33">
            <v>1</v>
          </cell>
          <cell r="E33">
            <v>0.09433962264150944</v>
          </cell>
          <cell r="F33">
            <v>21</v>
          </cell>
          <cell r="G33">
            <v>1.4018691588785046</v>
          </cell>
          <cell r="H33">
            <v>22</v>
          </cell>
          <cell r="I33">
            <v>0.858034321372855</v>
          </cell>
        </row>
        <row r="34">
          <cell r="A34" t="str">
            <v>Total</v>
          </cell>
          <cell r="B34">
            <v>6</v>
          </cell>
          <cell r="C34">
            <v>100</v>
          </cell>
          <cell r="D34">
            <v>1060</v>
          </cell>
          <cell r="E34">
            <v>100</v>
          </cell>
          <cell r="F34">
            <v>1498</v>
          </cell>
          <cell r="G34">
            <v>100</v>
          </cell>
          <cell r="H34">
            <v>2564</v>
          </cell>
          <cell r="I34">
            <v>100</v>
          </cell>
        </row>
        <row r="39">
          <cell r="A39" t="str">
            <v>inconnu</v>
          </cell>
          <cell r="B39">
            <v>58</v>
          </cell>
          <cell r="C39">
            <v>2.2620904836193447</v>
          </cell>
        </row>
        <row r="40">
          <cell r="A40" t="str">
            <v>0,00</v>
          </cell>
          <cell r="B40">
            <v>26</v>
          </cell>
          <cell r="C40">
            <v>1.014040561622465</v>
          </cell>
        </row>
        <row r="41">
          <cell r="A41" t="str">
            <v>1,00</v>
          </cell>
          <cell r="B41">
            <v>13</v>
          </cell>
          <cell r="C41">
            <v>0.5070202808112325</v>
          </cell>
        </row>
        <row r="42">
          <cell r="A42" t="str">
            <v>2,00</v>
          </cell>
          <cell r="B42">
            <v>6</v>
          </cell>
          <cell r="C42">
            <v>0.234009360374415</v>
          </cell>
        </row>
        <row r="43">
          <cell r="A43" t="str">
            <v>3,00</v>
          </cell>
          <cell r="B43">
            <v>6</v>
          </cell>
          <cell r="C43">
            <v>0.234009360374415</v>
          </cell>
        </row>
        <row r="44">
          <cell r="A44" t="str">
            <v>4,00</v>
          </cell>
          <cell r="B44">
            <v>14</v>
          </cell>
          <cell r="C44">
            <v>0.5460218408736349</v>
          </cell>
        </row>
        <row r="45">
          <cell r="A45" t="str">
            <v>5,00</v>
          </cell>
          <cell r="B45">
            <v>47</v>
          </cell>
          <cell r="C45">
            <v>1.8330733229329172</v>
          </cell>
        </row>
        <row r="46">
          <cell r="A46" t="str">
            <v>6,00</v>
          </cell>
          <cell r="B46">
            <v>93</v>
          </cell>
          <cell r="C46">
            <v>3.627145085803432</v>
          </cell>
        </row>
        <row r="47">
          <cell r="A47" t="str">
            <v>7,00</v>
          </cell>
          <cell r="B47">
            <v>155</v>
          </cell>
          <cell r="C47">
            <v>6.045241809672387</v>
          </cell>
        </row>
        <row r="48">
          <cell r="A48" t="str">
            <v>8,00</v>
          </cell>
          <cell r="B48">
            <v>206</v>
          </cell>
          <cell r="C48">
            <v>8.034321372854915</v>
          </cell>
        </row>
        <row r="49">
          <cell r="A49" t="str">
            <v>9,00</v>
          </cell>
          <cell r="B49">
            <v>180</v>
          </cell>
          <cell r="C49">
            <v>7.020280811232449</v>
          </cell>
        </row>
        <row r="50">
          <cell r="A50" t="str">
            <v>10,00</v>
          </cell>
          <cell r="B50">
            <v>231</v>
          </cell>
          <cell r="C50">
            <v>9.009360374414976</v>
          </cell>
        </row>
        <row r="51">
          <cell r="A51" t="str">
            <v>11,00</v>
          </cell>
          <cell r="B51">
            <v>229</v>
          </cell>
          <cell r="C51">
            <v>8.931357254290171</v>
          </cell>
        </row>
        <row r="52">
          <cell r="A52" t="str">
            <v>12,00</v>
          </cell>
          <cell r="B52">
            <v>237</v>
          </cell>
          <cell r="C52">
            <v>9.243369734789392</v>
          </cell>
        </row>
        <row r="53">
          <cell r="A53" t="str">
            <v>13,00</v>
          </cell>
          <cell r="B53">
            <v>205</v>
          </cell>
          <cell r="C53">
            <v>7.995319812792513</v>
          </cell>
        </row>
        <row r="54">
          <cell r="A54" t="str">
            <v>14,00</v>
          </cell>
          <cell r="B54">
            <v>178</v>
          </cell>
          <cell r="C54">
            <v>6.942277691107644</v>
          </cell>
        </row>
        <row r="55">
          <cell r="A55" t="str">
            <v>15,00</v>
          </cell>
          <cell r="B55">
            <v>157</v>
          </cell>
          <cell r="C55">
            <v>6.123244929797192</v>
          </cell>
        </row>
        <row r="56">
          <cell r="A56" t="str">
            <v>16,00</v>
          </cell>
          <cell r="B56">
            <v>170</v>
          </cell>
          <cell r="C56">
            <v>6.6302652106084246</v>
          </cell>
        </row>
        <row r="57">
          <cell r="A57" t="str">
            <v>17,00</v>
          </cell>
          <cell r="B57">
            <v>115</v>
          </cell>
          <cell r="C57">
            <v>4.485179407176288</v>
          </cell>
        </row>
        <row r="58">
          <cell r="A58" t="str">
            <v>18,00</v>
          </cell>
          <cell r="B58">
            <v>88</v>
          </cell>
          <cell r="C58">
            <v>3.43213728549142</v>
          </cell>
        </row>
        <row r="59">
          <cell r="A59" t="str">
            <v>19,00</v>
          </cell>
          <cell r="B59">
            <v>62</v>
          </cell>
          <cell r="C59">
            <v>2.418096723868955</v>
          </cell>
        </row>
        <row r="60">
          <cell r="A60" t="str">
            <v>20,00</v>
          </cell>
          <cell r="B60">
            <v>31</v>
          </cell>
          <cell r="C60">
            <v>1.2090483619344774</v>
          </cell>
        </row>
        <row r="61">
          <cell r="A61" t="str">
            <v>21,00</v>
          </cell>
          <cell r="B61">
            <v>25</v>
          </cell>
          <cell r="C61">
            <v>0.9750390015600624</v>
          </cell>
        </row>
        <row r="62">
          <cell r="A62" t="str">
            <v>22,00</v>
          </cell>
          <cell r="B62">
            <v>25</v>
          </cell>
          <cell r="C62">
            <v>0.9750390015600624</v>
          </cell>
        </row>
        <row r="63">
          <cell r="A63" t="str">
            <v>23,00</v>
          </cell>
          <cell r="B63">
            <v>7</v>
          </cell>
          <cell r="C63">
            <v>0.27301092043681746</v>
          </cell>
        </row>
        <row r="64">
          <cell r="A64" t="str">
            <v>Total</v>
          </cell>
          <cell r="B64">
            <v>2564</v>
          </cell>
          <cell r="C64">
            <v>100</v>
          </cell>
        </row>
        <row r="69">
          <cell r="A69" t="str">
            <v>inconnu</v>
          </cell>
          <cell r="B69">
            <v>19</v>
          </cell>
          <cell r="C69">
            <v>1.8357487922705316</v>
          </cell>
          <cell r="D69">
            <v>29</v>
          </cell>
          <cell r="E69">
            <v>2.3577235772357725</v>
          </cell>
          <cell r="F69">
            <v>6</v>
          </cell>
          <cell r="G69">
            <v>2.166064981949458</v>
          </cell>
          <cell r="H69">
            <v>4</v>
          </cell>
          <cell r="I69">
            <v>18.181818181818183</v>
          </cell>
          <cell r="J69">
            <v>58</v>
          </cell>
          <cell r="K69">
            <v>2.2620904836193447</v>
          </cell>
        </row>
        <row r="70">
          <cell r="A70" t="str">
            <v>0,00</v>
          </cell>
          <cell r="B70">
            <v>6</v>
          </cell>
          <cell r="C70">
            <v>0.5797101449275363</v>
          </cell>
          <cell r="D70">
            <v>12</v>
          </cell>
          <cell r="E70">
            <v>0.975609756097561</v>
          </cell>
          <cell r="F70">
            <v>7</v>
          </cell>
          <cell r="G70">
            <v>2.527075812274368</v>
          </cell>
          <cell r="H70">
            <v>1</v>
          </cell>
          <cell r="I70">
            <v>4.545454545454546</v>
          </cell>
          <cell r="J70">
            <v>26</v>
          </cell>
          <cell r="K70">
            <v>1.014040561622465</v>
          </cell>
        </row>
        <row r="71">
          <cell r="A71" t="str">
            <v>1,00</v>
          </cell>
          <cell r="B71">
            <v>4</v>
          </cell>
          <cell r="C71">
            <v>0.3864734299516908</v>
          </cell>
          <cell r="D71">
            <v>8</v>
          </cell>
          <cell r="E71">
            <v>0.6504065040650405</v>
          </cell>
          <cell r="F71">
            <v>1</v>
          </cell>
          <cell r="G71">
            <v>0.36101083032490977</v>
          </cell>
          <cell r="H71">
            <v>0</v>
          </cell>
          <cell r="I71">
            <v>0</v>
          </cell>
          <cell r="J71">
            <v>13</v>
          </cell>
          <cell r="K71">
            <v>0.5070202808112325</v>
          </cell>
        </row>
        <row r="72">
          <cell r="A72" t="str">
            <v>2,00</v>
          </cell>
          <cell r="B72">
            <v>2</v>
          </cell>
          <cell r="C72">
            <v>0.1932367149758454</v>
          </cell>
          <cell r="D72">
            <v>4</v>
          </cell>
          <cell r="E72">
            <v>0.32520325203252026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6</v>
          </cell>
          <cell r="K72">
            <v>0.234009360374415</v>
          </cell>
        </row>
        <row r="73">
          <cell r="A73" t="str">
            <v>3,00</v>
          </cell>
          <cell r="B73">
            <v>0</v>
          </cell>
          <cell r="C73">
            <v>0</v>
          </cell>
          <cell r="D73">
            <v>4</v>
          </cell>
          <cell r="E73">
            <v>0.32520325203252026</v>
          </cell>
          <cell r="F73">
            <v>2</v>
          </cell>
          <cell r="G73">
            <v>0.7220216606498195</v>
          </cell>
          <cell r="H73">
            <v>0</v>
          </cell>
          <cell r="I73">
            <v>0</v>
          </cell>
          <cell r="J73">
            <v>6</v>
          </cell>
          <cell r="K73">
            <v>0.234009360374415</v>
          </cell>
        </row>
        <row r="74">
          <cell r="A74" t="str">
            <v>4,00</v>
          </cell>
          <cell r="B74">
            <v>3</v>
          </cell>
          <cell r="C74">
            <v>0.2898550724637681</v>
          </cell>
          <cell r="D74">
            <v>8</v>
          </cell>
          <cell r="E74">
            <v>0.6504065040650405</v>
          </cell>
          <cell r="F74">
            <v>2</v>
          </cell>
          <cell r="G74">
            <v>0.7220216606498195</v>
          </cell>
          <cell r="H74">
            <v>1</v>
          </cell>
          <cell r="I74">
            <v>4.545454545454546</v>
          </cell>
          <cell r="J74">
            <v>14</v>
          </cell>
          <cell r="K74">
            <v>0.5460218408736349</v>
          </cell>
        </row>
        <row r="75">
          <cell r="A75" t="str">
            <v>5,00</v>
          </cell>
          <cell r="B75">
            <v>19</v>
          </cell>
          <cell r="C75">
            <v>1.8357487922705316</v>
          </cell>
          <cell r="D75">
            <v>21</v>
          </cell>
          <cell r="E75">
            <v>1.707317073170732</v>
          </cell>
          <cell r="F75">
            <v>5</v>
          </cell>
          <cell r="G75">
            <v>1.8050541516245486</v>
          </cell>
          <cell r="H75">
            <v>2</v>
          </cell>
          <cell r="I75">
            <v>9.090909090909092</v>
          </cell>
          <cell r="J75">
            <v>47</v>
          </cell>
          <cell r="K75">
            <v>1.8330733229329172</v>
          </cell>
        </row>
        <row r="76">
          <cell r="A76" t="str">
            <v>6,00</v>
          </cell>
          <cell r="B76">
            <v>36</v>
          </cell>
          <cell r="C76">
            <v>3.4782608695652173</v>
          </cell>
          <cell r="D76">
            <v>46</v>
          </cell>
          <cell r="E76">
            <v>3.739837398373984</v>
          </cell>
          <cell r="F76">
            <v>11</v>
          </cell>
          <cell r="G76">
            <v>3.9711191335740073</v>
          </cell>
          <cell r="H76">
            <v>0</v>
          </cell>
          <cell r="I76">
            <v>0</v>
          </cell>
          <cell r="J76">
            <v>93</v>
          </cell>
          <cell r="K76">
            <v>3.627145085803432</v>
          </cell>
        </row>
        <row r="77">
          <cell r="A77" t="str">
            <v>7,00</v>
          </cell>
          <cell r="B77">
            <v>62</v>
          </cell>
          <cell r="C77">
            <v>5.990338164251208</v>
          </cell>
          <cell r="D77">
            <v>80</v>
          </cell>
          <cell r="E77">
            <v>6.504065040650407</v>
          </cell>
          <cell r="F77">
            <v>13</v>
          </cell>
          <cell r="G77">
            <v>4.693140794223827</v>
          </cell>
          <cell r="H77">
            <v>0</v>
          </cell>
          <cell r="I77">
            <v>0</v>
          </cell>
          <cell r="J77">
            <v>155</v>
          </cell>
          <cell r="K77">
            <v>6.045241809672387</v>
          </cell>
        </row>
        <row r="78">
          <cell r="A78" t="str">
            <v>8,00</v>
          </cell>
          <cell r="B78">
            <v>83</v>
          </cell>
          <cell r="C78">
            <v>8.019323671497585</v>
          </cell>
          <cell r="D78">
            <v>102</v>
          </cell>
          <cell r="E78">
            <v>8.292682926829269</v>
          </cell>
          <cell r="F78">
            <v>21</v>
          </cell>
          <cell r="G78">
            <v>7.581227436823104</v>
          </cell>
          <cell r="H78">
            <v>0</v>
          </cell>
          <cell r="I78">
            <v>0</v>
          </cell>
          <cell r="J78">
            <v>206</v>
          </cell>
          <cell r="K78">
            <v>8.034321372854915</v>
          </cell>
        </row>
        <row r="79">
          <cell r="A79" t="str">
            <v>9,00</v>
          </cell>
          <cell r="B79">
            <v>69</v>
          </cell>
          <cell r="C79">
            <v>6.666666666666668</v>
          </cell>
          <cell r="D79">
            <v>83</v>
          </cell>
          <cell r="E79">
            <v>6.747967479674796</v>
          </cell>
          <cell r="F79">
            <v>28</v>
          </cell>
          <cell r="G79">
            <v>10.108303249097473</v>
          </cell>
          <cell r="H79">
            <v>0</v>
          </cell>
          <cell r="I79">
            <v>0</v>
          </cell>
          <cell r="J79">
            <v>180</v>
          </cell>
          <cell r="K79">
            <v>7.020280811232449</v>
          </cell>
        </row>
        <row r="80">
          <cell r="A80" t="str">
            <v>10,00</v>
          </cell>
          <cell r="B80">
            <v>98</v>
          </cell>
          <cell r="C80">
            <v>9.468599033816426</v>
          </cell>
          <cell r="D80">
            <v>105</v>
          </cell>
          <cell r="E80">
            <v>8.536585365853659</v>
          </cell>
          <cell r="F80">
            <v>26</v>
          </cell>
          <cell r="G80">
            <v>9.386281588447654</v>
          </cell>
          <cell r="H80">
            <v>2</v>
          </cell>
          <cell r="I80">
            <v>9.090909090909092</v>
          </cell>
          <cell r="J80">
            <v>231</v>
          </cell>
          <cell r="K80">
            <v>9.009360374414976</v>
          </cell>
        </row>
        <row r="81">
          <cell r="A81" t="str">
            <v>11,00</v>
          </cell>
          <cell r="B81">
            <v>90</v>
          </cell>
          <cell r="C81">
            <v>8.695652173913043</v>
          </cell>
          <cell r="D81">
            <v>117</v>
          </cell>
          <cell r="E81">
            <v>9.512195121951219</v>
          </cell>
          <cell r="F81">
            <v>21</v>
          </cell>
          <cell r="G81">
            <v>7.581227436823104</v>
          </cell>
          <cell r="H81">
            <v>1</v>
          </cell>
          <cell r="I81">
            <v>4.545454545454546</v>
          </cell>
          <cell r="J81">
            <v>229</v>
          </cell>
          <cell r="K81">
            <v>8.931357254290171</v>
          </cell>
        </row>
        <row r="82">
          <cell r="A82" t="str">
            <v>12,00</v>
          </cell>
          <cell r="B82">
            <v>100</v>
          </cell>
          <cell r="C82">
            <v>9.66183574879227</v>
          </cell>
          <cell r="D82">
            <v>112</v>
          </cell>
          <cell r="E82">
            <v>9.105691056910569</v>
          </cell>
          <cell r="F82">
            <v>25</v>
          </cell>
          <cell r="G82">
            <v>9.025270758122744</v>
          </cell>
          <cell r="H82">
            <v>0</v>
          </cell>
          <cell r="I82">
            <v>0</v>
          </cell>
          <cell r="J82">
            <v>237</v>
          </cell>
          <cell r="K82">
            <v>9.243369734789392</v>
          </cell>
        </row>
        <row r="83">
          <cell r="A83" t="str">
            <v>13,00</v>
          </cell>
          <cell r="B83">
            <v>95</v>
          </cell>
          <cell r="C83">
            <v>9.178743961352657</v>
          </cell>
          <cell r="D83">
            <v>86</v>
          </cell>
          <cell r="E83">
            <v>6.991869918699186</v>
          </cell>
          <cell r="F83">
            <v>20</v>
          </cell>
          <cell r="G83">
            <v>7.2202166064981945</v>
          </cell>
          <cell r="H83">
            <v>4</v>
          </cell>
          <cell r="I83">
            <v>18.181818181818183</v>
          </cell>
          <cell r="J83">
            <v>205</v>
          </cell>
          <cell r="K83">
            <v>7.995319812792513</v>
          </cell>
        </row>
        <row r="84">
          <cell r="A84" t="str">
            <v>14,00</v>
          </cell>
          <cell r="B84">
            <v>77</v>
          </cell>
          <cell r="C84">
            <v>7.439613526570048</v>
          </cell>
          <cell r="D84">
            <v>76</v>
          </cell>
          <cell r="E84">
            <v>6.178861788617886</v>
          </cell>
          <cell r="F84">
            <v>22</v>
          </cell>
          <cell r="G84">
            <v>7.9422382671480145</v>
          </cell>
          <cell r="H84">
            <v>3</v>
          </cell>
          <cell r="I84">
            <v>13.636363636363635</v>
          </cell>
          <cell r="J84">
            <v>178</v>
          </cell>
          <cell r="K84">
            <v>6.942277691107644</v>
          </cell>
        </row>
        <row r="85">
          <cell r="A85" t="str">
            <v>15,00</v>
          </cell>
          <cell r="B85">
            <v>69</v>
          </cell>
          <cell r="C85">
            <v>6.666666666666668</v>
          </cell>
          <cell r="D85">
            <v>71</v>
          </cell>
          <cell r="E85">
            <v>5.772357723577236</v>
          </cell>
          <cell r="F85">
            <v>17</v>
          </cell>
          <cell r="G85">
            <v>6.137184115523465</v>
          </cell>
          <cell r="H85">
            <v>0</v>
          </cell>
          <cell r="I85">
            <v>0</v>
          </cell>
          <cell r="J85">
            <v>157</v>
          </cell>
          <cell r="K85">
            <v>6.123244929797192</v>
          </cell>
        </row>
        <row r="86">
          <cell r="A86" t="str">
            <v>16,00</v>
          </cell>
          <cell r="B86">
            <v>54</v>
          </cell>
          <cell r="C86">
            <v>5.217391304347826</v>
          </cell>
          <cell r="D86">
            <v>102</v>
          </cell>
          <cell r="E86">
            <v>8.292682926829269</v>
          </cell>
          <cell r="F86">
            <v>14</v>
          </cell>
          <cell r="G86">
            <v>5.054151624548736</v>
          </cell>
          <cell r="H86">
            <v>0</v>
          </cell>
          <cell r="I86">
            <v>0</v>
          </cell>
          <cell r="J86">
            <v>170</v>
          </cell>
          <cell r="K86">
            <v>6.6302652106084246</v>
          </cell>
        </row>
        <row r="87">
          <cell r="A87" t="str">
            <v>17,00</v>
          </cell>
          <cell r="B87">
            <v>52</v>
          </cell>
          <cell r="C87">
            <v>5.024154589371981</v>
          </cell>
          <cell r="D87">
            <v>51</v>
          </cell>
          <cell r="E87">
            <v>4.146341463414634</v>
          </cell>
          <cell r="F87">
            <v>11</v>
          </cell>
          <cell r="G87">
            <v>3.9711191335740073</v>
          </cell>
          <cell r="H87">
            <v>1</v>
          </cell>
          <cell r="I87">
            <v>4.545454545454546</v>
          </cell>
          <cell r="J87">
            <v>115</v>
          </cell>
          <cell r="K87">
            <v>4.485179407176288</v>
          </cell>
        </row>
        <row r="88">
          <cell r="A88" t="str">
            <v>18,00</v>
          </cell>
          <cell r="B88">
            <v>29</v>
          </cell>
          <cell r="C88">
            <v>2.8019323671497585</v>
          </cell>
          <cell r="D88">
            <v>49</v>
          </cell>
          <cell r="E88">
            <v>3.983739837398374</v>
          </cell>
          <cell r="F88">
            <v>9</v>
          </cell>
          <cell r="G88">
            <v>3.2490974729241873</v>
          </cell>
          <cell r="H88">
            <v>1</v>
          </cell>
          <cell r="I88">
            <v>4.545454545454546</v>
          </cell>
          <cell r="J88">
            <v>88</v>
          </cell>
          <cell r="K88">
            <v>3.43213728549142</v>
          </cell>
        </row>
        <row r="89">
          <cell r="A89" t="str">
            <v>19,00</v>
          </cell>
          <cell r="B89">
            <v>28</v>
          </cell>
          <cell r="C89">
            <v>2.7053140096618358</v>
          </cell>
          <cell r="D89">
            <v>29</v>
          </cell>
          <cell r="E89">
            <v>2.3577235772357725</v>
          </cell>
          <cell r="F89">
            <v>5</v>
          </cell>
          <cell r="G89">
            <v>1.8050541516245486</v>
          </cell>
          <cell r="H89">
            <v>0</v>
          </cell>
          <cell r="I89">
            <v>0</v>
          </cell>
          <cell r="J89">
            <v>62</v>
          </cell>
          <cell r="K89">
            <v>2.418096723868955</v>
          </cell>
        </row>
        <row r="90">
          <cell r="A90" t="str">
            <v>20,00</v>
          </cell>
          <cell r="B90">
            <v>20</v>
          </cell>
          <cell r="C90">
            <v>1.9323671497584543</v>
          </cell>
          <cell r="D90">
            <v>8</v>
          </cell>
          <cell r="E90">
            <v>0.6504065040650405</v>
          </cell>
          <cell r="F90">
            <v>1</v>
          </cell>
          <cell r="G90">
            <v>0.36101083032490977</v>
          </cell>
          <cell r="H90">
            <v>2</v>
          </cell>
          <cell r="I90">
            <v>9.090909090909092</v>
          </cell>
          <cell r="J90">
            <v>31</v>
          </cell>
          <cell r="K90">
            <v>1.2090483619344774</v>
          </cell>
        </row>
        <row r="91">
          <cell r="A91" t="str">
            <v>21,00</v>
          </cell>
          <cell r="B91">
            <v>9</v>
          </cell>
          <cell r="C91">
            <v>0.8695652173913043</v>
          </cell>
          <cell r="D91">
            <v>11</v>
          </cell>
          <cell r="E91">
            <v>0.894308943089431</v>
          </cell>
          <cell r="F91">
            <v>5</v>
          </cell>
          <cell r="G91">
            <v>1.8050541516245486</v>
          </cell>
          <cell r="H91">
            <v>0</v>
          </cell>
          <cell r="I91">
            <v>0</v>
          </cell>
          <cell r="J91">
            <v>25</v>
          </cell>
          <cell r="K91">
            <v>0.9750390015600624</v>
          </cell>
        </row>
        <row r="92">
          <cell r="A92" t="str">
            <v>22,00</v>
          </cell>
          <cell r="B92">
            <v>8</v>
          </cell>
          <cell r="C92">
            <v>0.7729468599033816</v>
          </cell>
          <cell r="D92">
            <v>14</v>
          </cell>
          <cell r="E92">
            <v>1.1382113821138211</v>
          </cell>
          <cell r="F92">
            <v>3</v>
          </cell>
          <cell r="G92">
            <v>1.083032490974729</v>
          </cell>
          <cell r="H92">
            <v>0</v>
          </cell>
          <cell r="I92">
            <v>0</v>
          </cell>
          <cell r="J92">
            <v>25</v>
          </cell>
          <cell r="K92">
            <v>0.9750390015600624</v>
          </cell>
        </row>
        <row r="93">
          <cell r="A93" t="str">
            <v>23,00</v>
          </cell>
          <cell r="B93">
            <v>3</v>
          </cell>
          <cell r="C93">
            <v>0.2898550724637681</v>
          </cell>
          <cell r="D93">
            <v>2</v>
          </cell>
          <cell r="E93">
            <v>0.16260162601626013</v>
          </cell>
          <cell r="F93">
            <v>2</v>
          </cell>
          <cell r="G93">
            <v>0.7220216606498195</v>
          </cell>
          <cell r="H93">
            <v>0</v>
          </cell>
          <cell r="I93">
            <v>0</v>
          </cell>
          <cell r="J93">
            <v>7</v>
          </cell>
          <cell r="K93">
            <v>0.27301092043681746</v>
          </cell>
        </row>
        <row r="94">
          <cell r="A94" t="str">
            <v>Total</v>
          </cell>
          <cell r="B94">
            <v>1035</v>
          </cell>
          <cell r="C94">
            <v>100</v>
          </cell>
          <cell r="D94">
            <v>1230</v>
          </cell>
          <cell r="E94">
            <v>100</v>
          </cell>
          <cell r="F94">
            <v>277</v>
          </cell>
          <cell r="G94">
            <v>100</v>
          </cell>
          <cell r="H94">
            <v>22</v>
          </cell>
          <cell r="I94">
            <v>100</v>
          </cell>
          <cell r="J94">
            <v>2564</v>
          </cell>
          <cell r="K94">
            <v>100</v>
          </cell>
        </row>
        <row r="99">
          <cell r="A99" t="str">
            <v>a-1ère heure</v>
          </cell>
          <cell r="B99">
            <v>197</v>
          </cell>
          <cell r="C99">
            <v>7.6833073322932925</v>
          </cell>
        </row>
        <row r="100">
          <cell r="A100" t="str">
            <v>b-2ème heure</v>
          </cell>
          <cell r="B100">
            <v>213</v>
          </cell>
          <cell r="C100">
            <v>8.307332293291731</v>
          </cell>
        </row>
        <row r="101">
          <cell r="A101" t="str">
            <v>c-3ème heure</v>
          </cell>
          <cell r="B101">
            <v>222</v>
          </cell>
          <cell r="C101">
            <v>8.658346333853356</v>
          </cell>
        </row>
        <row r="102">
          <cell r="A102" t="str">
            <v>d-4ème heure</v>
          </cell>
          <cell r="B102">
            <v>197</v>
          </cell>
          <cell r="C102">
            <v>7.6833073322932925</v>
          </cell>
        </row>
        <row r="103">
          <cell r="A103" t="str">
            <v>e-5ème heure</v>
          </cell>
          <cell r="B103">
            <v>205</v>
          </cell>
          <cell r="C103">
            <v>7.995319812792513</v>
          </cell>
        </row>
        <row r="104">
          <cell r="A104" t="str">
            <v>f-6ème heure</v>
          </cell>
          <cell r="B104">
            <v>156</v>
          </cell>
          <cell r="C104">
            <v>6.084243369734789</v>
          </cell>
        </row>
        <row r="105">
          <cell r="A105" t="str">
            <v>g-7ème heure</v>
          </cell>
          <cell r="B105">
            <v>141</v>
          </cell>
          <cell r="C105">
            <v>5.4992199687987515</v>
          </cell>
        </row>
        <row r="106">
          <cell r="A106" t="str">
            <v>h-8ème heure</v>
          </cell>
          <cell r="B106">
            <v>127</v>
          </cell>
          <cell r="C106">
            <v>4.953198127925117</v>
          </cell>
        </row>
        <row r="107">
          <cell r="A107" t="str">
            <v>i-9ème heure</v>
          </cell>
          <cell r="B107">
            <v>111</v>
          </cell>
          <cell r="C107">
            <v>4.329173166926678</v>
          </cell>
        </row>
        <row r="108">
          <cell r="A108" t="str">
            <v>j-10ème heure</v>
          </cell>
          <cell r="B108">
            <v>78</v>
          </cell>
          <cell r="C108">
            <v>3.0421216848673946</v>
          </cell>
        </row>
        <row r="109">
          <cell r="A109" t="str">
            <v>k-&gt; 11ème heure</v>
          </cell>
          <cell r="B109">
            <v>93</v>
          </cell>
          <cell r="C109">
            <v>3.627145085803432</v>
          </cell>
        </row>
        <row r="110">
          <cell r="A110" t="str">
            <v>l-Inconnu</v>
          </cell>
          <cell r="B110">
            <v>824</v>
          </cell>
          <cell r="C110">
            <v>32.13728549141966</v>
          </cell>
        </row>
        <row r="111">
          <cell r="A111" t="str">
            <v>Total</v>
          </cell>
          <cell r="B111">
            <v>2564</v>
          </cell>
          <cell r="C111">
            <v>100</v>
          </cell>
        </row>
        <row r="116">
          <cell r="A116" t="str">
            <v>a-1ère heure</v>
          </cell>
          <cell r="B116">
            <v>74</v>
          </cell>
          <cell r="C116">
            <v>7.14975845410628</v>
          </cell>
          <cell r="D116">
            <v>105</v>
          </cell>
          <cell r="E116">
            <v>8.536585365853659</v>
          </cell>
          <cell r="F116">
            <v>18</v>
          </cell>
          <cell r="G116">
            <v>6.4981949458483745</v>
          </cell>
          <cell r="H116">
            <v>0</v>
          </cell>
          <cell r="I116">
            <v>0</v>
          </cell>
          <cell r="J116">
            <v>197</v>
          </cell>
          <cell r="K116">
            <v>7.6833073322932925</v>
          </cell>
        </row>
        <row r="117">
          <cell r="A117" t="str">
            <v>b-2ème heure</v>
          </cell>
          <cell r="B117">
            <v>86</v>
          </cell>
          <cell r="C117">
            <v>8.309178743961352</v>
          </cell>
          <cell r="D117">
            <v>98</v>
          </cell>
          <cell r="E117">
            <v>7.967479674796748</v>
          </cell>
          <cell r="F117">
            <v>28</v>
          </cell>
          <cell r="G117">
            <v>10.108303249097473</v>
          </cell>
          <cell r="H117">
            <v>1</v>
          </cell>
          <cell r="I117">
            <v>4.545454545454546</v>
          </cell>
          <cell r="J117">
            <v>213</v>
          </cell>
          <cell r="K117">
            <v>8.307332293291731</v>
          </cell>
        </row>
        <row r="118">
          <cell r="A118" t="str">
            <v>c-3ème heure</v>
          </cell>
          <cell r="B118">
            <v>84</v>
          </cell>
          <cell r="C118">
            <v>8.115942028985506</v>
          </cell>
          <cell r="D118">
            <v>109</v>
          </cell>
          <cell r="E118">
            <v>8.86178861788618</v>
          </cell>
          <cell r="F118">
            <v>28</v>
          </cell>
          <cell r="G118">
            <v>10.108303249097473</v>
          </cell>
          <cell r="H118">
            <v>1</v>
          </cell>
          <cell r="I118">
            <v>4.545454545454546</v>
          </cell>
          <cell r="J118">
            <v>222</v>
          </cell>
          <cell r="K118">
            <v>8.658346333853356</v>
          </cell>
        </row>
        <row r="119">
          <cell r="A119" t="str">
            <v>d-4ème heure</v>
          </cell>
          <cell r="B119">
            <v>72</v>
          </cell>
          <cell r="C119">
            <v>6.956521739130435</v>
          </cell>
          <cell r="D119">
            <v>100</v>
          </cell>
          <cell r="E119">
            <v>8.130081300813007</v>
          </cell>
          <cell r="F119">
            <v>25</v>
          </cell>
          <cell r="G119">
            <v>9.025270758122744</v>
          </cell>
          <cell r="H119">
            <v>0</v>
          </cell>
          <cell r="I119">
            <v>0</v>
          </cell>
          <cell r="J119">
            <v>197</v>
          </cell>
          <cell r="K119">
            <v>7.6833073322932925</v>
          </cell>
        </row>
        <row r="120">
          <cell r="A120" t="str">
            <v>e-5ème heure</v>
          </cell>
          <cell r="B120">
            <v>76</v>
          </cell>
          <cell r="C120">
            <v>7.342995169082126</v>
          </cell>
          <cell r="D120">
            <v>110</v>
          </cell>
          <cell r="E120">
            <v>8.94308943089431</v>
          </cell>
          <cell r="F120">
            <v>18</v>
          </cell>
          <cell r="G120">
            <v>6.4981949458483745</v>
          </cell>
          <cell r="H120">
            <v>1</v>
          </cell>
          <cell r="I120">
            <v>4.545454545454546</v>
          </cell>
          <cell r="J120">
            <v>205</v>
          </cell>
          <cell r="K120">
            <v>7.995319812792513</v>
          </cell>
        </row>
        <row r="121">
          <cell r="A121" t="str">
            <v>f-6ème heure</v>
          </cell>
          <cell r="B121">
            <v>61</v>
          </cell>
          <cell r="C121">
            <v>5.8937198067632846</v>
          </cell>
          <cell r="D121">
            <v>73</v>
          </cell>
          <cell r="E121">
            <v>5.934959349593496</v>
          </cell>
          <cell r="F121">
            <v>20</v>
          </cell>
          <cell r="G121">
            <v>7.2202166064981945</v>
          </cell>
          <cell r="H121">
            <v>2</v>
          </cell>
          <cell r="I121">
            <v>9.090909090909092</v>
          </cell>
          <cell r="J121">
            <v>156</v>
          </cell>
          <cell r="K121">
            <v>6.084243369734789</v>
          </cell>
        </row>
        <row r="122">
          <cell r="A122" t="str">
            <v>g-7ème heure</v>
          </cell>
          <cell r="B122">
            <v>52</v>
          </cell>
          <cell r="C122">
            <v>5.024154589371981</v>
          </cell>
          <cell r="D122">
            <v>74</v>
          </cell>
          <cell r="E122">
            <v>6.016260162601626</v>
          </cell>
          <cell r="F122">
            <v>15</v>
          </cell>
          <cell r="G122">
            <v>5.415162454873646</v>
          </cell>
          <cell r="H122">
            <v>0</v>
          </cell>
          <cell r="I122">
            <v>0</v>
          </cell>
          <cell r="J122">
            <v>141</v>
          </cell>
          <cell r="K122">
            <v>5.4992199687987515</v>
          </cell>
        </row>
        <row r="123">
          <cell r="A123" t="str">
            <v>h-8ème heure</v>
          </cell>
          <cell r="B123">
            <v>55</v>
          </cell>
          <cell r="C123">
            <v>5.314009661835748</v>
          </cell>
          <cell r="D123">
            <v>55</v>
          </cell>
          <cell r="E123">
            <v>4.471544715447155</v>
          </cell>
          <cell r="F123">
            <v>17</v>
          </cell>
          <cell r="G123">
            <v>6.137184115523465</v>
          </cell>
          <cell r="H123">
            <v>0</v>
          </cell>
          <cell r="I123">
            <v>0</v>
          </cell>
          <cell r="J123">
            <v>127</v>
          </cell>
          <cell r="K123">
            <v>4.953198127925117</v>
          </cell>
        </row>
        <row r="124">
          <cell r="A124" t="str">
            <v>i-9ème heure</v>
          </cell>
          <cell r="B124">
            <v>32</v>
          </cell>
          <cell r="C124">
            <v>3.0917874396135265</v>
          </cell>
          <cell r="D124">
            <v>70</v>
          </cell>
          <cell r="E124">
            <v>5.691056910569105</v>
          </cell>
          <cell r="F124">
            <v>8</v>
          </cell>
          <cell r="G124">
            <v>2.888086642599278</v>
          </cell>
          <cell r="H124">
            <v>1</v>
          </cell>
          <cell r="I124">
            <v>4.545454545454546</v>
          </cell>
          <cell r="J124">
            <v>111</v>
          </cell>
          <cell r="K124">
            <v>4.329173166926678</v>
          </cell>
        </row>
        <row r="125">
          <cell r="A125" t="str">
            <v>j-10ème heure</v>
          </cell>
          <cell r="B125">
            <v>28</v>
          </cell>
          <cell r="C125">
            <v>2.7053140096618358</v>
          </cell>
          <cell r="D125">
            <v>37</v>
          </cell>
          <cell r="E125">
            <v>3.008130081300813</v>
          </cell>
          <cell r="F125">
            <v>11</v>
          </cell>
          <cell r="G125">
            <v>3.9711191335740073</v>
          </cell>
          <cell r="H125">
            <v>2</v>
          </cell>
          <cell r="I125">
            <v>9.090909090909092</v>
          </cell>
          <cell r="J125">
            <v>78</v>
          </cell>
          <cell r="K125">
            <v>3.0421216848673946</v>
          </cell>
        </row>
        <row r="126">
          <cell r="A126" t="str">
            <v>k-&gt; 11ème heure</v>
          </cell>
          <cell r="B126">
            <v>42</v>
          </cell>
          <cell r="C126">
            <v>4.057971014492753</v>
          </cell>
          <cell r="D126">
            <v>42</v>
          </cell>
          <cell r="E126">
            <v>3.414634146341464</v>
          </cell>
          <cell r="F126">
            <v>8</v>
          </cell>
          <cell r="G126">
            <v>2.888086642599278</v>
          </cell>
          <cell r="H126">
            <v>1</v>
          </cell>
          <cell r="I126">
            <v>4.545454545454546</v>
          </cell>
          <cell r="J126">
            <v>93</v>
          </cell>
          <cell r="K126">
            <v>3.627145085803432</v>
          </cell>
        </row>
        <row r="127">
          <cell r="A127" t="str">
            <v>l-Inconnu</v>
          </cell>
          <cell r="B127">
            <v>373</v>
          </cell>
          <cell r="C127">
            <v>36.03864734299517</v>
          </cell>
          <cell r="D127">
            <v>357</v>
          </cell>
          <cell r="E127">
            <v>29.024390243902438</v>
          </cell>
          <cell r="F127">
            <v>81</v>
          </cell>
          <cell r="G127">
            <v>29.24187725631769</v>
          </cell>
          <cell r="H127">
            <v>13</v>
          </cell>
          <cell r="I127">
            <v>59.09090909090909</v>
          </cell>
          <cell r="J127">
            <v>824</v>
          </cell>
          <cell r="K127">
            <v>32.13728549141966</v>
          </cell>
        </row>
        <row r="128">
          <cell r="A128" t="str">
            <v>Total</v>
          </cell>
          <cell r="B128">
            <v>1035</v>
          </cell>
          <cell r="C128">
            <v>100</v>
          </cell>
          <cell r="D128">
            <v>1230</v>
          </cell>
          <cell r="E128">
            <v>100</v>
          </cell>
          <cell r="F128">
            <v>277</v>
          </cell>
          <cell r="G128">
            <v>100</v>
          </cell>
          <cell r="H128">
            <v>22</v>
          </cell>
          <cell r="I128">
            <v>100</v>
          </cell>
          <cell r="J128">
            <v>2564</v>
          </cell>
          <cell r="K128">
            <v>100</v>
          </cell>
        </row>
        <row r="133">
          <cell r="A133" t="str">
            <v>a-Lundi</v>
          </cell>
          <cell r="B133">
            <v>519</v>
          </cell>
          <cell r="C133">
            <v>20.241809672386896</v>
          </cell>
        </row>
        <row r="134">
          <cell r="A134" t="str">
            <v>b-Mardi</v>
          </cell>
          <cell r="B134">
            <v>488</v>
          </cell>
          <cell r="C134">
            <v>19.03276131045242</v>
          </cell>
        </row>
        <row r="135">
          <cell r="A135" t="str">
            <v>c-Mercredi</v>
          </cell>
          <cell r="B135">
            <v>503</v>
          </cell>
          <cell r="C135">
            <v>19.617784711388456</v>
          </cell>
        </row>
        <row r="136">
          <cell r="A136" t="str">
            <v>d-Jeudi</v>
          </cell>
          <cell r="B136">
            <v>473</v>
          </cell>
          <cell r="C136">
            <v>18.44773790951638</v>
          </cell>
        </row>
        <row r="137">
          <cell r="A137" t="str">
            <v>e-Vendredi</v>
          </cell>
          <cell r="B137">
            <v>417</v>
          </cell>
          <cell r="C137">
            <v>16.26365054602184</v>
          </cell>
        </row>
        <row r="138">
          <cell r="A138" t="str">
            <v>f-Samedi</v>
          </cell>
          <cell r="B138">
            <v>98</v>
          </cell>
          <cell r="C138">
            <v>3.8221528861154446</v>
          </cell>
        </row>
        <row r="139">
          <cell r="A139" t="str">
            <v>g-Dimanche</v>
          </cell>
          <cell r="B139">
            <v>66</v>
          </cell>
          <cell r="C139">
            <v>2.574102964118565</v>
          </cell>
        </row>
        <row r="140">
          <cell r="A140" t="str">
            <v>Total</v>
          </cell>
          <cell r="B140">
            <v>2564</v>
          </cell>
          <cell r="C140">
            <v>100</v>
          </cell>
        </row>
        <row r="145">
          <cell r="A145" t="str">
            <v>a-Lundi</v>
          </cell>
          <cell r="B145">
            <v>210</v>
          </cell>
          <cell r="C145">
            <v>20.28985507246377</v>
          </cell>
          <cell r="D145">
            <v>252</v>
          </cell>
          <cell r="E145">
            <v>20.48780487804878</v>
          </cell>
          <cell r="F145">
            <v>51</v>
          </cell>
          <cell r="G145">
            <v>18.4115523465704</v>
          </cell>
          <cell r="H145">
            <v>6</v>
          </cell>
          <cell r="I145">
            <v>27.27272727272727</v>
          </cell>
          <cell r="J145">
            <v>519</v>
          </cell>
          <cell r="K145">
            <v>20.241809672386896</v>
          </cell>
        </row>
        <row r="146">
          <cell r="A146" t="str">
            <v>b-Mardi</v>
          </cell>
          <cell r="B146">
            <v>170</v>
          </cell>
          <cell r="C146">
            <v>16.425120772946862</v>
          </cell>
          <cell r="D146">
            <v>255</v>
          </cell>
          <cell r="E146">
            <v>20.73170731707317</v>
          </cell>
          <cell r="F146">
            <v>61</v>
          </cell>
          <cell r="G146">
            <v>22.021660649819495</v>
          </cell>
          <cell r="H146">
            <v>2</v>
          </cell>
          <cell r="I146">
            <v>9.090909090909092</v>
          </cell>
          <cell r="J146">
            <v>488</v>
          </cell>
          <cell r="K146">
            <v>19.03276131045242</v>
          </cell>
        </row>
        <row r="147">
          <cell r="A147" t="str">
            <v>c-Mercredi</v>
          </cell>
          <cell r="B147">
            <v>218</v>
          </cell>
          <cell r="C147">
            <v>21.06280193236715</v>
          </cell>
          <cell r="D147">
            <v>230</v>
          </cell>
          <cell r="E147">
            <v>18.69918699186992</v>
          </cell>
          <cell r="F147">
            <v>49</v>
          </cell>
          <cell r="G147">
            <v>17.689530685920577</v>
          </cell>
          <cell r="H147">
            <v>6</v>
          </cell>
          <cell r="I147">
            <v>27.27272727272727</v>
          </cell>
          <cell r="J147">
            <v>503</v>
          </cell>
          <cell r="K147">
            <v>19.617784711388456</v>
          </cell>
        </row>
        <row r="148">
          <cell r="A148" t="str">
            <v>d-Jeudi</v>
          </cell>
          <cell r="B148">
            <v>191</v>
          </cell>
          <cell r="C148">
            <v>18.454106280193237</v>
          </cell>
          <cell r="D148">
            <v>237</v>
          </cell>
          <cell r="E148">
            <v>19.26829268292683</v>
          </cell>
          <cell r="F148">
            <v>42</v>
          </cell>
          <cell r="G148">
            <v>15.162454873646208</v>
          </cell>
          <cell r="H148">
            <v>3</v>
          </cell>
          <cell r="I148">
            <v>13.636363636363635</v>
          </cell>
          <cell r="J148">
            <v>473</v>
          </cell>
          <cell r="K148">
            <v>18.44773790951638</v>
          </cell>
        </row>
        <row r="149">
          <cell r="A149" t="str">
            <v>e-Vendredi</v>
          </cell>
          <cell r="B149">
            <v>175</v>
          </cell>
          <cell r="C149">
            <v>16.908212560386474</v>
          </cell>
          <cell r="D149">
            <v>191</v>
          </cell>
          <cell r="E149">
            <v>15.528455284552845</v>
          </cell>
          <cell r="F149">
            <v>50</v>
          </cell>
          <cell r="G149">
            <v>18.050541516245488</v>
          </cell>
          <cell r="H149">
            <v>1</v>
          </cell>
          <cell r="I149">
            <v>4.545454545454546</v>
          </cell>
          <cell r="J149">
            <v>417</v>
          </cell>
          <cell r="K149">
            <v>16.26365054602184</v>
          </cell>
        </row>
        <row r="150">
          <cell r="A150" t="str">
            <v>f-Samedi</v>
          </cell>
          <cell r="B150">
            <v>41</v>
          </cell>
          <cell r="C150">
            <v>3.961352657004831</v>
          </cell>
          <cell r="D150">
            <v>39</v>
          </cell>
          <cell r="E150">
            <v>3.170731707317073</v>
          </cell>
          <cell r="F150">
            <v>14</v>
          </cell>
          <cell r="G150">
            <v>5.054151624548736</v>
          </cell>
          <cell r="H150">
            <v>4</v>
          </cell>
          <cell r="I150">
            <v>18.181818181818183</v>
          </cell>
          <cell r="J150">
            <v>98</v>
          </cell>
          <cell r="K150">
            <v>3.8221528861154446</v>
          </cell>
        </row>
        <row r="151">
          <cell r="A151" t="str">
            <v>g-Dimanche</v>
          </cell>
          <cell r="B151">
            <v>30</v>
          </cell>
          <cell r="C151">
            <v>2.898550724637681</v>
          </cell>
          <cell r="D151">
            <v>26</v>
          </cell>
          <cell r="E151">
            <v>2.113821138211382</v>
          </cell>
          <cell r="F151">
            <v>10</v>
          </cell>
          <cell r="G151">
            <v>3.6101083032490973</v>
          </cell>
          <cell r="H151">
            <v>0</v>
          </cell>
          <cell r="I151">
            <v>0</v>
          </cell>
          <cell r="J151">
            <v>66</v>
          </cell>
          <cell r="K151">
            <v>2.574102964118565</v>
          </cell>
        </row>
        <row r="152">
          <cell r="A152" t="str">
            <v>Total</v>
          </cell>
          <cell r="B152">
            <v>1035</v>
          </cell>
          <cell r="C152">
            <v>100</v>
          </cell>
          <cell r="D152">
            <v>1230</v>
          </cell>
          <cell r="E152">
            <v>100</v>
          </cell>
          <cell r="F152">
            <v>277</v>
          </cell>
          <cell r="G152">
            <v>100</v>
          </cell>
          <cell r="H152">
            <v>22</v>
          </cell>
          <cell r="I152">
            <v>100</v>
          </cell>
          <cell r="J152">
            <v>2564</v>
          </cell>
          <cell r="K152">
            <v>100</v>
          </cell>
        </row>
        <row r="157">
          <cell r="A157" t="str">
            <v>a-Janvier</v>
          </cell>
          <cell r="B157">
            <v>264</v>
          </cell>
          <cell r="C157">
            <v>10.29641185647426</v>
          </cell>
        </row>
        <row r="158">
          <cell r="A158" t="str">
            <v>b-Février</v>
          </cell>
          <cell r="B158">
            <v>209</v>
          </cell>
          <cell r="C158">
            <v>8.151326053042121</v>
          </cell>
        </row>
        <row r="159">
          <cell r="A159" t="str">
            <v>c-Mars</v>
          </cell>
          <cell r="B159">
            <v>269</v>
          </cell>
          <cell r="C159">
            <v>10.491419656786272</v>
          </cell>
        </row>
        <row r="160">
          <cell r="A160" t="str">
            <v>d-Avril</v>
          </cell>
          <cell r="B160">
            <v>177</v>
          </cell>
          <cell r="C160">
            <v>6.903276131045242</v>
          </cell>
        </row>
        <row r="161">
          <cell r="A161" t="str">
            <v>e-Mai</v>
          </cell>
          <cell r="B161">
            <v>211</v>
          </cell>
          <cell r="C161">
            <v>8.229329173166928</v>
          </cell>
        </row>
        <row r="162">
          <cell r="A162" t="str">
            <v>f-Juin</v>
          </cell>
          <cell r="B162">
            <v>233</v>
          </cell>
          <cell r="C162">
            <v>9.087363494539781</v>
          </cell>
        </row>
        <row r="163">
          <cell r="A163" t="str">
            <v>g-Juillet</v>
          </cell>
          <cell r="B163">
            <v>161</v>
          </cell>
          <cell r="C163">
            <v>6.279251170046802</v>
          </cell>
        </row>
        <row r="164">
          <cell r="A164" t="str">
            <v>h-Août</v>
          </cell>
          <cell r="B164">
            <v>172</v>
          </cell>
          <cell r="C164">
            <v>6.708268330733229</v>
          </cell>
        </row>
        <row r="165">
          <cell r="A165" t="str">
            <v>i-Septembre</v>
          </cell>
          <cell r="B165">
            <v>206</v>
          </cell>
          <cell r="C165">
            <v>8.034321372854915</v>
          </cell>
        </row>
        <row r="166">
          <cell r="A166" t="str">
            <v>j-Octobre</v>
          </cell>
          <cell r="B166">
            <v>265</v>
          </cell>
          <cell r="C166">
            <v>10.33541341653666</v>
          </cell>
        </row>
        <row r="167">
          <cell r="A167" t="str">
            <v>k-Novembre</v>
          </cell>
          <cell r="B167">
            <v>206</v>
          </cell>
          <cell r="C167">
            <v>8.034321372854915</v>
          </cell>
        </row>
        <row r="168">
          <cell r="A168" t="str">
            <v>l-Décembre</v>
          </cell>
          <cell r="B168">
            <v>191</v>
          </cell>
          <cell r="C168">
            <v>7.449297971918877</v>
          </cell>
        </row>
        <row r="169">
          <cell r="A169" t="str">
            <v>Total</v>
          </cell>
          <cell r="B169">
            <v>2564</v>
          </cell>
          <cell r="C169">
            <v>100</v>
          </cell>
        </row>
        <row r="174">
          <cell r="A174" t="str">
            <v>a-Janvier</v>
          </cell>
          <cell r="B174">
            <v>78</v>
          </cell>
          <cell r="C174">
            <v>7.536231884057972</v>
          </cell>
          <cell r="D174">
            <v>157</v>
          </cell>
          <cell r="E174">
            <v>12.764227642276424</v>
          </cell>
          <cell r="F174">
            <v>28</v>
          </cell>
          <cell r="G174">
            <v>10.108303249097473</v>
          </cell>
          <cell r="H174">
            <v>1</v>
          </cell>
          <cell r="I174">
            <v>4.545454545454546</v>
          </cell>
          <cell r="J174">
            <v>264</v>
          </cell>
          <cell r="K174">
            <v>10.29641185647426</v>
          </cell>
        </row>
        <row r="175">
          <cell r="A175" t="str">
            <v>b-Février</v>
          </cell>
          <cell r="B175">
            <v>64</v>
          </cell>
          <cell r="C175">
            <v>6.183574879227053</v>
          </cell>
          <cell r="D175">
            <v>126</v>
          </cell>
          <cell r="E175">
            <v>10.24390243902439</v>
          </cell>
          <cell r="F175">
            <v>17</v>
          </cell>
          <cell r="G175">
            <v>6.137184115523465</v>
          </cell>
          <cell r="H175">
            <v>2</v>
          </cell>
          <cell r="I175">
            <v>9.090909090909092</v>
          </cell>
          <cell r="J175">
            <v>209</v>
          </cell>
          <cell r="K175">
            <v>8.151326053042121</v>
          </cell>
        </row>
        <row r="176">
          <cell r="A176" t="str">
            <v>c-Mars</v>
          </cell>
          <cell r="B176">
            <v>71</v>
          </cell>
          <cell r="C176">
            <v>6.859903381642513</v>
          </cell>
          <cell r="D176">
            <v>160</v>
          </cell>
          <cell r="E176">
            <v>13.008130081300814</v>
          </cell>
          <cell r="F176">
            <v>35</v>
          </cell>
          <cell r="G176">
            <v>12.63537906137184</v>
          </cell>
          <cell r="H176">
            <v>3</v>
          </cell>
          <cell r="I176">
            <v>13.636363636363635</v>
          </cell>
          <cell r="J176">
            <v>269</v>
          </cell>
          <cell r="K176">
            <v>10.491419656786272</v>
          </cell>
        </row>
        <row r="177">
          <cell r="A177" t="str">
            <v>d-Avril</v>
          </cell>
          <cell r="B177">
            <v>56</v>
          </cell>
          <cell r="C177">
            <v>5.4106280193236715</v>
          </cell>
          <cell r="D177">
            <v>104</v>
          </cell>
          <cell r="E177">
            <v>8.455284552845528</v>
          </cell>
          <cell r="F177">
            <v>17</v>
          </cell>
          <cell r="G177">
            <v>6.137184115523465</v>
          </cell>
          <cell r="H177">
            <v>0</v>
          </cell>
          <cell r="I177">
            <v>0</v>
          </cell>
          <cell r="J177">
            <v>177</v>
          </cell>
          <cell r="K177">
            <v>6.903276131045242</v>
          </cell>
        </row>
        <row r="178">
          <cell r="A178" t="str">
            <v>e-Mai</v>
          </cell>
          <cell r="B178">
            <v>55</v>
          </cell>
          <cell r="C178">
            <v>5.314009661835748</v>
          </cell>
          <cell r="D178">
            <v>125</v>
          </cell>
          <cell r="E178">
            <v>10.16260162601626</v>
          </cell>
          <cell r="F178">
            <v>28</v>
          </cell>
          <cell r="G178">
            <v>10.108303249097473</v>
          </cell>
          <cell r="H178">
            <v>3</v>
          </cell>
          <cell r="I178">
            <v>13.636363636363635</v>
          </cell>
          <cell r="J178">
            <v>211</v>
          </cell>
          <cell r="K178">
            <v>8.229329173166928</v>
          </cell>
        </row>
        <row r="179">
          <cell r="A179" t="str">
            <v>f-Juin</v>
          </cell>
          <cell r="B179">
            <v>74</v>
          </cell>
          <cell r="C179">
            <v>7.14975845410628</v>
          </cell>
          <cell r="D179">
            <v>122</v>
          </cell>
          <cell r="E179">
            <v>9.91869918699187</v>
          </cell>
          <cell r="F179">
            <v>35</v>
          </cell>
          <cell r="G179">
            <v>12.63537906137184</v>
          </cell>
          <cell r="H179">
            <v>2</v>
          </cell>
          <cell r="I179">
            <v>9.090909090909092</v>
          </cell>
          <cell r="J179">
            <v>233</v>
          </cell>
          <cell r="K179">
            <v>9.087363494539781</v>
          </cell>
        </row>
        <row r="180">
          <cell r="A180" t="str">
            <v>g-Juillet</v>
          </cell>
          <cell r="B180">
            <v>54</v>
          </cell>
          <cell r="C180">
            <v>5.217391304347826</v>
          </cell>
          <cell r="D180">
            <v>85</v>
          </cell>
          <cell r="E180">
            <v>6.910569105691057</v>
          </cell>
          <cell r="F180">
            <v>22</v>
          </cell>
          <cell r="G180">
            <v>7.9422382671480145</v>
          </cell>
          <cell r="H180">
            <v>0</v>
          </cell>
          <cell r="I180">
            <v>0</v>
          </cell>
          <cell r="J180">
            <v>161</v>
          </cell>
          <cell r="K180">
            <v>6.279251170046802</v>
          </cell>
        </row>
        <row r="181">
          <cell r="A181" t="str">
            <v>h-Août</v>
          </cell>
          <cell r="B181">
            <v>67</v>
          </cell>
          <cell r="C181">
            <v>6.473429951690821</v>
          </cell>
          <cell r="D181">
            <v>88</v>
          </cell>
          <cell r="E181">
            <v>7.154471544715448</v>
          </cell>
          <cell r="F181">
            <v>15</v>
          </cell>
          <cell r="G181">
            <v>5.415162454873646</v>
          </cell>
          <cell r="H181">
            <v>2</v>
          </cell>
          <cell r="I181">
            <v>9.090909090909092</v>
          </cell>
          <cell r="J181">
            <v>172</v>
          </cell>
          <cell r="K181">
            <v>6.708268330733229</v>
          </cell>
        </row>
        <row r="182">
          <cell r="A182" t="str">
            <v>i-Septembre</v>
          </cell>
          <cell r="B182">
            <v>75</v>
          </cell>
          <cell r="C182">
            <v>7.246376811594202</v>
          </cell>
          <cell r="D182">
            <v>93</v>
          </cell>
          <cell r="E182">
            <v>7.560975609756096</v>
          </cell>
          <cell r="F182">
            <v>35</v>
          </cell>
          <cell r="G182">
            <v>12.63537906137184</v>
          </cell>
          <cell r="H182">
            <v>3</v>
          </cell>
          <cell r="I182">
            <v>13.636363636363635</v>
          </cell>
          <cell r="J182">
            <v>206</v>
          </cell>
          <cell r="K182">
            <v>8.034321372854915</v>
          </cell>
        </row>
        <row r="183">
          <cell r="A183" t="str">
            <v>j-Octobre</v>
          </cell>
          <cell r="B183">
            <v>127</v>
          </cell>
          <cell r="C183">
            <v>12.270531400966183</v>
          </cell>
          <cell r="D183">
            <v>109</v>
          </cell>
          <cell r="E183">
            <v>8.86178861788618</v>
          </cell>
          <cell r="F183">
            <v>28</v>
          </cell>
          <cell r="G183">
            <v>10.108303249097473</v>
          </cell>
          <cell r="H183">
            <v>1</v>
          </cell>
          <cell r="I183">
            <v>4.545454545454546</v>
          </cell>
          <cell r="J183">
            <v>265</v>
          </cell>
          <cell r="K183">
            <v>10.33541341653666</v>
          </cell>
        </row>
        <row r="184">
          <cell r="A184" t="str">
            <v>k-Novembre</v>
          </cell>
          <cell r="B184">
            <v>141</v>
          </cell>
          <cell r="C184">
            <v>13.623188405797102</v>
          </cell>
          <cell r="D184">
            <v>48</v>
          </cell>
          <cell r="E184">
            <v>3.902439024390244</v>
          </cell>
          <cell r="F184">
            <v>15</v>
          </cell>
          <cell r="G184">
            <v>5.415162454873646</v>
          </cell>
          <cell r="H184">
            <v>2</v>
          </cell>
          <cell r="I184">
            <v>9.090909090909092</v>
          </cell>
          <cell r="J184">
            <v>206</v>
          </cell>
          <cell r="K184">
            <v>8.034321372854915</v>
          </cell>
        </row>
        <row r="185">
          <cell r="A185" t="str">
            <v>l-Décembre</v>
          </cell>
          <cell r="B185">
            <v>173</v>
          </cell>
          <cell r="C185">
            <v>16.714975845410628</v>
          </cell>
          <cell r="D185">
            <v>13</v>
          </cell>
          <cell r="E185">
            <v>1.056910569105691</v>
          </cell>
          <cell r="F185">
            <v>2</v>
          </cell>
          <cell r="G185">
            <v>0.7220216606498195</v>
          </cell>
          <cell r="H185">
            <v>3</v>
          </cell>
          <cell r="I185">
            <v>13.636363636363635</v>
          </cell>
          <cell r="J185">
            <v>191</v>
          </cell>
          <cell r="K185">
            <v>7.449297971918877</v>
          </cell>
        </row>
        <row r="186">
          <cell r="A186" t="str">
            <v>Total</v>
          </cell>
          <cell r="B186">
            <v>1035</v>
          </cell>
          <cell r="C186">
            <v>100</v>
          </cell>
          <cell r="D186">
            <v>1230</v>
          </cell>
          <cell r="E186">
            <v>100</v>
          </cell>
          <cell r="F186">
            <v>277</v>
          </cell>
          <cell r="G186">
            <v>100</v>
          </cell>
          <cell r="H186">
            <v>22</v>
          </cell>
          <cell r="I186">
            <v>100</v>
          </cell>
          <cell r="J186">
            <v>2564</v>
          </cell>
          <cell r="K186">
            <v>100</v>
          </cell>
        </row>
        <row r="191">
          <cell r="A191" t="str">
            <v>a-Bruxelles - Brussel</v>
          </cell>
          <cell r="B191">
            <v>320</v>
          </cell>
          <cell r="C191">
            <v>12.480499219968799</v>
          </cell>
        </row>
        <row r="192">
          <cell r="A192" t="str">
            <v>b-Antwerpen</v>
          </cell>
          <cell r="B192">
            <v>557</v>
          </cell>
          <cell r="C192">
            <v>21.723868954758192</v>
          </cell>
        </row>
        <row r="193">
          <cell r="A193" t="str">
            <v>c-Limburg</v>
          </cell>
          <cell r="B193">
            <v>199</v>
          </cell>
          <cell r="C193">
            <v>7.761310452418098</v>
          </cell>
        </row>
        <row r="194">
          <cell r="A194" t="str">
            <v>d-Oost-Vlaanderen</v>
          </cell>
          <cell r="B194">
            <v>351</v>
          </cell>
          <cell r="C194">
            <v>13.689547581903277</v>
          </cell>
        </row>
        <row r="195">
          <cell r="A195" t="str">
            <v>e-Vlaams-Brabant</v>
          </cell>
          <cell r="B195">
            <v>257</v>
          </cell>
          <cell r="C195">
            <v>10.02340093603744</v>
          </cell>
        </row>
        <row r="196">
          <cell r="A196" t="str">
            <v>f-West-Vlaanderen</v>
          </cell>
          <cell r="B196">
            <v>247</v>
          </cell>
          <cell r="C196">
            <v>9.633385335413417</v>
          </cell>
        </row>
        <row r="197">
          <cell r="A197" t="str">
            <v>g-Brabant Wallon</v>
          </cell>
          <cell r="B197">
            <v>47</v>
          </cell>
          <cell r="C197">
            <v>1.8330733229329172</v>
          </cell>
        </row>
        <row r="198">
          <cell r="A198" t="str">
            <v>h-Hainaut</v>
          </cell>
          <cell r="B198">
            <v>198</v>
          </cell>
          <cell r="C198">
            <v>7.722308892355695</v>
          </cell>
        </row>
        <row r="199">
          <cell r="A199" t="str">
            <v>i-Liège</v>
          </cell>
          <cell r="B199">
            <v>154</v>
          </cell>
          <cell r="C199">
            <v>6.006240249609984</v>
          </cell>
        </row>
        <row r="200">
          <cell r="A200" t="str">
            <v>j-Luxembourg</v>
          </cell>
          <cell r="B200">
            <v>47</v>
          </cell>
          <cell r="C200">
            <v>1.8330733229329172</v>
          </cell>
        </row>
        <row r="201">
          <cell r="A201" t="str">
            <v>k-Namur</v>
          </cell>
          <cell r="B201">
            <v>96</v>
          </cell>
          <cell r="C201">
            <v>3.74414976599064</v>
          </cell>
        </row>
        <row r="202">
          <cell r="A202" t="str">
            <v>l-Buitenland</v>
          </cell>
          <cell r="B202">
            <v>82</v>
          </cell>
          <cell r="C202">
            <v>3.1981279251170043</v>
          </cell>
        </row>
        <row r="203">
          <cell r="A203" t="str">
            <v>n-Inconnu</v>
          </cell>
          <cell r="B203">
            <v>9</v>
          </cell>
          <cell r="C203">
            <v>0.3510140405616225</v>
          </cell>
        </row>
        <row r="204">
          <cell r="A204" t="str">
            <v>Total</v>
          </cell>
          <cell r="B204">
            <v>2564</v>
          </cell>
          <cell r="C204">
            <v>100</v>
          </cell>
        </row>
        <row r="209">
          <cell r="A209" t="str">
            <v>a-Bruxelles - Brussel</v>
          </cell>
          <cell r="B209">
            <v>112</v>
          </cell>
          <cell r="C209">
            <v>10.821256038647343</v>
          </cell>
          <cell r="D209">
            <v>173</v>
          </cell>
          <cell r="E209">
            <v>14.065040650406507</v>
          </cell>
          <cell r="F209">
            <v>34</v>
          </cell>
          <cell r="G209">
            <v>12.27436823104693</v>
          </cell>
          <cell r="H209">
            <v>1</v>
          </cell>
          <cell r="I209">
            <v>4.545454545454546</v>
          </cell>
          <cell r="J209">
            <v>320</v>
          </cell>
          <cell r="K209">
            <v>12.480499219968799</v>
          </cell>
        </row>
        <row r="210">
          <cell r="A210" t="str">
            <v>b-Antwerpen</v>
          </cell>
          <cell r="B210">
            <v>243</v>
          </cell>
          <cell r="C210">
            <v>23.47826086956522</v>
          </cell>
          <cell r="D210">
            <v>254</v>
          </cell>
          <cell r="E210">
            <v>20.65040650406504</v>
          </cell>
          <cell r="F210">
            <v>57</v>
          </cell>
          <cell r="G210">
            <v>20.577617328519853</v>
          </cell>
          <cell r="H210">
            <v>3</v>
          </cell>
          <cell r="I210">
            <v>13.636363636363635</v>
          </cell>
          <cell r="J210">
            <v>557</v>
          </cell>
          <cell r="K210">
            <v>21.723868954758192</v>
          </cell>
        </row>
        <row r="211">
          <cell r="A211" t="str">
            <v>c-Limburg</v>
          </cell>
          <cell r="B211">
            <v>69</v>
          </cell>
          <cell r="C211">
            <v>6.666666666666668</v>
          </cell>
          <cell r="D211">
            <v>109</v>
          </cell>
          <cell r="E211">
            <v>8.86178861788618</v>
          </cell>
          <cell r="F211">
            <v>20</v>
          </cell>
          <cell r="G211">
            <v>7.2202166064981945</v>
          </cell>
          <cell r="H211">
            <v>1</v>
          </cell>
          <cell r="I211">
            <v>4.545454545454546</v>
          </cell>
          <cell r="J211">
            <v>199</v>
          </cell>
          <cell r="K211">
            <v>7.761310452418098</v>
          </cell>
        </row>
        <row r="212">
          <cell r="A212" t="str">
            <v>d-Oost-Vlaanderen</v>
          </cell>
          <cell r="B212">
            <v>168</v>
          </cell>
          <cell r="C212">
            <v>16.231884057971012</v>
          </cell>
          <cell r="D212">
            <v>145</v>
          </cell>
          <cell r="E212">
            <v>11.788617886178862</v>
          </cell>
          <cell r="F212">
            <v>38</v>
          </cell>
          <cell r="G212">
            <v>13.718411552346572</v>
          </cell>
          <cell r="H212">
            <v>0</v>
          </cell>
          <cell r="I212">
            <v>0</v>
          </cell>
          <cell r="J212">
            <v>351</v>
          </cell>
          <cell r="K212">
            <v>13.689547581903277</v>
          </cell>
        </row>
        <row r="213">
          <cell r="A213" t="str">
            <v>e-Vlaams-Brabant</v>
          </cell>
          <cell r="B213">
            <v>111</v>
          </cell>
          <cell r="C213">
            <v>10.72463768115942</v>
          </cell>
          <cell r="D213">
            <v>120</v>
          </cell>
          <cell r="E213">
            <v>9.75609756097561</v>
          </cell>
          <cell r="F213">
            <v>22</v>
          </cell>
          <cell r="G213">
            <v>7.9422382671480145</v>
          </cell>
          <cell r="H213">
            <v>4</v>
          </cell>
          <cell r="I213">
            <v>18.181818181818183</v>
          </cell>
          <cell r="J213">
            <v>257</v>
          </cell>
          <cell r="K213">
            <v>10.02340093603744</v>
          </cell>
        </row>
        <row r="214">
          <cell r="A214" t="str">
            <v>f-West-Vlaanderen</v>
          </cell>
          <cell r="B214">
            <v>117</v>
          </cell>
          <cell r="C214">
            <v>11.304347826086957</v>
          </cell>
          <cell r="D214">
            <v>112</v>
          </cell>
          <cell r="E214">
            <v>9.105691056910569</v>
          </cell>
          <cell r="F214">
            <v>17</v>
          </cell>
          <cell r="G214">
            <v>6.137184115523465</v>
          </cell>
          <cell r="H214">
            <v>1</v>
          </cell>
          <cell r="I214">
            <v>4.545454545454546</v>
          </cell>
          <cell r="J214">
            <v>247</v>
          </cell>
          <cell r="K214">
            <v>9.633385335413417</v>
          </cell>
        </row>
        <row r="215">
          <cell r="A215" t="str">
            <v>g-Brabant Wallon</v>
          </cell>
          <cell r="B215">
            <v>19</v>
          </cell>
          <cell r="C215">
            <v>1.8357487922705316</v>
          </cell>
          <cell r="D215">
            <v>19</v>
          </cell>
          <cell r="E215">
            <v>1.5447154471544715</v>
          </cell>
          <cell r="F215">
            <v>9</v>
          </cell>
          <cell r="G215">
            <v>3.2490974729241873</v>
          </cell>
          <cell r="H215">
            <v>0</v>
          </cell>
          <cell r="I215">
            <v>0</v>
          </cell>
          <cell r="J215">
            <v>47</v>
          </cell>
          <cell r="K215">
            <v>1.8330733229329172</v>
          </cell>
        </row>
        <row r="216">
          <cell r="A216" t="str">
            <v>h-Hainaut</v>
          </cell>
          <cell r="B216">
            <v>68</v>
          </cell>
          <cell r="C216">
            <v>6.570048309178744</v>
          </cell>
          <cell r="D216">
            <v>100</v>
          </cell>
          <cell r="E216">
            <v>8.130081300813007</v>
          </cell>
          <cell r="F216">
            <v>24</v>
          </cell>
          <cell r="G216">
            <v>8.664259927797833</v>
          </cell>
          <cell r="H216">
            <v>6</v>
          </cell>
          <cell r="I216">
            <v>27.27272727272727</v>
          </cell>
          <cell r="J216">
            <v>198</v>
          </cell>
          <cell r="K216">
            <v>7.722308892355695</v>
          </cell>
        </row>
        <row r="217">
          <cell r="A217" t="str">
            <v>i-Liège</v>
          </cell>
          <cell r="B217">
            <v>42</v>
          </cell>
          <cell r="C217">
            <v>4.057971014492753</v>
          </cell>
          <cell r="D217">
            <v>86</v>
          </cell>
          <cell r="E217">
            <v>6.991869918699186</v>
          </cell>
          <cell r="F217">
            <v>26</v>
          </cell>
          <cell r="G217">
            <v>9.386281588447654</v>
          </cell>
          <cell r="H217">
            <v>0</v>
          </cell>
          <cell r="I217">
            <v>0</v>
          </cell>
          <cell r="J217">
            <v>154</v>
          </cell>
          <cell r="K217">
            <v>6.006240249609984</v>
          </cell>
        </row>
        <row r="218">
          <cell r="A218" t="str">
            <v>j-Luxembourg</v>
          </cell>
          <cell r="B218">
            <v>17</v>
          </cell>
          <cell r="C218">
            <v>1.642512077294686</v>
          </cell>
          <cell r="D218">
            <v>25</v>
          </cell>
          <cell r="E218">
            <v>2.0325203252032518</v>
          </cell>
          <cell r="F218">
            <v>4</v>
          </cell>
          <cell r="G218">
            <v>1.444043321299639</v>
          </cell>
          <cell r="H218">
            <v>1</v>
          </cell>
          <cell r="I218">
            <v>4.545454545454546</v>
          </cell>
          <cell r="J218">
            <v>47</v>
          </cell>
          <cell r="K218">
            <v>1.8330733229329172</v>
          </cell>
        </row>
        <row r="219">
          <cell r="A219" t="str">
            <v>k-Namur</v>
          </cell>
          <cell r="B219">
            <v>32</v>
          </cell>
          <cell r="C219">
            <v>3.0917874396135265</v>
          </cell>
          <cell r="D219">
            <v>53</v>
          </cell>
          <cell r="E219">
            <v>4.308943089430894</v>
          </cell>
          <cell r="F219">
            <v>10</v>
          </cell>
          <cell r="G219">
            <v>3.6101083032490973</v>
          </cell>
          <cell r="H219">
            <v>1</v>
          </cell>
          <cell r="I219">
            <v>4.545454545454546</v>
          </cell>
          <cell r="J219">
            <v>96</v>
          </cell>
          <cell r="K219">
            <v>3.74414976599064</v>
          </cell>
        </row>
        <row r="220">
          <cell r="A220" t="str">
            <v>l-Buitenland</v>
          </cell>
          <cell r="B220">
            <v>34</v>
          </cell>
          <cell r="C220">
            <v>3.285024154589372</v>
          </cell>
          <cell r="D220">
            <v>29</v>
          </cell>
          <cell r="E220">
            <v>2.3577235772357725</v>
          </cell>
          <cell r="F220">
            <v>15</v>
          </cell>
          <cell r="G220">
            <v>5.415162454873646</v>
          </cell>
          <cell r="H220">
            <v>4</v>
          </cell>
          <cell r="I220">
            <v>18.181818181818183</v>
          </cell>
          <cell r="J220">
            <v>82</v>
          </cell>
          <cell r="K220">
            <v>3.1981279251170043</v>
          </cell>
        </row>
        <row r="221">
          <cell r="A221" t="str">
            <v>n-Inconnu</v>
          </cell>
          <cell r="B221">
            <v>3</v>
          </cell>
          <cell r="C221">
            <v>0.2898550724637681</v>
          </cell>
          <cell r="D221">
            <v>5</v>
          </cell>
          <cell r="E221">
            <v>0.40650406504065045</v>
          </cell>
          <cell r="F221">
            <v>1</v>
          </cell>
          <cell r="G221">
            <v>0.36101083032490977</v>
          </cell>
          <cell r="H221">
            <v>0</v>
          </cell>
          <cell r="I221">
            <v>0</v>
          </cell>
          <cell r="J221">
            <v>9</v>
          </cell>
          <cell r="K221">
            <v>0.3510140405616225</v>
          </cell>
        </row>
        <row r="222">
          <cell r="A222" t="str">
            <v>Total</v>
          </cell>
          <cell r="B222">
            <v>1035</v>
          </cell>
          <cell r="C222">
            <v>100</v>
          </cell>
          <cell r="D222">
            <v>1230</v>
          </cell>
          <cell r="E222">
            <v>100</v>
          </cell>
          <cell r="F222">
            <v>277</v>
          </cell>
          <cell r="G222">
            <v>100</v>
          </cell>
          <cell r="H222">
            <v>22</v>
          </cell>
          <cell r="I222">
            <v>100</v>
          </cell>
          <cell r="J222">
            <v>2564</v>
          </cell>
          <cell r="K222">
            <v>100</v>
          </cell>
        </row>
        <row r="227">
          <cell r="A227" t="str">
            <v>a-Bruxelles - Brussel</v>
          </cell>
          <cell r="B227">
            <v>514</v>
          </cell>
          <cell r="C227">
            <v>20.04680187207488</v>
          </cell>
        </row>
        <row r="228">
          <cell r="A228" t="str">
            <v>b-Antwerpen</v>
          </cell>
          <cell r="B228">
            <v>495</v>
          </cell>
          <cell r="C228">
            <v>19.305772230889236</v>
          </cell>
        </row>
        <row r="229">
          <cell r="A229" t="str">
            <v>c-Limburg</v>
          </cell>
          <cell r="B229">
            <v>168</v>
          </cell>
          <cell r="C229">
            <v>6.5522620904836195</v>
          </cell>
        </row>
        <row r="230">
          <cell r="A230" t="str">
            <v>d-Oost-Vlaanderen</v>
          </cell>
          <cell r="B230">
            <v>280</v>
          </cell>
          <cell r="C230">
            <v>10.9204368174727</v>
          </cell>
        </row>
        <row r="231">
          <cell r="A231" t="str">
            <v>e-Vlaams-Brabant</v>
          </cell>
          <cell r="B231">
            <v>264</v>
          </cell>
          <cell r="C231">
            <v>10.29641185647426</v>
          </cell>
        </row>
        <row r="232">
          <cell r="A232" t="str">
            <v>f-West-Vlaanderen</v>
          </cell>
          <cell r="B232">
            <v>253</v>
          </cell>
          <cell r="C232">
            <v>9.867394695787832</v>
          </cell>
        </row>
        <row r="233">
          <cell r="A233" t="str">
            <v>g-Brabant Wallon</v>
          </cell>
          <cell r="B233">
            <v>58</v>
          </cell>
          <cell r="C233">
            <v>2.2620904836193447</v>
          </cell>
        </row>
        <row r="234">
          <cell r="A234" t="str">
            <v>h-Hainaut</v>
          </cell>
          <cell r="B234">
            <v>144</v>
          </cell>
          <cell r="C234">
            <v>5.61622464898596</v>
          </cell>
        </row>
        <row r="235">
          <cell r="A235" t="str">
            <v>i-Liège</v>
          </cell>
          <cell r="B235">
            <v>127</v>
          </cell>
          <cell r="C235">
            <v>4.953198127925117</v>
          </cell>
        </row>
        <row r="236">
          <cell r="A236" t="str">
            <v>j-Luxembourg</v>
          </cell>
          <cell r="B236">
            <v>24</v>
          </cell>
          <cell r="C236">
            <v>0.93603744149766</v>
          </cell>
        </row>
        <row r="237">
          <cell r="A237" t="str">
            <v>k-Namur</v>
          </cell>
          <cell r="B237">
            <v>53</v>
          </cell>
          <cell r="C237">
            <v>2.067082683307332</v>
          </cell>
        </row>
        <row r="238">
          <cell r="A238" t="str">
            <v>m-Inconnu</v>
          </cell>
          <cell r="B238">
            <v>184</v>
          </cell>
          <cell r="C238">
            <v>7.17628705148206</v>
          </cell>
        </row>
        <row r="239">
          <cell r="A239" t="str">
            <v>Total</v>
          </cell>
          <cell r="B239">
            <v>2564</v>
          </cell>
          <cell r="C239">
            <v>100</v>
          </cell>
        </row>
        <row r="244">
          <cell r="A244" t="str">
            <v>a-Bruxelles - Brussel</v>
          </cell>
          <cell r="B244">
            <v>209</v>
          </cell>
          <cell r="C244">
            <v>20.193236714975846</v>
          </cell>
          <cell r="D244">
            <v>248</v>
          </cell>
          <cell r="E244">
            <v>20.16260162601626</v>
          </cell>
          <cell r="F244">
            <v>56</v>
          </cell>
          <cell r="G244">
            <v>20.216606498194945</v>
          </cell>
          <cell r="H244">
            <v>1</v>
          </cell>
          <cell r="I244">
            <v>4.545454545454546</v>
          </cell>
          <cell r="J244">
            <v>514</v>
          </cell>
          <cell r="K244">
            <v>20.04680187207488</v>
          </cell>
        </row>
        <row r="245">
          <cell r="A245" t="str">
            <v>b-Antwerpen</v>
          </cell>
          <cell r="B245">
            <v>225</v>
          </cell>
          <cell r="C245">
            <v>21.73913043478261</v>
          </cell>
          <cell r="D245">
            <v>216</v>
          </cell>
          <cell r="E245">
            <v>17.560975609756095</v>
          </cell>
          <cell r="F245">
            <v>49</v>
          </cell>
          <cell r="G245">
            <v>17.689530685920577</v>
          </cell>
          <cell r="H245">
            <v>5</v>
          </cell>
          <cell r="I245">
            <v>22.727272727272727</v>
          </cell>
          <cell r="J245">
            <v>495</v>
          </cell>
          <cell r="K245">
            <v>19.305772230889236</v>
          </cell>
        </row>
        <row r="246">
          <cell r="A246" t="str">
            <v>c-Limburg</v>
          </cell>
          <cell r="B246">
            <v>47</v>
          </cell>
          <cell r="C246">
            <v>4.541062801932367</v>
          </cell>
          <cell r="D246">
            <v>108</v>
          </cell>
          <cell r="E246">
            <v>8.780487804878048</v>
          </cell>
          <cell r="F246">
            <v>13</v>
          </cell>
          <cell r="G246">
            <v>4.693140794223827</v>
          </cell>
          <cell r="H246">
            <v>0</v>
          </cell>
          <cell r="I246">
            <v>0</v>
          </cell>
          <cell r="J246">
            <v>168</v>
          </cell>
          <cell r="K246">
            <v>6.5522620904836195</v>
          </cell>
        </row>
        <row r="247">
          <cell r="A247" t="str">
            <v>d-Oost-Vlaanderen</v>
          </cell>
          <cell r="B247">
            <v>125</v>
          </cell>
          <cell r="C247">
            <v>12.077294685990339</v>
          </cell>
          <cell r="D247">
            <v>120</v>
          </cell>
          <cell r="E247">
            <v>9.75609756097561</v>
          </cell>
          <cell r="F247">
            <v>31</v>
          </cell>
          <cell r="G247">
            <v>11.191335740072201</v>
          </cell>
          <cell r="H247">
            <v>4</v>
          </cell>
          <cell r="I247">
            <v>18.181818181818183</v>
          </cell>
          <cell r="J247">
            <v>280</v>
          </cell>
          <cell r="K247">
            <v>10.9204368174727</v>
          </cell>
        </row>
        <row r="248">
          <cell r="A248" t="str">
            <v>e-Vlaams-Brabant</v>
          </cell>
          <cell r="B248">
            <v>112</v>
          </cell>
          <cell r="C248">
            <v>10.821256038647343</v>
          </cell>
          <cell r="D248">
            <v>125</v>
          </cell>
          <cell r="E248">
            <v>10.16260162601626</v>
          </cell>
          <cell r="F248">
            <v>24</v>
          </cell>
          <cell r="G248">
            <v>8.664259927797833</v>
          </cell>
          <cell r="H248">
            <v>3</v>
          </cell>
          <cell r="I248">
            <v>13.636363636363635</v>
          </cell>
          <cell r="J248">
            <v>264</v>
          </cell>
          <cell r="K248">
            <v>10.29641185647426</v>
          </cell>
        </row>
        <row r="249">
          <cell r="A249" t="str">
            <v>f-West-Vlaanderen</v>
          </cell>
          <cell r="B249">
            <v>105</v>
          </cell>
          <cell r="C249">
            <v>10.144927536231885</v>
          </cell>
          <cell r="D249">
            <v>115</v>
          </cell>
          <cell r="E249">
            <v>9.34959349593496</v>
          </cell>
          <cell r="F249">
            <v>29</v>
          </cell>
          <cell r="G249">
            <v>10.469314079422382</v>
          </cell>
          <cell r="H249">
            <v>4</v>
          </cell>
          <cell r="I249">
            <v>18.181818181818183</v>
          </cell>
          <cell r="J249">
            <v>253</v>
          </cell>
          <cell r="K249">
            <v>9.867394695787832</v>
          </cell>
        </row>
        <row r="250">
          <cell r="A250" t="str">
            <v>g-Brabant Wallon</v>
          </cell>
          <cell r="B250">
            <v>26</v>
          </cell>
          <cell r="C250">
            <v>2.5120772946859904</v>
          </cell>
          <cell r="D250">
            <v>24</v>
          </cell>
          <cell r="E250">
            <v>1.951219512195122</v>
          </cell>
          <cell r="F250">
            <v>8</v>
          </cell>
          <cell r="G250">
            <v>2.888086642599278</v>
          </cell>
          <cell r="H250">
            <v>0</v>
          </cell>
          <cell r="I250">
            <v>0</v>
          </cell>
          <cell r="J250">
            <v>58</v>
          </cell>
          <cell r="K250">
            <v>2.2620904836193447</v>
          </cell>
        </row>
        <row r="251">
          <cell r="A251" t="str">
            <v>h-Hainaut</v>
          </cell>
          <cell r="B251">
            <v>45</v>
          </cell>
          <cell r="C251">
            <v>4.3478260869565215</v>
          </cell>
          <cell r="D251">
            <v>79</v>
          </cell>
          <cell r="E251">
            <v>6.4227642276422765</v>
          </cell>
          <cell r="F251">
            <v>16</v>
          </cell>
          <cell r="G251">
            <v>5.776173285198556</v>
          </cell>
          <cell r="H251">
            <v>4</v>
          </cell>
          <cell r="I251">
            <v>18.181818181818183</v>
          </cell>
          <cell r="J251">
            <v>144</v>
          </cell>
          <cell r="K251">
            <v>5.61622464898596</v>
          </cell>
        </row>
        <row r="252">
          <cell r="A252" t="str">
            <v>i-Liège</v>
          </cell>
          <cell r="B252">
            <v>46</v>
          </cell>
          <cell r="C252">
            <v>4.444444444444445</v>
          </cell>
          <cell r="D252">
            <v>64</v>
          </cell>
          <cell r="E252">
            <v>5.203252032520324</v>
          </cell>
          <cell r="F252">
            <v>17</v>
          </cell>
          <cell r="G252">
            <v>6.137184115523465</v>
          </cell>
          <cell r="H252">
            <v>0</v>
          </cell>
          <cell r="I252">
            <v>0</v>
          </cell>
          <cell r="J252">
            <v>127</v>
          </cell>
          <cell r="K252">
            <v>4.953198127925117</v>
          </cell>
        </row>
        <row r="253">
          <cell r="A253" t="str">
            <v>j-Luxembourg</v>
          </cell>
          <cell r="B253">
            <v>10</v>
          </cell>
          <cell r="C253">
            <v>0.9661835748792271</v>
          </cell>
          <cell r="D253">
            <v>11</v>
          </cell>
          <cell r="E253">
            <v>0.894308943089431</v>
          </cell>
          <cell r="F253">
            <v>3</v>
          </cell>
          <cell r="G253">
            <v>1.083032490974729</v>
          </cell>
          <cell r="H253">
            <v>0</v>
          </cell>
          <cell r="I253">
            <v>0</v>
          </cell>
          <cell r="J253">
            <v>24</v>
          </cell>
          <cell r="K253">
            <v>0.93603744149766</v>
          </cell>
        </row>
        <row r="254">
          <cell r="A254" t="str">
            <v>k-Namur</v>
          </cell>
          <cell r="B254">
            <v>13</v>
          </cell>
          <cell r="C254">
            <v>1.2560386473429952</v>
          </cell>
          <cell r="D254">
            <v>37</v>
          </cell>
          <cell r="E254">
            <v>3.008130081300813</v>
          </cell>
          <cell r="F254">
            <v>3</v>
          </cell>
          <cell r="G254">
            <v>1.083032490974729</v>
          </cell>
          <cell r="H254">
            <v>0</v>
          </cell>
          <cell r="I254">
            <v>0</v>
          </cell>
          <cell r="J254">
            <v>53</v>
          </cell>
          <cell r="K254">
            <v>2.067082683307332</v>
          </cell>
        </row>
        <row r="255">
          <cell r="A255" t="str">
            <v>m-Inconnu</v>
          </cell>
          <cell r="B255">
            <v>72</v>
          </cell>
          <cell r="C255">
            <v>6.956521739130435</v>
          </cell>
          <cell r="D255">
            <v>83</v>
          </cell>
          <cell r="E255">
            <v>6.747967479674796</v>
          </cell>
          <cell r="F255">
            <v>28</v>
          </cell>
          <cell r="G255">
            <v>10.108303249097473</v>
          </cell>
          <cell r="H255">
            <v>1</v>
          </cell>
          <cell r="I255">
            <v>4.545454545454546</v>
          </cell>
          <cell r="J255">
            <v>184</v>
          </cell>
          <cell r="K255">
            <v>7.17628705148206</v>
          </cell>
        </row>
        <row r="256">
          <cell r="A256" t="str">
            <v>Total</v>
          </cell>
          <cell r="B256">
            <v>1035</v>
          </cell>
          <cell r="C256">
            <v>100</v>
          </cell>
          <cell r="D256">
            <v>1230</v>
          </cell>
          <cell r="E256">
            <v>100</v>
          </cell>
          <cell r="F256">
            <v>277</v>
          </cell>
          <cell r="G256">
            <v>100</v>
          </cell>
          <cell r="H256">
            <v>22</v>
          </cell>
          <cell r="I256">
            <v>100</v>
          </cell>
          <cell r="J256">
            <v>2564</v>
          </cell>
          <cell r="K256">
            <v>100</v>
          </cell>
        </row>
        <row r="261">
          <cell r="A261" t="str">
            <v>inconnu</v>
          </cell>
          <cell r="B261">
            <v>628</v>
          </cell>
          <cell r="C261">
            <v>24.492979719188767</v>
          </cell>
        </row>
        <row r="262">
          <cell r="A262" t="str">
            <v>01</v>
          </cell>
          <cell r="B262">
            <v>8</v>
          </cell>
          <cell r="C262">
            <v>0.31201248049922</v>
          </cell>
        </row>
        <row r="263">
          <cell r="A263" t="str">
            <v>10</v>
          </cell>
          <cell r="B263">
            <v>33</v>
          </cell>
          <cell r="C263">
            <v>1.2870514820592824</v>
          </cell>
        </row>
        <row r="264">
          <cell r="A264" t="str">
            <v>11</v>
          </cell>
          <cell r="B264">
            <v>9</v>
          </cell>
          <cell r="C264">
            <v>0.3510140405616225</v>
          </cell>
        </row>
        <row r="265">
          <cell r="A265" t="str">
            <v>13</v>
          </cell>
          <cell r="B265">
            <v>4</v>
          </cell>
          <cell r="C265">
            <v>0.15600624024961</v>
          </cell>
        </row>
        <row r="266">
          <cell r="A266" t="str">
            <v>14</v>
          </cell>
          <cell r="B266">
            <v>2</v>
          </cell>
          <cell r="C266">
            <v>0.078003120124805</v>
          </cell>
        </row>
        <row r="267">
          <cell r="A267" t="str">
            <v>16</v>
          </cell>
          <cell r="B267">
            <v>2</v>
          </cell>
          <cell r="C267">
            <v>0.078003120124805</v>
          </cell>
        </row>
        <row r="268">
          <cell r="A268" t="str">
            <v>17</v>
          </cell>
          <cell r="B268">
            <v>4</v>
          </cell>
          <cell r="C268">
            <v>0.15600624024961</v>
          </cell>
        </row>
        <row r="269">
          <cell r="A269" t="str">
            <v>18</v>
          </cell>
          <cell r="B269">
            <v>2</v>
          </cell>
          <cell r="C269">
            <v>0.078003120124805</v>
          </cell>
        </row>
        <row r="270">
          <cell r="A270" t="str">
            <v>19</v>
          </cell>
          <cell r="B270">
            <v>1</v>
          </cell>
          <cell r="C270">
            <v>0.0390015600624025</v>
          </cell>
        </row>
        <row r="271">
          <cell r="A271" t="str">
            <v>20</v>
          </cell>
          <cell r="B271">
            <v>3</v>
          </cell>
          <cell r="C271">
            <v>0.1170046801872075</v>
          </cell>
        </row>
        <row r="272">
          <cell r="A272" t="str">
            <v>21</v>
          </cell>
          <cell r="B272">
            <v>7</v>
          </cell>
          <cell r="C272">
            <v>0.27301092043681746</v>
          </cell>
        </row>
        <row r="273">
          <cell r="A273" t="str">
            <v>22</v>
          </cell>
          <cell r="B273">
            <v>5</v>
          </cell>
          <cell r="C273">
            <v>0.19500780031201248</v>
          </cell>
        </row>
        <row r="274">
          <cell r="A274" t="str">
            <v>23</v>
          </cell>
          <cell r="B274">
            <v>6</v>
          </cell>
          <cell r="C274">
            <v>0.234009360374415</v>
          </cell>
        </row>
        <row r="275">
          <cell r="A275" t="str">
            <v>24</v>
          </cell>
          <cell r="B275">
            <v>2</v>
          </cell>
          <cell r="C275">
            <v>0.078003120124805</v>
          </cell>
        </row>
        <row r="276">
          <cell r="A276" t="str">
            <v>25</v>
          </cell>
          <cell r="B276">
            <v>20</v>
          </cell>
          <cell r="C276">
            <v>0.7800312012480499</v>
          </cell>
        </row>
        <row r="277">
          <cell r="A277" t="str">
            <v>26</v>
          </cell>
          <cell r="B277">
            <v>3</v>
          </cell>
          <cell r="C277">
            <v>0.1170046801872075</v>
          </cell>
        </row>
        <row r="278">
          <cell r="A278" t="str">
            <v>27</v>
          </cell>
          <cell r="B278">
            <v>2</v>
          </cell>
          <cell r="C278">
            <v>0.078003120124805</v>
          </cell>
        </row>
        <row r="279">
          <cell r="A279" t="str">
            <v>28</v>
          </cell>
          <cell r="B279">
            <v>10</v>
          </cell>
          <cell r="C279">
            <v>0.39001560062402496</v>
          </cell>
        </row>
        <row r="280">
          <cell r="A280" t="str">
            <v>29</v>
          </cell>
          <cell r="B280">
            <v>3</v>
          </cell>
          <cell r="C280">
            <v>0.1170046801872075</v>
          </cell>
        </row>
        <row r="281">
          <cell r="A281" t="str">
            <v>30</v>
          </cell>
          <cell r="B281">
            <v>2</v>
          </cell>
          <cell r="C281">
            <v>0.078003120124805</v>
          </cell>
        </row>
        <row r="282">
          <cell r="A282" t="str">
            <v>32</v>
          </cell>
          <cell r="B282">
            <v>1</v>
          </cell>
          <cell r="C282">
            <v>0.0390015600624025</v>
          </cell>
        </row>
        <row r="283">
          <cell r="A283" t="str">
            <v>33</v>
          </cell>
          <cell r="B283">
            <v>5</v>
          </cell>
          <cell r="C283">
            <v>0.19500780031201248</v>
          </cell>
        </row>
        <row r="284">
          <cell r="A284" t="str">
            <v>35</v>
          </cell>
          <cell r="B284">
            <v>9</v>
          </cell>
          <cell r="C284">
            <v>0.3510140405616225</v>
          </cell>
        </row>
        <row r="285">
          <cell r="A285" t="str">
            <v>37</v>
          </cell>
          <cell r="B285">
            <v>2</v>
          </cell>
          <cell r="C285">
            <v>0.078003120124805</v>
          </cell>
        </row>
        <row r="286">
          <cell r="A286" t="str">
            <v>38</v>
          </cell>
          <cell r="B286">
            <v>10</v>
          </cell>
          <cell r="C286">
            <v>0.39001560062402496</v>
          </cell>
        </row>
        <row r="287">
          <cell r="A287" t="str">
            <v>39</v>
          </cell>
          <cell r="B287">
            <v>2</v>
          </cell>
          <cell r="C287">
            <v>0.078003120124805</v>
          </cell>
        </row>
        <row r="288">
          <cell r="A288" t="str">
            <v>41</v>
          </cell>
          <cell r="B288">
            <v>30</v>
          </cell>
          <cell r="C288">
            <v>1.1700468018720749</v>
          </cell>
        </row>
        <row r="289">
          <cell r="A289" t="str">
            <v>42</v>
          </cell>
          <cell r="B289">
            <v>22</v>
          </cell>
          <cell r="C289">
            <v>0.858034321372855</v>
          </cell>
        </row>
        <row r="290">
          <cell r="A290" t="str">
            <v>43</v>
          </cell>
          <cell r="B290">
            <v>96</v>
          </cell>
          <cell r="C290">
            <v>3.74414976599064</v>
          </cell>
        </row>
        <row r="291">
          <cell r="A291" t="str">
            <v>45</v>
          </cell>
          <cell r="B291">
            <v>30</v>
          </cell>
          <cell r="C291">
            <v>1.1700468018720749</v>
          </cell>
        </row>
        <row r="292">
          <cell r="A292" t="str">
            <v>46</v>
          </cell>
          <cell r="B292">
            <v>174</v>
          </cell>
          <cell r="C292">
            <v>6.786271450858035</v>
          </cell>
        </row>
        <row r="293">
          <cell r="A293" t="str">
            <v>47</v>
          </cell>
          <cell r="B293">
            <v>61</v>
          </cell>
          <cell r="C293">
            <v>2.3790951638065523</v>
          </cell>
        </row>
        <row r="294">
          <cell r="A294" t="str">
            <v>49</v>
          </cell>
          <cell r="B294">
            <v>339</v>
          </cell>
          <cell r="C294">
            <v>13.221528861154447</v>
          </cell>
        </row>
        <row r="295">
          <cell r="A295" t="str">
            <v>50</v>
          </cell>
          <cell r="B295">
            <v>1</v>
          </cell>
          <cell r="C295">
            <v>0.0390015600624025</v>
          </cell>
        </row>
        <row r="296">
          <cell r="A296" t="str">
            <v>51</v>
          </cell>
          <cell r="B296">
            <v>2</v>
          </cell>
          <cell r="C296">
            <v>0.078003120124805</v>
          </cell>
        </row>
        <row r="297">
          <cell r="A297" t="str">
            <v>52</v>
          </cell>
          <cell r="B297">
            <v>47</v>
          </cell>
          <cell r="C297">
            <v>1.8330733229329172</v>
          </cell>
        </row>
        <row r="298">
          <cell r="A298" t="str">
            <v>53</v>
          </cell>
          <cell r="B298">
            <v>99</v>
          </cell>
          <cell r="C298">
            <v>3.8611544461778475</v>
          </cell>
        </row>
        <row r="299">
          <cell r="A299" t="str">
            <v>55</v>
          </cell>
          <cell r="B299">
            <v>8</v>
          </cell>
          <cell r="C299">
            <v>0.31201248049922</v>
          </cell>
        </row>
        <row r="300">
          <cell r="A300" t="str">
            <v>56</v>
          </cell>
          <cell r="B300">
            <v>58</v>
          </cell>
          <cell r="C300">
            <v>2.2620904836193447</v>
          </cell>
        </row>
        <row r="301">
          <cell r="A301" t="str">
            <v>58</v>
          </cell>
          <cell r="B301">
            <v>4</v>
          </cell>
          <cell r="C301">
            <v>0.15600624024961</v>
          </cell>
        </row>
        <row r="302">
          <cell r="A302" t="str">
            <v>61</v>
          </cell>
          <cell r="B302">
            <v>11</v>
          </cell>
          <cell r="C302">
            <v>0.4290171606864275</v>
          </cell>
        </row>
        <row r="303">
          <cell r="A303" t="str">
            <v>62</v>
          </cell>
          <cell r="B303">
            <v>18</v>
          </cell>
          <cell r="C303">
            <v>0.702028081123245</v>
          </cell>
        </row>
        <row r="304">
          <cell r="A304" t="str">
            <v>63</v>
          </cell>
          <cell r="B304">
            <v>1</v>
          </cell>
          <cell r="C304">
            <v>0.0390015600624025</v>
          </cell>
        </row>
        <row r="305">
          <cell r="A305" t="str">
            <v>64</v>
          </cell>
          <cell r="B305">
            <v>22</v>
          </cell>
          <cell r="C305">
            <v>0.858034321372855</v>
          </cell>
        </row>
        <row r="306">
          <cell r="A306" t="str">
            <v>65</v>
          </cell>
          <cell r="B306">
            <v>7</v>
          </cell>
          <cell r="C306">
            <v>0.27301092043681746</v>
          </cell>
        </row>
        <row r="307">
          <cell r="A307" t="str">
            <v>66</v>
          </cell>
          <cell r="B307">
            <v>8</v>
          </cell>
          <cell r="C307">
            <v>0.31201248049922</v>
          </cell>
        </row>
        <row r="308">
          <cell r="A308" t="str">
            <v>68</v>
          </cell>
          <cell r="B308">
            <v>11</v>
          </cell>
          <cell r="C308">
            <v>0.4290171606864275</v>
          </cell>
        </row>
        <row r="309">
          <cell r="A309" t="str">
            <v>69</v>
          </cell>
          <cell r="B309">
            <v>9</v>
          </cell>
          <cell r="C309">
            <v>0.3510140405616225</v>
          </cell>
        </row>
        <row r="310">
          <cell r="A310" t="str">
            <v>70</v>
          </cell>
          <cell r="B310">
            <v>14</v>
          </cell>
          <cell r="C310">
            <v>0.5460218408736349</v>
          </cell>
        </row>
        <row r="311">
          <cell r="A311" t="str">
            <v>71</v>
          </cell>
          <cell r="B311">
            <v>28</v>
          </cell>
          <cell r="C311">
            <v>1.0920436817472698</v>
          </cell>
        </row>
        <row r="312">
          <cell r="A312" t="str">
            <v>72</v>
          </cell>
          <cell r="B312">
            <v>3</v>
          </cell>
          <cell r="C312">
            <v>0.1170046801872075</v>
          </cell>
        </row>
        <row r="313">
          <cell r="A313" t="str">
            <v>73</v>
          </cell>
          <cell r="B313">
            <v>11</v>
          </cell>
          <cell r="C313">
            <v>0.4290171606864275</v>
          </cell>
        </row>
        <row r="314">
          <cell r="A314" t="str">
            <v>74</v>
          </cell>
          <cell r="B314">
            <v>2</v>
          </cell>
          <cell r="C314">
            <v>0.078003120124805</v>
          </cell>
        </row>
        <row r="315">
          <cell r="A315" t="str">
            <v>77</v>
          </cell>
          <cell r="B315">
            <v>13</v>
          </cell>
          <cell r="C315">
            <v>0.5070202808112325</v>
          </cell>
        </row>
        <row r="316">
          <cell r="A316" t="str">
            <v>78</v>
          </cell>
          <cell r="B316">
            <v>101</v>
          </cell>
          <cell r="C316">
            <v>3.939157566302652</v>
          </cell>
        </row>
        <row r="317">
          <cell r="A317" t="str">
            <v>79</v>
          </cell>
          <cell r="B317">
            <v>5</v>
          </cell>
          <cell r="C317">
            <v>0.19500780031201248</v>
          </cell>
        </row>
        <row r="318">
          <cell r="A318" t="str">
            <v>80</v>
          </cell>
          <cell r="B318">
            <v>16</v>
          </cell>
          <cell r="C318">
            <v>0.62402496099844</v>
          </cell>
        </row>
        <row r="319">
          <cell r="A319" t="str">
            <v>81</v>
          </cell>
          <cell r="B319">
            <v>73</v>
          </cell>
          <cell r="C319">
            <v>2.847113884555382</v>
          </cell>
        </row>
        <row r="320">
          <cell r="A320" t="str">
            <v>82</v>
          </cell>
          <cell r="B320">
            <v>9</v>
          </cell>
          <cell r="C320">
            <v>0.3510140405616225</v>
          </cell>
        </row>
        <row r="321">
          <cell r="A321" t="str">
            <v>84</v>
          </cell>
          <cell r="B321">
            <v>15</v>
          </cell>
          <cell r="C321">
            <v>0.5850234009360374</v>
          </cell>
        </row>
        <row r="322">
          <cell r="A322" t="str">
            <v>85</v>
          </cell>
          <cell r="B322">
            <v>19</v>
          </cell>
          <cell r="C322">
            <v>0.7410296411856474</v>
          </cell>
        </row>
        <row r="323">
          <cell r="A323" t="str">
            <v>86</v>
          </cell>
          <cell r="B323">
            <v>151</v>
          </cell>
          <cell r="C323">
            <v>5.889235569422777</v>
          </cell>
        </row>
        <row r="324">
          <cell r="A324" t="str">
            <v>87</v>
          </cell>
          <cell r="B324">
            <v>63</v>
          </cell>
          <cell r="C324">
            <v>2.4570982839313573</v>
          </cell>
        </row>
        <row r="325">
          <cell r="A325" t="str">
            <v>88</v>
          </cell>
          <cell r="B325">
            <v>145</v>
          </cell>
          <cell r="C325">
            <v>5.655226209048362</v>
          </cell>
        </row>
        <row r="326">
          <cell r="A326" t="str">
            <v>90</v>
          </cell>
          <cell r="B326">
            <v>6</v>
          </cell>
          <cell r="C326">
            <v>0.234009360374415</v>
          </cell>
        </row>
        <row r="327">
          <cell r="A327" t="str">
            <v>93</v>
          </cell>
          <cell r="B327">
            <v>6</v>
          </cell>
          <cell r="C327">
            <v>0.234009360374415</v>
          </cell>
        </row>
        <row r="328">
          <cell r="A328" t="str">
            <v>94</v>
          </cell>
          <cell r="B328">
            <v>29</v>
          </cell>
          <cell r="C328">
            <v>1.1310452418096724</v>
          </cell>
        </row>
        <row r="329">
          <cell r="A329" t="str">
            <v>95</v>
          </cell>
          <cell r="B329">
            <v>2</v>
          </cell>
          <cell r="C329">
            <v>0.078003120124805</v>
          </cell>
        </row>
        <row r="330">
          <cell r="A330" t="str">
            <v>96</v>
          </cell>
          <cell r="B330">
            <v>8</v>
          </cell>
          <cell r="C330">
            <v>0.31201248049922</v>
          </cell>
        </row>
        <row r="331">
          <cell r="A331" t="str">
            <v>97</v>
          </cell>
          <cell r="B331">
            <v>1</v>
          </cell>
          <cell r="C331">
            <v>0.0390015600624025</v>
          </cell>
        </row>
        <row r="332">
          <cell r="A332" t="str">
            <v>99</v>
          </cell>
          <cell r="B332">
            <v>1</v>
          </cell>
          <cell r="C332">
            <v>0.0390015600624025</v>
          </cell>
        </row>
        <row r="333">
          <cell r="A333" t="str">
            <v>Total</v>
          </cell>
          <cell r="B333">
            <v>2564</v>
          </cell>
          <cell r="C333">
            <v>100</v>
          </cell>
        </row>
        <row r="341">
          <cell r="B341" t="str">
            <v>1-CSS</v>
          </cell>
          <cell r="D341" t="str">
            <v>2-IT</v>
          </cell>
          <cell r="F341" t="str">
            <v>3-IP</v>
          </cell>
          <cell r="H341" t="str">
            <v>4-Mortel</v>
          </cell>
          <cell r="J341" t="str">
            <v>Total</v>
          </cell>
        </row>
        <row r="342">
          <cell r="A342" t="str">
            <v>inconnu</v>
          </cell>
          <cell r="B342">
            <v>423</v>
          </cell>
          <cell r="C342">
            <v>40.869565217391305</v>
          </cell>
          <cell r="D342">
            <v>151</v>
          </cell>
          <cell r="E342">
            <v>12.276422764227641</v>
          </cell>
          <cell r="F342">
            <v>49</v>
          </cell>
          <cell r="G342">
            <v>17.689530685920577</v>
          </cell>
          <cell r="H342">
            <v>5</v>
          </cell>
          <cell r="I342">
            <v>22.727272727272727</v>
          </cell>
          <cell r="J342">
            <v>628</v>
          </cell>
          <cell r="K342">
            <v>24.492979719188767</v>
          </cell>
        </row>
        <row r="343">
          <cell r="A343" t="str">
            <v>01</v>
          </cell>
          <cell r="B343">
            <v>2</v>
          </cell>
          <cell r="C343">
            <v>0.1932367149758454</v>
          </cell>
          <cell r="D343">
            <v>6</v>
          </cell>
          <cell r="E343">
            <v>0.4878048780487805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8</v>
          </cell>
          <cell r="K343">
            <v>0.31201248049922</v>
          </cell>
        </row>
        <row r="344">
          <cell r="A344" t="str">
            <v>10</v>
          </cell>
          <cell r="B344">
            <v>10</v>
          </cell>
          <cell r="C344">
            <v>0.9661835748792271</v>
          </cell>
          <cell r="D344">
            <v>17</v>
          </cell>
          <cell r="E344">
            <v>1.3821138211382114</v>
          </cell>
          <cell r="F344">
            <v>6</v>
          </cell>
          <cell r="G344">
            <v>2.166064981949458</v>
          </cell>
          <cell r="H344">
            <v>0</v>
          </cell>
          <cell r="I344">
            <v>0</v>
          </cell>
          <cell r="J344">
            <v>33</v>
          </cell>
          <cell r="K344">
            <v>1.2870514820592824</v>
          </cell>
        </row>
        <row r="345">
          <cell r="A345" t="str">
            <v>11</v>
          </cell>
          <cell r="B345">
            <v>3</v>
          </cell>
          <cell r="C345">
            <v>0.2898550724637681</v>
          </cell>
          <cell r="D345">
            <v>5</v>
          </cell>
          <cell r="E345">
            <v>0.40650406504065045</v>
          </cell>
          <cell r="F345">
            <v>1</v>
          </cell>
          <cell r="G345">
            <v>0.36101083032490977</v>
          </cell>
          <cell r="H345">
            <v>0</v>
          </cell>
          <cell r="I345">
            <v>0</v>
          </cell>
          <cell r="J345">
            <v>9</v>
          </cell>
          <cell r="K345">
            <v>0.3510140405616225</v>
          </cell>
        </row>
        <row r="346">
          <cell r="A346" t="str">
            <v>13</v>
          </cell>
          <cell r="B346">
            <v>1</v>
          </cell>
          <cell r="C346">
            <v>0.0966183574879227</v>
          </cell>
          <cell r="D346">
            <v>2</v>
          </cell>
          <cell r="E346">
            <v>0.16260162601626013</v>
          </cell>
          <cell r="F346">
            <v>1</v>
          </cell>
          <cell r="G346">
            <v>0.36101083032490977</v>
          </cell>
          <cell r="H346">
            <v>0</v>
          </cell>
          <cell r="I346">
            <v>0</v>
          </cell>
          <cell r="J346">
            <v>4</v>
          </cell>
          <cell r="K346">
            <v>0.15600624024961</v>
          </cell>
        </row>
        <row r="347">
          <cell r="A347" t="str">
            <v>14</v>
          </cell>
          <cell r="B347">
            <v>0</v>
          </cell>
          <cell r="C347">
            <v>0</v>
          </cell>
          <cell r="D347">
            <v>1</v>
          </cell>
          <cell r="E347">
            <v>0.08130081300813007</v>
          </cell>
          <cell r="F347">
            <v>1</v>
          </cell>
          <cell r="G347">
            <v>0.36101083032490977</v>
          </cell>
          <cell r="H347">
            <v>0</v>
          </cell>
          <cell r="I347">
            <v>0</v>
          </cell>
          <cell r="J347">
            <v>2</v>
          </cell>
          <cell r="K347">
            <v>0.078003120124805</v>
          </cell>
        </row>
        <row r="348">
          <cell r="A348" t="str">
            <v>16</v>
          </cell>
          <cell r="B348">
            <v>0</v>
          </cell>
          <cell r="C348">
            <v>0</v>
          </cell>
          <cell r="D348">
            <v>2</v>
          </cell>
          <cell r="E348">
            <v>0.16260162601626013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2</v>
          </cell>
          <cell r="K348">
            <v>0.078003120124805</v>
          </cell>
        </row>
        <row r="349">
          <cell r="A349" t="str">
            <v>17</v>
          </cell>
          <cell r="B349">
            <v>2</v>
          </cell>
          <cell r="C349">
            <v>0.1932367149758454</v>
          </cell>
          <cell r="D349">
            <v>2</v>
          </cell>
          <cell r="E349">
            <v>0.16260162601626013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4</v>
          </cell>
          <cell r="K349">
            <v>0.15600624024961</v>
          </cell>
        </row>
        <row r="350">
          <cell r="A350" t="str">
            <v>18</v>
          </cell>
          <cell r="B350">
            <v>0</v>
          </cell>
          <cell r="C350">
            <v>0</v>
          </cell>
          <cell r="D350">
            <v>1</v>
          </cell>
          <cell r="E350">
            <v>0.08130081300813007</v>
          </cell>
          <cell r="F350">
            <v>1</v>
          </cell>
          <cell r="G350">
            <v>0.36101083032490977</v>
          </cell>
          <cell r="H350">
            <v>0</v>
          </cell>
          <cell r="I350">
            <v>0</v>
          </cell>
          <cell r="J350">
            <v>2</v>
          </cell>
          <cell r="K350">
            <v>0.078003120124805</v>
          </cell>
        </row>
        <row r="351">
          <cell r="A351" t="str">
            <v>19</v>
          </cell>
          <cell r="B351">
            <v>1</v>
          </cell>
          <cell r="C351">
            <v>0.0966183574879227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1</v>
          </cell>
          <cell r="K351">
            <v>0.0390015600624025</v>
          </cell>
        </row>
        <row r="352">
          <cell r="A352" t="str">
            <v>20</v>
          </cell>
          <cell r="B352">
            <v>2</v>
          </cell>
          <cell r="C352">
            <v>0.1932367149758454</v>
          </cell>
          <cell r="D352">
            <v>1</v>
          </cell>
          <cell r="E352">
            <v>0.08130081300813007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3</v>
          </cell>
          <cell r="K352">
            <v>0.1170046801872075</v>
          </cell>
        </row>
        <row r="353">
          <cell r="A353" t="str">
            <v>21</v>
          </cell>
          <cell r="B353">
            <v>5</v>
          </cell>
          <cell r="C353">
            <v>0.48309178743961356</v>
          </cell>
          <cell r="D353">
            <v>2</v>
          </cell>
          <cell r="E353">
            <v>0.16260162601626013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7</v>
          </cell>
          <cell r="K353">
            <v>0.27301092043681746</v>
          </cell>
        </row>
        <row r="354">
          <cell r="A354" t="str">
            <v>22</v>
          </cell>
          <cell r="B354">
            <v>4</v>
          </cell>
          <cell r="C354">
            <v>0.3864734299516908</v>
          </cell>
          <cell r="D354">
            <v>1</v>
          </cell>
          <cell r="E354">
            <v>0.08130081300813007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5</v>
          </cell>
          <cell r="K354">
            <v>0.19500780031201248</v>
          </cell>
        </row>
        <row r="355">
          <cell r="A355" t="str">
            <v>23</v>
          </cell>
          <cell r="B355">
            <v>2</v>
          </cell>
          <cell r="C355">
            <v>0.1932367149758454</v>
          </cell>
          <cell r="D355">
            <v>3</v>
          </cell>
          <cell r="E355">
            <v>0.24390243902439024</v>
          </cell>
          <cell r="F355">
            <v>1</v>
          </cell>
          <cell r="G355">
            <v>0.36101083032490977</v>
          </cell>
          <cell r="H355">
            <v>0</v>
          </cell>
          <cell r="I355">
            <v>0</v>
          </cell>
          <cell r="J355">
            <v>6</v>
          </cell>
          <cell r="K355">
            <v>0.234009360374415</v>
          </cell>
        </row>
        <row r="356">
          <cell r="A356" t="str">
            <v>24</v>
          </cell>
          <cell r="B356">
            <v>1</v>
          </cell>
          <cell r="C356">
            <v>0.0966183574879227</v>
          </cell>
          <cell r="D356">
            <v>0</v>
          </cell>
          <cell r="E356">
            <v>0</v>
          </cell>
          <cell r="F356">
            <v>1</v>
          </cell>
          <cell r="G356">
            <v>0.36101083032490977</v>
          </cell>
          <cell r="H356">
            <v>0</v>
          </cell>
          <cell r="I356">
            <v>0</v>
          </cell>
          <cell r="J356">
            <v>2</v>
          </cell>
          <cell r="K356">
            <v>0.078003120124805</v>
          </cell>
        </row>
        <row r="357">
          <cell r="A357" t="str">
            <v>25</v>
          </cell>
          <cell r="B357">
            <v>7</v>
          </cell>
          <cell r="C357">
            <v>0.6763285024154589</v>
          </cell>
          <cell r="D357">
            <v>10</v>
          </cell>
          <cell r="E357">
            <v>0.8130081300813009</v>
          </cell>
          <cell r="F357">
            <v>3</v>
          </cell>
          <cell r="G357">
            <v>1.083032490974729</v>
          </cell>
          <cell r="H357">
            <v>0</v>
          </cell>
          <cell r="I357">
            <v>0</v>
          </cell>
          <cell r="J357">
            <v>20</v>
          </cell>
          <cell r="K357">
            <v>0.7800312012480499</v>
          </cell>
        </row>
        <row r="358">
          <cell r="A358" t="str">
            <v>26</v>
          </cell>
          <cell r="B358">
            <v>1</v>
          </cell>
          <cell r="C358">
            <v>0.0966183574879227</v>
          </cell>
          <cell r="D358">
            <v>2</v>
          </cell>
          <cell r="E358">
            <v>0.16260162601626013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3</v>
          </cell>
          <cell r="K358">
            <v>0.1170046801872075</v>
          </cell>
        </row>
        <row r="359">
          <cell r="A359" t="str">
            <v>27</v>
          </cell>
          <cell r="B359">
            <v>0</v>
          </cell>
          <cell r="C359">
            <v>0</v>
          </cell>
          <cell r="D359">
            <v>2</v>
          </cell>
          <cell r="E359">
            <v>0.16260162601626013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2</v>
          </cell>
          <cell r="K359">
            <v>0.078003120124805</v>
          </cell>
        </row>
        <row r="360">
          <cell r="A360" t="str">
            <v>28</v>
          </cell>
          <cell r="B360">
            <v>2</v>
          </cell>
          <cell r="C360">
            <v>0.1932367149758454</v>
          </cell>
          <cell r="D360">
            <v>6</v>
          </cell>
          <cell r="E360">
            <v>0.4878048780487805</v>
          </cell>
          <cell r="F360">
            <v>2</v>
          </cell>
          <cell r="G360">
            <v>0.7220216606498195</v>
          </cell>
          <cell r="H360">
            <v>0</v>
          </cell>
          <cell r="I360">
            <v>0</v>
          </cell>
          <cell r="J360">
            <v>10</v>
          </cell>
          <cell r="K360">
            <v>0.39001560062402496</v>
          </cell>
        </row>
        <row r="361">
          <cell r="A361" t="str">
            <v>29</v>
          </cell>
          <cell r="B361">
            <v>2</v>
          </cell>
          <cell r="C361">
            <v>0.1932367149758454</v>
          </cell>
          <cell r="D361">
            <v>1</v>
          </cell>
          <cell r="E361">
            <v>0.08130081300813007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3</v>
          </cell>
          <cell r="K361">
            <v>0.1170046801872075</v>
          </cell>
        </row>
        <row r="362">
          <cell r="A362" t="str">
            <v>30</v>
          </cell>
          <cell r="B362">
            <v>0</v>
          </cell>
          <cell r="C362">
            <v>0</v>
          </cell>
          <cell r="D362">
            <v>2</v>
          </cell>
          <cell r="E362">
            <v>0.16260162601626013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2</v>
          </cell>
          <cell r="K362">
            <v>0.078003120124805</v>
          </cell>
        </row>
        <row r="363">
          <cell r="A363" t="str">
            <v>32</v>
          </cell>
          <cell r="B363">
            <v>0</v>
          </cell>
          <cell r="C363">
            <v>0</v>
          </cell>
          <cell r="D363">
            <v>1</v>
          </cell>
          <cell r="E363">
            <v>0.08130081300813007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1</v>
          </cell>
          <cell r="K363">
            <v>0.0390015600624025</v>
          </cell>
        </row>
        <row r="364">
          <cell r="A364" t="str">
            <v>33</v>
          </cell>
          <cell r="B364">
            <v>2</v>
          </cell>
          <cell r="C364">
            <v>0.1932367149758454</v>
          </cell>
          <cell r="D364">
            <v>3</v>
          </cell>
          <cell r="E364">
            <v>0.24390243902439024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5</v>
          </cell>
          <cell r="K364">
            <v>0.19500780031201248</v>
          </cell>
        </row>
        <row r="365">
          <cell r="A365" t="str">
            <v>35</v>
          </cell>
          <cell r="B365">
            <v>6</v>
          </cell>
          <cell r="C365">
            <v>0.5797101449275363</v>
          </cell>
          <cell r="D365">
            <v>3</v>
          </cell>
          <cell r="E365">
            <v>0.24390243902439024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9</v>
          </cell>
          <cell r="K365">
            <v>0.3510140405616225</v>
          </cell>
        </row>
        <row r="366">
          <cell r="A366" t="str">
            <v>37</v>
          </cell>
          <cell r="B366">
            <v>0</v>
          </cell>
          <cell r="C366">
            <v>0</v>
          </cell>
          <cell r="D366">
            <v>2</v>
          </cell>
          <cell r="E366">
            <v>0.16260162601626013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2</v>
          </cell>
          <cell r="K366">
            <v>0.078003120124805</v>
          </cell>
        </row>
        <row r="367">
          <cell r="A367" t="str">
            <v>38</v>
          </cell>
          <cell r="B367">
            <v>4</v>
          </cell>
          <cell r="C367">
            <v>0.3864734299516908</v>
          </cell>
          <cell r="D367">
            <v>6</v>
          </cell>
          <cell r="E367">
            <v>0.4878048780487805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10</v>
          </cell>
          <cell r="K367">
            <v>0.39001560062402496</v>
          </cell>
        </row>
        <row r="368">
          <cell r="A368" t="str">
            <v>39</v>
          </cell>
          <cell r="B368">
            <v>1</v>
          </cell>
          <cell r="C368">
            <v>0.0966183574879227</v>
          </cell>
          <cell r="D368">
            <v>1</v>
          </cell>
          <cell r="E368">
            <v>0.08130081300813007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2</v>
          </cell>
          <cell r="K368">
            <v>0.078003120124805</v>
          </cell>
        </row>
        <row r="369">
          <cell r="A369" t="str">
            <v>41</v>
          </cell>
          <cell r="B369">
            <v>12</v>
          </cell>
          <cell r="C369">
            <v>1.1594202898550725</v>
          </cell>
          <cell r="D369">
            <v>16</v>
          </cell>
          <cell r="E369">
            <v>1.300813008130081</v>
          </cell>
          <cell r="F369">
            <v>2</v>
          </cell>
          <cell r="G369">
            <v>0.7220216606498195</v>
          </cell>
          <cell r="H369">
            <v>0</v>
          </cell>
          <cell r="I369">
            <v>0</v>
          </cell>
          <cell r="J369">
            <v>30</v>
          </cell>
          <cell r="K369">
            <v>1.1700468018720749</v>
          </cell>
        </row>
        <row r="370">
          <cell r="A370" t="str">
            <v>42</v>
          </cell>
          <cell r="B370">
            <v>4</v>
          </cell>
          <cell r="C370">
            <v>0.3864734299516908</v>
          </cell>
          <cell r="D370">
            <v>14</v>
          </cell>
          <cell r="E370">
            <v>1.1382113821138211</v>
          </cell>
          <cell r="F370">
            <v>4</v>
          </cell>
          <cell r="G370">
            <v>1.444043321299639</v>
          </cell>
          <cell r="H370">
            <v>0</v>
          </cell>
          <cell r="I370">
            <v>0</v>
          </cell>
          <cell r="J370">
            <v>22</v>
          </cell>
          <cell r="K370">
            <v>0.858034321372855</v>
          </cell>
        </row>
        <row r="371">
          <cell r="A371" t="str">
            <v>43</v>
          </cell>
          <cell r="B371">
            <v>30</v>
          </cell>
          <cell r="C371">
            <v>2.898550724637681</v>
          </cell>
          <cell r="D371">
            <v>54</v>
          </cell>
          <cell r="E371">
            <v>4.390243902439024</v>
          </cell>
          <cell r="F371">
            <v>11</v>
          </cell>
          <cell r="G371">
            <v>3.9711191335740073</v>
          </cell>
          <cell r="H371">
            <v>1</v>
          </cell>
          <cell r="I371">
            <v>4.545454545454546</v>
          </cell>
          <cell r="J371">
            <v>96</v>
          </cell>
          <cell r="K371">
            <v>3.74414976599064</v>
          </cell>
        </row>
        <row r="372">
          <cell r="A372" t="str">
            <v>45</v>
          </cell>
          <cell r="B372">
            <v>10</v>
          </cell>
          <cell r="C372">
            <v>0.9661835748792271</v>
          </cell>
          <cell r="D372">
            <v>19</v>
          </cell>
          <cell r="E372">
            <v>1.5447154471544715</v>
          </cell>
          <cell r="F372">
            <v>1</v>
          </cell>
          <cell r="G372">
            <v>0.36101083032490977</v>
          </cell>
          <cell r="H372">
            <v>0</v>
          </cell>
          <cell r="I372">
            <v>0</v>
          </cell>
          <cell r="J372">
            <v>30</v>
          </cell>
          <cell r="K372">
            <v>1.1700468018720749</v>
          </cell>
        </row>
        <row r="373">
          <cell r="A373" t="str">
            <v>46</v>
          </cell>
          <cell r="B373">
            <v>76</v>
          </cell>
          <cell r="C373">
            <v>7.342995169082126</v>
          </cell>
          <cell r="D373">
            <v>82</v>
          </cell>
          <cell r="E373">
            <v>6.666666666666668</v>
          </cell>
          <cell r="F373">
            <v>16</v>
          </cell>
          <cell r="G373">
            <v>5.776173285198556</v>
          </cell>
          <cell r="H373">
            <v>0</v>
          </cell>
          <cell r="I373">
            <v>0</v>
          </cell>
          <cell r="J373">
            <v>174</v>
          </cell>
          <cell r="K373">
            <v>6.786271450858035</v>
          </cell>
        </row>
        <row r="374">
          <cell r="A374" t="str">
            <v>47</v>
          </cell>
          <cell r="B374">
            <v>20</v>
          </cell>
          <cell r="C374">
            <v>1.9323671497584543</v>
          </cell>
          <cell r="D374">
            <v>30</v>
          </cell>
          <cell r="E374">
            <v>2.4390243902439024</v>
          </cell>
          <cell r="F374">
            <v>10</v>
          </cell>
          <cell r="G374">
            <v>3.6101083032490973</v>
          </cell>
          <cell r="H374">
            <v>1</v>
          </cell>
          <cell r="I374">
            <v>4.545454545454546</v>
          </cell>
          <cell r="J374">
            <v>61</v>
          </cell>
          <cell r="K374">
            <v>2.3790951638065523</v>
          </cell>
        </row>
        <row r="375">
          <cell r="A375" t="str">
            <v>49</v>
          </cell>
          <cell r="B375">
            <v>47</v>
          </cell>
          <cell r="C375">
            <v>4.541062801932367</v>
          </cell>
          <cell r="D375">
            <v>215</v>
          </cell>
          <cell r="E375">
            <v>17.479674796747968</v>
          </cell>
          <cell r="F375">
            <v>66</v>
          </cell>
          <cell r="G375">
            <v>23.826714801444044</v>
          </cell>
          <cell r="H375">
            <v>11</v>
          </cell>
          <cell r="I375">
            <v>50</v>
          </cell>
          <cell r="J375">
            <v>339</v>
          </cell>
          <cell r="K375">
            <v>13.221528861154447</v>
          </cell>
        </row>
        <row r="376">
          <cell r="A376" t="str">
            <v>50</v>
          </cell>
          <cell r="B376">
            <v>1</v>
          </cell>
          <cell r="C376">
            <v>0.0966183574879227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1</v>
          </cell>
          <cell r="K376">
            <v>0.0390015600624025</v>
          </cell>
        </row>
        <row r="377">
          <cell r="A377" t="str">
            <v>51</v>
          </cell>
          <cell r="B377">
            <v>0</v>
          </cell>
          <cell r="C377">
            <v>0</v>
          </cell>
          <cell r="D377">
            <v>2</v>
          </cell>
          <cell r="E377">
            <v>0.16260162601626013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2</v>
          </cell>
          <cell r="K377">
            <v>0.078003120124805</v>
          </cell>
        </row>
        <row r="378">
          <cell r="A378" t="str">
            <v>52</v>
          </cell>
          <cell r="B378">
            <v>19</v>
          </cell>
          <cell r="C378">
            <v>1.8357487922705316</v>
          </cell>
          <cell r="D378">
            <v>23</v>
          </cell>
          <cell r="E378">
            <v>1.869918699186992</v>
          </cell>
          <cell r="F378">
            <v>5</v>
          </cell>
          <cell r="G378">
            <v>1.8050541516245486</v>
          </cell>
          <cell r="H378">
            <v>0</v>
          </cell>
          <cell r="I378">
            <v>0</v>
          </cell>
          <cell r="J378">
            <v>47</v>
          </cell>
          <cell r="K378">
            <v>1.8330733229329172</v>
          </cell>
        </row>
        <row r="379">
          <cell r="A379" t="str">
            <v>53</v>
          </cell>
          <cell r="B379">
            <v>26</v>
          </cell>
          <cell r="C379">
            <v>2.5120772946859904</v>
          </cell>
          <cell r="D379">
            <v>59</v>
          </cell>
          <cell r="E379">
            <v>4.796747967479675</v>
          </cell>
          <cell r="F379">
            <v>14</v>
          </cell>
          <cell r="G379">
            <v>5.054151624548736</v>
          </cell>
          <cell r="H379">
            <v>0</v>
          </cell>
          <cell r="I379">
            <v>0</v>
          </cell>
          <cell r="J379">
            <v>99</v>
          </cell>
          <cell r="K379">
            <v>3.8611544461778475</v>
          </cell>
        </row>
        <row r="380">
          <cell r="A380" t="str">
            <v>55</v>
          </cell>
          <cell r="B380">
            <v>3</v>
          </cell>
          <cell r="C380">
            <v>0.2898550724637681</v>
          </cell>
          <cell r="D380">
            <v>3</v>
          </cell>
          <cell r="E380">
            <v>0.24390243902439024</v>
          </cell>
          <cell r="F380">
            <v>2</v>
          </cell>
          <cell r="G380">
            <v>0.7220216606498195</v>
          </cell>
          <cell r="H380">
            <v>0</v>
          </cell>
          <cell r="I380">
            <v>0</v>
          </cell>
          <cell r="J380">
            <v>8</v>
          </cell>
          <cell r="K380">
            <v>0.31201248049922</v>
          </cell>
        </row>
        <row r="381">
          <cell r="A381" t="str">
            <v>56</v>
          </cell>
          <cell r="B381">
            <v>23</v>
          </cell>
          <cell r="C381">
            <v>2.2222222222222223</v>
          </cell>
          <cell r="D381">
            <v>27</v>
          </cell>
          <cell r="E381">
            <v>2.195121951219512</v>
          </cell>
          <cell r="F381">
            <v>8</v>
          </cell>
          <cell r="G381">
            <v>2.888086642599278</v>
          </cell>
          <cell r="H381">
            <v>0</v>
          </cell>
          <cell r="I381">
            <v>0</v>
          </cell>
          <cell r="J381">
            <v>58</v>
          </cell>
          <cell r="K381">
            <v>2.2620904836193447</v>
          </cell>
        </row>
        <row r="382">
          <cell r="A382" t="str">
            <v>58</v>
          </cell>
          <cell r="B382">
            <v>3</v>
          </cell>
          <cell r="C382">
            <v>0.2898550724637681</v>
          </cell>
          <cell r="D382">
            <v>1</v>
          </cell>
          <cell r="E382">
            <v>0.08130081300813007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4</v>
          </cell>
          <cell r="K382">
            <v>0.15600624024961</v>
          </cell>
        </row>
        <row r="383">
          <cell r="A383" t="str">
            <v>61</v>
          </cell>
          <cell r="B383">
            <v>6</v>
          </cell>
          <cell r="C383">
            <v>0.5797101449275363</v>
          </cell>
          <cell r="D383">
            <v>5</v>
          </cell>
          <cell r="E383">
            <v>0.40650406504065045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11</v>
          </cell>
          <cell r="K383">
            <v>0.4290171606864275</v>
          </cell>
        </row>
        <row r="384">
          <cell r="A384" t="str">
            <v>62</v>
          </cell>
          <cell r="B384">
            <v>9</v>
          </cell>
          <cell r="C384">
            <v>0.8695652173913043</v>
          </cell>
          <cell r="D384">
            <v>9</v>
          </cell>
          <cell r="E384">
            <v>0.7317073170731709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18</v>
          </cell>
          <cell r="K384">
            <v>0.702028081123245</v>
          </cell>
        </row>
        <row r="385">
          <cell r="A385" t="str">
            <v>63</v>
          </cell>
          <cell r="B385">
            <v>1</v>
          </cell>
          <cell r="C385">
            <v>0.0966183574879227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1</v>
          </cell>
          <cell r="K385">
            <v>0.0390015600624025</v>
          </cell>
        </row>
        <row r="386">
          <cell r="A386" t="str">
            <v>64</v>
          </cell>
          <cell r="B386">
            <v>9</v>
          </cell>
          <cell r="C386">
            <v>0.8695652173913043</v>
          </cell>
          <cell r="D386">
            <v>9</v>
          </cell>
          <cell r="E386">
            <v>0.7317073170731709</v>
          </cell>
          <cell r="F386">
            <v>4</v>
          </cell>
          <cell r="G386">
            <v>1.444043321299639</v>
          </cell>
          <cell r="H386">
            <v>0</v>
          </cell>
          <cell r="I386">
            <v>0</v>
          </cell>
          <cell r="J386">
            <v>22</v>
          </cell>
          <cell r="K386">
            <v>0.858034321372855</v>
          </cell>
        </row>
        <row r="387">
          <cell r="A387" t="str">
            <v>65</v>
          </cell>
          <cell r="B387">
            <v>3</v>
          </cell>
          <cell r="C387">
            <v>0.2898550724637681</v>
          </cell>
          <cell r="D387">
            <v>3</v>
          </cell>
          <cell r="E387">
            <v>0.24390243902439024</v>
          </cell>
          <cell r="F387">
            <v>1</v>
          </cell>
          <cell r="G387">
            <v>0.36101083032490977</v>
          </cell>
          <cell r="H387">
            <v>0</v>
          </cell>
          <cell r="I387">
            <v>0</v>
          </cell>
          <cell r="J387">
            <v>7</v>
          </cell>
          <cell r="K387">
            <v>0.27301092043681746</v>
          </cell>
        </row>
        <row r="388">
          <cell r="A388" t="str">
            <v>66</v>
          </cell>
          <cell r="B388">
            <v>3</v>
          </cell>
          <cell r="C388">
            <v>0.2898550724637681</v>
          </cell>
          <cell r="D388">
            <v>3</v>
          </cell>
          <cell r="E388">
            <v>0.24390243902439024</v>
          </cell>
          <cell r="F388">
            <v>2</v>
          </cell>
          <cell r="G388">
            <v>0.7220216606498195</v>
          </cell>
          <cell r="H388">
            <v>0</v>
          </cell>
          <cell r="I388">
            <v>0</v>
          </cell>
          <cell r="J388">
            <v>8</v>
          </cell>
          <cell r="K388">
            <v>0.31201248049922</v>
          </cell>
        </row>
        <row r="389">
          <cell r="A389" t="str">
            <v>68</v>
          </cell>
          <cell r="B389">
            <v>5</v>
          </cell>
          <cell r="C389">
            <v>0.48309178743961356</v>
          </cell>
          <cell r="D389">
            <v>6</v>
          </cell>
          <cell r="E389">
            <v>0.4878048780487805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11</v>
          </cell>
          <cell r="K389">
            <v>0.4290171606864275</v>
          </cell>
        </row>
        <row r="390">
          <cell r="A390" t="str">
            <v>69</v>
          </cell>
          <cell r="B390">
            <v>5</v>
          </cell>
          <cell r="C390">
            <v>0.48309178743961356</v>
          </cell>
          <cell r="D390">
            <v>4</v>
          </cell>
          <cell r="E390">
            <v>0.32520325203252026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9</v>
          </cell>
          <cell r="K390">
            <v>0.3510140405616225</v>
          </cell>
        </row>
        <row r="391">
          <cell r="A391" t="str">
            <v>70</v>
          </cell>
          <cell r="B391">
            <v>9</v>
          </cell>
          <cell r="C391">
            <v>0.8695652173913043</v>
          </cell>
          <cell r="D391">
            <v>4</v>
          </cell>
          <cell r="E391">
            <v>0.32520325203252026</v>
          </cell>
          <cell r="F391">
            <v>1</v>
          </cell>
          <cell r="G391">
            <v>0.36101083032490977</v>
          </cell>
          <cell r="H391">
            <v>0</v>
          </cell>
          <cell r="I391">
            <v>0</v>
          </cell>
          <cell r="J391">
            <v>14</v>
          </cell>
          <cell r="K391">
            <v>0.5460218408736349</v>
          </cell>
        </row>
        <row r="392">
          <cell r="A392" t="str">
            <v>71</v>
          </cell>
          <cell r="B392">
            <v>14</v>
          </cell>
          <cell r="C392">
            <v>1.3526570048309179</v>
          </cell>
          <cell r="D392">
            <v>12</v>
          </cell>
          <cell r="E392">
            <v>0.975609756097561</v>
          </cell>
          <cell r="F392">
            <v>2</v>
          </cell>
          <cell r="G392">
            <v>0.7220216606498195</v>
          </cell>
          <cell r="H392">
            <v>0</v>
          </cell>
          <cell r="I392">
            <v>0</v>
          </cell>
          <cell r="J392">
            <v>28</v>
          </cell>
          <cell r="K392">
            <v>1.0920436817472698</v>
          </cell>
        </row>
        <row r="393">
          <cell r="A393" t="str">
            <v>72</v>
          </cell>
          <cell r="B393">
            <v>2</v>
          </cell>
          <cell r="C393">
            <v>0.1932367149758454</v>
          </cell>
          <cell r="D393">
            <v>1</v>
          </cell>
          <cell r="E393">
            <v>0.08130081300813007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</v>
          </cell>
          <cell r="K393">
            <v>0.1170046801872075</v>
          </cell>
        </row>
        <row r="394">
          <cell r="A394" t="str">
            <v>73</v>
          </cell>
          <cell r="B394">
            <v>4</v>
          </cell>
          <cell r="C394">
            <v>0.3864734299516908</v>
          </cell>
          <cell r="D394">
            <v>5</v>
          </cell>
          <cell r="E394">
            <v>0.40650406504065045</v>
          </cell>
          <cell r="F394">
            <v>2</v>
          </cell>
          <cell r="G394">
            <v>0.7220216606498195</v>
          </cell>
          <cell r="H394">
            <v>0</v>
          </cell>
          <cell r="I394">
            <v>0</v>
          </cell>
          <cell r="J394">
            <v>11</v>
          </cell>
          <cell r="K394">
            <v>0.4290171606864275</v>
          </cell>
        </row>
        <row r="395">
          <cell r="A395" t="str">
            <v>74</v>
          </cell>
          <cell r="B395">
            <v>2</v>
          </cell>
          <cell r="C395">
            <v>0.1932367149758454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2</v>
          </cell>
          <cell r="K395">
            <v>0.078003120124805</v>
          </cell>
        </row>
        <row r="396">
          <cell r="A396" t="str">
            <v>77</v>
          </cell>
          <cell r="B396">
            <v>2</v>
          </cell>
          <cell r="C396">
            <v>0.1932367149758454</v>
          </cell>
          <cell r="D396">
            <v>9</v>
          </cell>
          <cell r="E396">
            <v>0.7317073170731709</v>
          </cell>
          <cell r="F396">
            <v>2</v>
          </cell>
          <cell r="G396">
            <v>0.7220216606498195</v>
          </cell>
          <cell r="H396">
            <v>0</v>
          </cell>
          <cell r="I396">
            <v>0</v>
          </cell>
          <cell r="J396">
            <v>13</v>
          </cell>
          <cell r="K396">
            <v>0.5070202808112325</v>
          </cell>
        </row>
        <row r="397">
          <cell r="A397" t="str">
            <v>78</v>
          </cell>
          <cell r="B397">
            <v>29</v>
          </cell>
          <cell r="C397">
            <v>2.8019323671497585</v>
          </cell>
          <cell r="D397">
            <v>61</v>
          </cell>
          <cell r="E397">
            <v>4.959349593495935</v>
          </cell>
          <cell r="F397">
            <v>10</v>
          </cell>
          <cell r="G397">
            <v>3.6101083032490973</v>
          </cell>
          <cell r="H397">
            <v>1</v>
          </cell>
          <cell r="I397">
            <v>4.545454545454546</v>
          </cell>
          <cell r="J397">
            <v>101</v>
          </cell>
          <cell r="K397">
            <v>3.939157566302652</v>
          </cell>
        </row>
        <row r="398">
          <cell r="A398" t="str">
            <v>79</v>
          </cell>
          <cell r="B398">
            <v>3</v>
          </cell>
          <cell r="C398">
            <v>0.2898550724637681</v>
          </cell>
          <cell r="D398">
            <v>2</v>
          </cell>
          <cell r="E398">
            <v>0.16260162601626013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5</v>
          </cell>
          <cell r="K398">
            <v>0.19500780031201248</v>
          </cell>
        </row>
        <row r="399">
          <cell r="A399" t="str">
            <v>80</v>
          </cell>
          <cell r="B399">
            <v>4</v>
          </cell>
          <cell r="C399">
            <v>0.3864734299516908</v>
          </cell>
          <cell r="D399">
            <v>11</v>
          </cell>
          <cell r="E399">
            <v>0.894308943089431</v>
          </cell>
          <cell r="F399">
            <v>1</v>
          </cell>
          <cell r="G399">
            <v>0.36101083032490977</v>
          </cell>
          <cell r="H399">
            <v>0</v>
          </cell>
          <cell r="I399">
            <v>0</v>
          </cell>
          <cell r="J399">
            <v>16</v>
          </cell>
          <cell r="K399">
            <v>0.62402496099844</v>
          </cell>
        </row>
        <row r="400">
          <cell r="A400" t="str">
            <v>81</v>
          </cell>
          <cell r="B400">
            <v>13</v>
          </cell>
          <cell r="C400">
            <v>1.2560386473429952</v>
          </cell>
          <cell r="D400">
            <v>49</v>
          </cell>
          <cell r="E400">
            <v>3.983739837398374</v>
          </cell>
          <cell r="F400">
            <v>9</v>
          </cell>
          <cell r="G400">
            <v>3.2490974729241873</v>
          </cell>
          <cell r="H400">
            <v>2</v>
          </cell>
          <cell r="I400">
            <v>9.090909090909092</v>
          </cell>
          <cell r="J400">
            <v>73</v>
          </cell>
          <cell r="K400">
            <v>2.847113884555382</v>
          </cell>
        </row>
        <row r="401">
          <cell r="A401" t="str">
            <v>82</v>
          </cell>
          <cell r="B401">
            <v>4</v>
          </cell>
          <cell r="C401">
            <v>0.3864734299516908</v>
          </cell>
          <cell r="D401">
            <v>5</v>
          </cell>
          <cell r="E401">
            <v>0.40650406504065045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9</v>
          </cell>
          <cell r="K401">
            <v>0.3510140405616225</v>
          </cell>
        </row>
        <row r="402">
          <cell r="A402" t="str">
            <v>84</v>
          </cell>
          <cell r="B402">
            <v>6</v>
          </cell>
          <cell r="C402">
            <v>0.5797101449275363</v>
          </cell>
          <cell r="D402">
            <v>8</v>
          </cell>
          <cell r="E402">
            <v>0.6504065040650405</v>
          </cell>
          <cell r="F402">
            <v>1</v>
          </cell>
          <cell r="G402">
            <v>0.36101083032490977</v>
          </cell>
          <cell r="H402">
            <v>0</v>
          </cell>
          <cell r="I402">
            <v>0</v>
          </cell>
          <cell r="J402">
            <v>15</v>
          </cell>
          <cell r="K402">
            <v>0.5850234009360374</v>
          </cell>
        </row>
        <row r="403">
          <cell r="A403" t="str">
            <v>85</v>
          </cell>
          <cell r="B403">
            <v>10</v>
          </cell>
          <cell r="C403">
            <v>0.9661835748792271</v>
          </cell>
          <cell r="D403">
            <v>7</v>
          </cell>
          <cell r="E403">
            <v>0.5691056910569106</v>
          </cell>
          <cell r="F403">
            <v>2</v>
          </cell>
          <cell r="G403">
            <v>0.7220216606498195</v>
          </cell>
          <cell r="H403">
            <v>0</v>
          </cell>
          <cell r="I403">
            <v>0</v>
          </cell>
          <cell r="J403">
            <v>19</v>
          </cell>
          <cell r="K403">
            <v>0.7410296411856474</v>
          </cell>
        </row>
        <row r="404">
          <cell r="A404" t="str">
            <v>86</v>
          </cell>
          <cell r="B404">
            <v>56</v>
          </cell>
          <cell r="C404">
            <v>5.4106280193236715</v>
          </cell>
          <cell r="D404">
            <v>88</v>
          </cell>
          <cell r="E404">
            <v>7.154471544715448</v>
          </cell>
          <cell r="F404">
            <v>7</v>
          </cell>
          <cell r="G404">
            <v>2.527075812274368</v>
          </cell>
          <cell r="H404">
            <v>0</v>
          </cell>
          <cell r="I404">
            <v>0</v>
          </cell>
          <cell r="J404">
            <v>151</v>
          </cell>
          <cell r="K404">
            <v>5.889235569422777</v>
          </cell>
        </row>
        <row r="405">
          <cell r="A405" t="str">
            <v>87</v>
          </cell>
          <cell r="B405">
            <v>25</v>
          </cell>
          <cell r="C405">
            <v>2.4154589371980677</v>
          </cell>
          <cell r="D405">
            <v>32</v>
          </cell>
          <cell r="E405">
            <v>2.601626016260162</v>
          </cell>
          <cell r="F405">
            <v>5</v>
          </cell>
          <cell r="G405">
            <v>1.8050541516245486</v>
          </cell>
          <cell r="H405">
            <v>1</v>
          </cell>
          <cell r="I405">
            <v>4.545454545454546</v>
          </cell>
          <cell r="J405">
            <v>63</v>
          </cell>
          <cell r="K405">
            <v>2.4570982839313573</v>
          </cell>
        </row>
        <row r="406">
          <cell r="A406" t="str">
            <v>88</v>
          </cell>
          <cell r="B406">
            <v>41</v>
          </cell>
          <cell r="C406">
            <v>3.961352657004831</v>
          </cell>
          <cell r="D406">
            <v>89</v>
          </cell>
          <cell r="E406">
            <v>7.235772357723577</v>
          </cell>
          <cell r="F406">
            <v>15</v>
          </cell>
          <cell r="G406">
            <v>5.415162454873646</v>
          </cell>
          <cell r="H406">
            <v>0</v>
          </cell>
          <cell r="I406">
            <v>0</v>
          </cell>
          <cell r="J406">
            <v>145</v>
          </cell>
          <cell r="K406">
            <v>5.655226209048362</v>
          </cell>
        </row>
        <row r="407">
          <cell r="A407" t="str">
            <v>90</v>
          </cell>
          <cell r="B407">
            <v>1</v>
          </cell>
          <cell r="C407">
            <v>0.0966183574879227</v>
          </cell>
          <cell r="D407">
            <v>4</v>
          </cell>
          <cell r="E407">
            <v>0.32520325203252026</v>
          </cell>
          <cell r="F407">
            <v>1</v>
          </cell>
          <cell r="G407">
            <v>0.36101083032490977</v>
          </cell>
          <cell r="H407">
            <v>0</v>
          </cell>
          <cell r="I407">
            <v>0</v>
          </cell>
          <cell r="J407">
            <v>6</v>
          </cell>
          <cell r="K407">
            <v>0.234009360374415</v>
          </cell>
        </row>
        <row r="408">
          <cell r="A408" t="str">
            <v>93</v>
          </cell>
          <cell r="B408">
            <v>2</v>
          </cell>
          <cell r="C408">
            <v>0.1932367149758454</v>
          </cell>
          <cell r="D408">
            <v>3</v>
          </cell>
          <cell r="E408">
            <v>0.24390243902439024</v>
          </cell>
          <cell r="F408">
            <v>1</v>
          </cell>
          <cell r="G408">
            <v>0.36101083032490977</v>
          </cell>
          <cell r="H408">
            <v>0</v>
          </cell>
          <cell r="I408">
            <v>0</v>
          </cell>
          <cell r="J408">
            <v>6</v>
          </cell>
          <cell r="K408">
            <v>0.234009360374415</v>
          </cell>
        </row>
        <row r="409">
          <cell r="A409" t="str">
            <v>94</v>
          </cell>
          <cell r="B409">
            <v>6</v>
          </cell>
          <cell r="C409">
            <v>0.5797101449275363</v>
          </cell>
          <cell r="D409">
            <v>18</v>
          </cell>
          <cell r="E409">
            <v>1.4634146341463419</v>
          </cell>
          <cell r="F409">
            <v>5</v>
          </cell>
          <cell r="G409">
            <v>1.8050541516245486</v>
          </cell>
          <cell r="H409">
            <v>0</v>
          </cell>
          <cell r="I409">
            <v>0</v>
          </cell>
          <cell r="J409">
            <v>29</v>
          </cell>
          <cell r="K409">
            <v>1.1310452418096724</v>
          </cell>
        </row>
        <row r="410">
          <cell r="A410" t="str">
            <v>95</v>
          </cell>
          <cell r="B410">
            <v>0</v>
          </cell>
          <cell r="C410">
            <v>0</v>
          </cell>
          <cell r="D410">
            <v>2</v>
          </cell>
          <cell r="E410">
            <v>0.16260162601626013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2</v>
          </cell>
          <cell r="K410">
            <v>0.078003120124805</v>
          </cell>
        </row>
        <row r="411">
          <cell r="A411" t="str">
            <v>96</v>
          </cell>
          <cell r="B411">
            <v>4</v>
          </cell>
          <cell r="C411">
            <v>0.3864734299516908</v>
          </cell>
          <cell r="D411">
            <v>3</v>
          </cell>
          <cell r="E411">
            <v>0.24390243902439024</v>
          </cell>
          <cell r="F411">
            <v>1</v>
          </cell>
          <cell r="G411">
            <v>0.36101083032490977</v>
          </cell>
          <cell r="H411">
            <v>0</v>
          </cell>
          <cell r="I411">
            <v>0</v>
          </cell>
          <cell r="J411">
            <v>8</v>
          </cell>
          <cell r="K411">
            <v>0.31201248049922</v>
          </cell>
        </row>
        <row r="412">
          <cell r="A412" t="str">
            <v>97</v>
          </cell>
          <cell r="B412">
            <v>1</v>
          </cell>
          <cell r="C412">
            <v>0.0966183574879227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1</v>
          </cell>
          <cell r="K412">
            <v>0.0390015600624025</v>
          </cell>
        </row>
        <row r="413">
          <cell r="A413" t="str">
            <v>99</v>
          </cell>
          <cell r="B413">
            <v>1</v>
          </cell>
          <cell r="C413">
            <v>0.0966183574879227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1</v>
          </cell>
          <cell r="K413">
            <v>0.0390015600624025</v>
          </cell>
        </row>
        <row r="414">
          <cell r="A414" t="str">
            <v>Total</v>
          </cell>
          <cell r="B414">
            <v>1035</v>
          </cell>
          <cell r="C414">
            <v>100</v>
          </cell>
          <cell r="D414">
            <v>1230</v>
          </cell>
          <cell r="E414">
            <v>100</v>
          </cell>
          <cell r="F414">
            <v>277</v>
          </cell>
          <cell r="G414">
            <v>100</v>
          </cell>
          <cell r="H414">
            <v>22</v>
          </cell>
          <cell r="I414">
            <v>100</v>
          </cell>
          <cell r="J414">
            <v>2564</v>
          </cell>
          <cell r="K414">
            <v>100</v>
          </cell>
        </row>
        <row r="419">
          <cell r="A419" t="str">
            <v>a-ITT 0 jour</v>
          </cell>
          <cell r="B419">
            <v>1088</v>
          </cell>
          <cell r="C419">
            <v>42.43369734789392</v>
          </cell>
        </row>
        <row r="420">
          <cell r="A420" t="str">
            <v>b-ITT 1 à 3 jours</v>
          </cell>
          <cell r="B420">
            <v>334</v>
          </cell>
          <cell r="C420">
            <v>13.026521060842434</v>
          </cell>
        </row>
        <row r="421">
          <cell r="A421" t="str">
            <v>c-ITT 4 à 7 jours</v>
          </cell>
          <cell r="B421">
            <v>307</v>
          </cell>
          <cell r="C421">
            <v>11.973478939157566</v>
          </cell>
        </row>
        <row r="422">
          <cell r="A422" t="str">
            <v>d-ITT 8 à 15 jours</v>
          </cell>
          <cell r="B422">
            <v>248</v>
          </cell>
          <cell r="C422">
            <v>9.67238689547582</v>
          </cell>
        </row>
        <row r="423">
          <cell r="A423" t="str">
            <v>e-ITT 16 à 30 jours</v>
          </cell>
          <cell r="B423">
            <v>187</v>
          </cell>
          <cell r="C423">
            <v>7.293291731669267</v>
          </cell>
        </row>
        <row r="424">
          <cell r="A424" t="str">
            <v>f-ITT 1 à 3 mois</v>
          </cell>
          <cell r="B424">
            <v>273</v>
          </cell>
          <cell r="C424">
            <v>10.64742589703588</v>
          </cell>
        </row>
        <row r="425">
          <cell r="A425" t="str">
            <v>g-ITT 4 à 6 mois</v>
          </cell>
          <cell r="B425">
            <v>80</v>
          </cell>
          <cell r="C425">
            <v>3.1201248049921997</v>
          </cell>
        </row>
        <row r="426">
          <cell r="A426" t="str">
            <v>h-ITT &gt; 6 mois</v>
          </cell>
          <cell r="B426">
            <v>47</v>
          </cell>
          <cell r="C426">
            <v>1.8330733229329172</v>
          </cell>
        </row>
        <row r="427">
          <cell r="A427" t="str">
            <v>Total</v>
          </cell>
          <cell r="B427">
            <v>2564</v>
          </cell>
          <cell r="C427">
            <v>100</v>
          </cell>
        </row>
        <row r="434">
          <cell r="A434" t="str">
            <v>a-ITT 0 jour</v>
          </cell>
          <cell r="B434">
            <v>1035</v>
          </cell>
          <cell r="C434">
            <v>100</v>
          </cell>
          <cell r="D434">
            <v>1</v>
          </cell>
          <cell r="E434">
            <v>0.08130081300813007</v>
          </cell>
          <cell r="F434">
            <v>30</v>
          </cell>
          <cell r="G434">
            <v>10.830324909747292</v>
          </cell>
          <cell r="H434">
            <v>22</v>
          </cell>
          <cell r="I434">
            <v>100</v>
          </cell>
          <cell r="J434">
            <v>1088</v>
          </cell>
          <cell r="K434">
            <v>42.43369734789392</v>
          </cell>
        </row>
        <row r="435">
          <cell r="A435" t="str">
            <v>b-ITT 1 à 3 jours</v>
          </cell>
          <cell r="B435">
            <v>0</v>
          </cell>
          <cell r="C435">
            <v>0</v>
          </cell>
          <cell r="D435">
            <v>331</v>
          </cell>
          <cell r="E435">
            <v>26.910569105691057</v>
          </cell>
          <cell r="F435">
            <v>3</v>
          </cell>
          <cell r="G435">
            <v>1.083032490974729</v>
          </cell>
          <cell r="H435">
            <v>0</v>
          </cell>
          <cell r="I435">
            <v>0</v>
          </cell>
          <cell r="J435">
            <v>334</v>
          </cell>
          <cell r="K435">
            <v>13.026521060842434</v>
          </cell>
        </row>
        <row r="436">
          <cell r="A436" t="str">
            <v>c-ITT 4 à 7 jours</v>
          </cell>
          <cell r="B436">
            <v>0</v>
          </cell>
          <cell r="C436">
            <v>0</v>
          </cell>
          <cell r="D436">
            <v>301</v>
          </cell>
          <cell r="E436">
            <v>24.47154471544716</v>
          </cell>
          <cell r="F436">
            <v>6</v>
          </cell>
          <cell r="G436">
            <v>2.166064981949458</v>
          </cell>
          <cell r="H436">
            <v>0</v>
          </cell>
          <cell r="I436">
            <v>0</v>
          </cell>
          <cell r="J436">
            <v>307</v>
          </cell>
          <cell r="K436">
            <v>11.973478939157566</v>
          </cell>
        </row>
        <row r="437">
          <cell r="A437" t="str">
            <v>d-ITT 8 à 15 jours</v>
          </cell>
          <cell r="B437">
            <v>0</v>
          </cell>
          <cell r="C437">
            <v>0</v>
          </cell>
          <cell r="D437">
            <v>237</v>
          </cell>
          <cell r="E437">
            <v>19.26829268292683</v>
          </cell>
          <cell r="F437">
            <v>11</v>
          </cell>
          <cell r="G437">
            <v>3.9711191335740073</v>
          </cell>
          <cell r="H437">
            <v>0</v>
          </cell>
          <cell r="I437">
            <v>0</v>
          </cell>
          <cell r="J437">
            <v>248</v>
          </cell>
          <cell r="K437">
            <v>9.67238689547582</v>
          </cell>
        </row>
        <row r="438">
          <cell r="A438" t="str">
            <v>e-ITT 16 à 30 jours</v>
          </cell>
          <cell r="B438">
            <v>0</v>
          </cell>
          <cell r="C438">
            <v>0</v>
          </cell>
          <cell r="D438">
            <v>163</v>
          </cell>
          <cell r="E438">
            <v>13.252032520325201</v>
          </cell>
          <cell r="F438">
            <v>24</v>
          </cell>
          <cell r="G438">
            <v>8.664259927797833</v>
          </cell>
          <cell r="H438">
            <v>0</v>
          </cell>
          <cell r="I438">
            <v>0</v>
          </cell>
          <cell r="J438">
            <v>187</v>
          </cell>
          <cell r="K438">
            <v>7.293291731669267</v>
          </cell>
        </row>
        <row r="439">
          <cell r="A439" t="str">
            <v>f-ITT 1 à 3 mois</v>
          </cell>
          <cell r="B439">
            <v>0</v>
          </cell>
          <cell r="C439">
            <v>0</v>
          </cell>
          <cell r="D439">
            <v>167</v>
          </cell>
          <cell r="E439">
            <v>13.577235772357724</v>
          </cell>
          <cell r="F439">
            <v>106</v>
          </cell>
          <cell r="G439">
            <v>38.26714801444043</v>
          </cell>
          <cell r="H439">
            <v>0</v>
          </cell>
          <cell r="I439">
            <v>0</v>
          </cell>
          <cell r="J439">
            <v>273</v>
          </cell>
          <cell r="K439">
            <v>10.64742589703588</v>
          </cell>
        </row>
        <row r="440">
          <cell r="A440" t="str">
            <v>g-ITT 4 à 6 mois</v>
          </cell>
          <cell r="B440">
            <v>0</v>
          </cell>
          <cell r="C440">
            <v>0</v>
          </cell>
          <cell r="D440">
            <v>25</v>
          </cell>
          <cell r="E440">
            <v>2.0325203252032518</v>
          </cell>
          <cell r="F440">
            <v>55</v>
          </cell>
          <cell r="G440">
            <v>19.855595667870034</v>
          </cell>
          <cell r="H440">
            <v>0</v>
          </cell>
          <cell r="I440">
            <v>0</v>
          </cell>
          <cell r="J440">
            <v>80</v>
          </cell>
          <cell r="K440">
            <v>3.1201248049921997</v>
          </cell>
        </row>
        <row r="441">
          <cell r="A441" t="str">
            <v>h-ITT &gt; 6 mois</v>
          </cell>
          <cell r="B441">
            <v>0</v>
          </cell>
          <cell r="C441">
            <v>0</v>
          </cell>
          <cell r="D441">
            <v>5</v>
          </cell>
          <cell r="E441">
            <v>0.40650406504065045</v>
          </cell>
          <cell r="F441">
            <v>42</v>
          </cell>
          <cell r="G441">
            <v>15.162454873646208</v>
          </cell>
          <cell r="H441">
            <v>0</v>
          </cell>
          <cell r="I441">
            <v>0</v>
          </cell>
          <cell r="J441">
            <v>47</v>
          </cell>
          <cell r="K441">
            <v>1.8330733229329172</v>
          </cell>
        </row>
        <row r="442">
          <cell r="A442" t="str">
            <v>Total</v>
          </cell>
          <cell r="B442">
            <v>1035</v>
          </cell>
          <cell r="C442">
            <v>100</v>
          </cell>
          <cell r="D442">
            <v>1230</v>
          </cell>
          <cell r="E442">
            <v>100</v>
          </cell>
          <cell r="F442">
            <v>277</v>
          </cell>
          <cell r="G442">
            <v>100</v>
          </cell>
          <cell r="H442">
            <v>22</v>
          </cell>
          <cell r="I442">
            <v>100</v>
          </cell>
          <cell r="J442">
            <v>2564</v>
          </cell>
          <cell r="K442">
            <v>100</v>
          </cell>
        </row>
        <row r="447">
          <cell r="A447" t="str">
            <v>a-0%</v>
          </cell>
          <cell r="B447">
            <v>2265</v>
          </cell>
          <cell r="C447">
            <v>88.33853354134166</v>
          </cell>
        </row>
        <row r="448">
          <cell r="A448" t="str">
            <v>b-&gt;0 à &lt; 5%</v>
          </cell>
          <cell r="B448">
            <v>132</v>
          </cell>
          <cell r="C448">
            <v>5.14820592823713</v>
          </cell>
        </row>
        <row r="449">
          <cell r="A449" t="str">
            <v>c-5 à &lt; 10%</v>
          </cell>
          <cell r="B449">
            <v>100</v>
          </cell>
          <cell r="C449">
            <v>3.9001560062402496</v>
          </cell>
        </row>
        <row r="450">
          <cell r="A450" t="str">
            <v>d-10 à &lt; 16%</v>
          </cell>
          <cell r="B450">
            <v>30</v>
          </cell>
          <cell r="C450">
            <v>1.1700468018720749</v>
          </cell>
        </row>
        <row r="451">
          <cell r="A451" t="str">
            <v>e-16 à &lt; 20%</v>
          </cell>
          <cell r="B451">
            <v>3</v>
          </cell>
          <cell r="C451">
            <v>0.1170046801872075</v>
          </cell>
        </row>
        <row r="452">
          <cell r="A452" t="str">
            <v>f-20 à &lt; 36%</v>
          </cell>
          <cell r="B452">
            <v>7</v>
          </cell>
          <cell r="C452">
            <v>0.27301092043681746</v>
          </cell>
        </row>
        <row r="453">
          <cell r="A453" t="str">
            <v>g-36 à &lt; 66%</v>
          </cell>
          <cell r="B453">
            <v>1</v>
          </cell>
          <cell r="C453">
            <v>0.0390015600624025</v>
          </cell>
        </row>
        <row r="454">
          <cell r="A454" t="str">
            <v>h-66 à 100%</v>
          </cell>
          <cell r="B454">
            <v>4</v>
          </cell>
          <cell r="C454">
            <v>0.15600624024961</v>
          </cell>
        </row>
        <row r="455">
          <cell r="A455" t="str">
            <v>mortels</v>
          </cell>
          <cell r="B455">
            <v>22</v>
          </cell>
          <cell r="C455">
            <v>0.858034321372855</v>
          </cell>
        </row>
        <row r="456">
          <cell r="A456" t="str">
            <v>Total</v>
          </cell>
          <cell r="B456">
            <v>2564</v>
          </cell>
          <cell r="C456">
            <v>100</v>
          </cell>
        </row>
        <row r="461">
          <cell r="A461" t="str">
            <v>00 Inconnu</v>
          </cell>
          <cell r="B461">
            <v>266</v>
          </cell>
          <cell r="C461">
            <v>10.374414976599065</v>
          </cell>
        </row>
        <row r="462">
          <cell r="A462" t="str">
            <v>10 Production, transformation, traitement, stockage - de tout type - non préciséé</v>
          </cell>
          <cell r="B462">
            <v>26</v>
          </cell>
          <cell r="C462">
            <v>1.014040561622465</v>
          </cell>
        </row>
        <row r="463">
          <cell r="A463" t="str">
            <v>11 Production, transformation, traitement - de tout type</v>
          </cell>
          <cell r="B463">
            <v>77</v>
          </cell>
          <cell r="C463">
            <v>3.003120124804992</v>
          </cell>
        </row>
        <row r="464">
          <cell r="A464" t="str">
            <v>12 Stockage de tout type</v>
          </cell>
          <cell r="B464">
            <v>21</v>
          </cell>
          <cell r="C464">
            <v>0.8190327613104524</v>
          </cell>
        </row>
        <row r="465">
          <cell r="A465" t="str">
            <v>19 Autre type de travail connu du groupe 10 nda</v>
          </cell>
          <cell r="B465">
            <v>11</v>
          </cell>
          <cell r="C465">
            <v>0.4290171606864275</v>
          </cell>
        </row>
        <row r="466">
          <cell r="A466" t="str">
            <v>20 Terrassement, construction, entretien, démolition - non précisé</v>
          </cell>
          <cell r="B466">
            <v>7</v>
          </cell>
          <cell r="C466">
            <v>0.27301092043681746</v>
          </cell>
        </row>
        <row r="467">
          <cell r="A467" t="str">
            <v>21 Terrassement</v>
          </cell>
          <cell r="B467">
            <v>1</v>
          </cell>
          <cell r="C467">
            <v>0.0390015600624025</v>
          </cell>
        </row>
        <row r="468">
          <cell r="A468" t="str">
            <v>22 Construction nouvelle - bâtiment</v>
          </cell>
          <cell r="B468">
            <v>21</v>
          </cell>
          <cell r="C468">
            <v>0.8190327613104524</v>
          </cell>
        </row>
        <row r="469">
          <cell r="A469" t="str">
            <v>23 Construction nouvelle - ouvrages d'art, infrastructures, routes, ponts, barrages, ports</v>
          </cell>
          <cell r="B469">
            <v>6</v>
          </cell>
          <cell r="C469">
            <v>0.234009360374415</v>
          </cell>
        </row>
        <row r="470">
          <cell r="A470" t="str">
            <v>24 Rénovation, réparation, addidtion, entretien - de tout type de construction</v>
          </cell>
          <cell r="B470">
            <v>19</v>
          </cell>
          <cell r="C470">
            <v>0.7410296411856474</v>
          </cell>
        </row>
        <row r="471">
          <cell r="A471" t="str">
            <v>25 Démolition - de tout type de construction</v>
          </cell>
          <cell r="B471">
            <v>1</v>
          </cell>
          <cell r="C471">
            <v>0.0390015600624025</v>
          </cell>
        </row>
        <row r="472">
          <cell r="A472" t="str">
            <v>29 Autre type de travail connu du groupe 20 nda</v>
          </cell>
          <cell r="B472">
            <v>5</v>
          </cell>
          <cell r="C472">
            <v>0.19500780031201248</v>
          </cell>
        </row>
        <row r="473">
          <cell r="A473" t="str">
            <v>30 Tâche de type agricole, forestière, horticole, piscicole, avec des animaux vivants - non précisé</v>
          </cell>
          <cell r="B473">
            <v>2</v>
          </cell>
          <cell r="C473">
            <v>0.078003120124805</v>
          </cell>
        </row>
        <row r="474">
          <cell r="A474" t="str">
            <v>31 Tâche de type agricole - travaux du sol</v>
          </cell>
          <cell r="B474">
            <v>3</v>
          </cell>
          <cell r="C474">
            <v>0.1170046801872075</v>
          </cell>
        </row>
        <row r="475">
          <cell r="A475" t="str">
            <v>32 Tâche de type agricole - avec des végétaux, horticole</v>
          </cell>
          <cell r="B475">
            <v>7</v>
          </cell>
          <cell r="C475">
            <v>0.27301092043681746</v>
          </cell>
        </row>
        <row r="476">
          <cell r="A476" t="str">
            <v>33 Tâche de type agricole - sur/avec des animaux vivants</v>
          </cell>
          <cell r="B476">
            <v>2</v>
          </cell>
          <cell r="C476">
            <v>0.078003120124805</v>
          </cell>
        </row>
        <row r="477">
          <cell r="A477" t="str">
            <v>39 Autre type de travail connu du groupe 30 nda</v>
          </cell>
          <cell r="B477">
            <v>3</v>
          </cell>
          <cell r="C477">
            <v>0.1170046801872075</v>
          </cell>
        </row>
        <row r="478">
          <cell r="A478" t="str">
            <v>40 Tâche de service à l'entreprise et/ou à la personne humaine; travail intellectuel - non précisé</v>
          </cell>
          <cell r="B478">
            <v>91</v>
          </cell>
          <cell r="C478">
            <v>3.5491419656786274</v>
          </cell>
        </row>
        <row r="479">
          <cell r="A479" t="str">
            <v>41 Tâche de service, soin, assistance à la personne humaine</v>
          </cell>
          <cell r="B479">
            <v>230</v>
          </cell>
          <cell r="C479">
            <v>8.970358814352576</v>
          </cell>
        </row>
        <row r="480">
          <cell r="A480" t="str">
            <v>42 Tâche intellectuelle - enseignement, formation, traitement de l'information, travail de bureau, d'organisation, de gestion</v>
          </cell>
          <cell r="B480">
            <v>122</v>
          </cell>
          <cell r="C480">
            <v>4.758190327613105</v>
          </cell>
        </row>
        <row r="481">
          <cell r="A481" t="str">
            <v>43 Tâche commerciale - achat, vente, services associés</v>
          </cell>
          <cell r="B481">
            <v>164</v>
          </cell>
          <cell r="C481">
            <v>6.3962558502340086</v>
          </cell>
        </row>
        <row r="482">
          <cell r="A482" t="str">
            <v>49 Autre type de travail connu du groupe 40 nda</v>
          </cell>
          <cell r="B482">
            <v>86</v>
          </cell>
          <cell r="C482">
            <v>3.3541341653666144</v>
          </cell>
        </row>
        <row r="483">
          <cell r="A483" t="str">
            <v>51 Mise en place, préparation, installation, montage, désassemblage, démontage</v>
          </cell>
          <cell r="B483">
            <v>47</v>
          </cell>
          <cell r="C483">
            <v>1.8330733229329172</v>
          </cell>
        </row>
        <row r="484">
          <cell r="A484" t="str">
            <v>52 Maintenance, réparation, réglage, mise au point</v>
          </cell>
          <cell r="B484">
            <v>27</v>
          </cell>
          <cell r="C484">
            <v>1.0530421216848673</v>
          </cell>
        </row>
        <row r="485">
          <cell r="A485" t="str">
            <v>53 Nettoyage de locaux, de machines - industriel ou manuel</v>
          </cell>
          <cell r="B485">
            <v>41</v>
          </cell>
          <cell r="C485">
            <v>1.5990639625585021</v>
          </cell>
        </row>
        <row r="486">
          <cell r="A486" t="str">
            <v>54 Gestion des déchets, mise au rebut, traitement de déchets de toute nature</v>
          </cell>
          <cell r="B486">
            <v>15</v>
          </cell>
          <cell r="C486">
            <v>0.5850234009360374</v>
          </cell>
        </row>
        <row r="487">
          <cell r="A487" t="str">
            <v>55 Surveillance, inspection, de procédé de fabrication, de locaux, de moyens de transport, d'équipements - avec ou sans matériel de contrôle</v>
          </cell>
          <cell r="B487">
            <v>20</v>
          </cell>
          <cell r="C487">
            <v>0.7800312012480499</v>
          </cell>
        </row>
        <row r="488">
          <cell r="A488" t="str">
            <v>59 Autre type de travail connu du groupe 50 nda</v>
          </cell>
          <cell r="B488">
            <v>2</v>
          </cell>
          <cell r="C488">
            <v>0.078003120124805</v>
          </cell>
        </row>
        <row r="489">
          <cell r="A489" t="str">
            <v>60 Circulation, activité sportive, artistique - non précisé</v>
          </cell>
          <cell r="B489">
            <v>33</v>
          </cell>
          <cell r="C489">
            <v>1.2870514820592824</v>
          </cell>
        </row>
        <row r="490">
          <cell r="A490" t="str">
            <v>61 Circulation y compris dans les moyens de transport</v>
          </cell>
          <cell r="B490">
            <v>1126</v>
          </cell>
          <cell r="C490">
            <v>43.915756630265214</v>
          </cell>
        </row>
        <row r="491">
          <cell r="A491" t="str">
            <v>62 Activité sportive, artistique</v>
          </cell>
          <cell r="B491">
            <v>5</v>
          </cell>
          <cell r="C491">
            <v>0.19500780031201248</v>
          </cell>
        </row>
        <row r="492">
          <cell r="A492" t="str">
            <v>69 Autre type de travail connu du groupe 60 nda</v>
          </cell>
          <cell r="B492">
            <v>2</v>
          </cell>
          <cell r="C492">
            <v>0.078003120124805</v>
          </cell>
        </row>
        <row r="493">
          <cell r="A493" t="str">
            <v>99 Autre type de travail, non listé dans cette classification</v>
          </cell>
          <cell r="B493">
            <v>75</v>
          </cell>
          <cell r="C493">
            <v>2.925117004680187</v>
          </cell>
        </row>
        <row r="494">
          <cell r="A494" t="str">
            <v>Total</v>
          </cell>
          <cell r="B494">
            <v>2564</v>
          </cell>
          <cell r="C494">
            <v>100</v>
          </cell>
        </row>
        <row r="499">
          <cell r="A499" t="str">
            <v>00 Inconnu</v>
          </cell>
          <cell r="B499">
            <v>166</v>
          </cell>
          <cell r="C499">
            <v>16.03864734299517</v>
          </cell>
          <cell r="D499">
            <v>90</v>
          </cell>
          <cell r="E499">
            <v>7.317073170731707</v>
          </cell>
          <cell r="F499">
            <v>9</v>
          </cell>
          <cell r="G499">
            <v>3.2490974729241873</v>
          </cell>
          <cell r="H499">
            <v>1</v>
          </cell>
          <cell r="I499">
            <v>4.545454545454546</v>
          </cell>
          <cell r="J499">
            <v>266</v>
          </cell>
          <cell r="K499">
            <v>10.374414976599065</v>
          </cell>
        </row>
        <row r="500">
          <cell r="A500" t="str">
            <v>10 Production, transformation, traitement, stockage - de tout type - non préciséé</v>
          </cell>
          <cell r="B500">
            <v>10</v>
          </cell>
          <cell r="C500">
            <v>0.9661835748792271</v>
          </cell>
          <cell r="D500">
            <v>14</v>
          </cell>
          <cell r="E500">
            <v>1.1382113821138211</v>
          </cell>
          <cell r="F500">
            <v>2</v>
          </cell>
          <cell r="G500">
            <v>0.7220216606498195</v>
          </cell>
          <cell r="H500">
            <v>0</v>
          </cell>
          <cell r="I500">
            <v>0</v>
          </cell>
          <cell r="J500">
            <v>26</v>
          </cell>
          <cell r="K500">
            <v>1.014040561622465</v>
          </cell>
        </row>
        <row r="501">
          <cell r="A501" t="str">
            <v>11 Production, transformation, traitement - de tout type</v>
          </cell>
          <cell r="B501">
            <v>36</v>
          </cell>
          <cell r="C501">
            <v>3.4782608695652173</v>
          </cell>
          <cell r="D501">
            <v>32</v>
          </cell>
          <cell r="E501">
            <v>2.601626016260162</v>
          </cell>
          <cell r="F501">
            <v>9</v>
          </cell>
          <cell r="G501">
            <v>3.2490974729241873</v>
          </cell>
          <cell r="H501">
            <v>0</v>
          </cell>
          <cell r="I501">
            <v>0</v>
          </cell>
          <cell r="J501">
            <v>77</v>
          </cell>
          <cell r="K501">
            <v>3.003120124804992</v>
          </cell>
        </row>
        <row r="502">
          <cell r="A502" t="str">
            <v>12 Stockage de tout type</v>
          </cell>
          <cell r="B502">
            <v>7</v>
          </cell>
          <cell r="C502">
            <v>0.6763285024154589</v>
          </cell>
          <cell r="D502">
            <v>12</v>
          </cell>
          <cell r="E502">
            <v>0.975609756097561</v>
          </cell>
          <cell r="F502">
            <v>1</v>
          </cell>
          <cell r="G502">
            <v>0.36101083032490977</v>
          </cell>
          <cell r="H502">
            <v>1</v>
          </cell>
          <cell r="I502">
            <v>4.545454545454546</v>
          </cell>
          <cell r="J502">
            <v>21</v>
          </cell>
          <cell r="K502">
            <v>0.8190327613104524</v>
          </cell>
        </row>
        <row r="503">
          <cell r="A503" t="str">
            <v>19 Autre type de travail connu du groupe 10 nda</v>
          </cell>
          <cell r="B503">
            <v>5</v>
          </cell>
          <cell r="C503">
            <v>0.48309178743961356</v>
          </cell>
          <cell r="D503">
            <v>5</v>
          </cell>
          <cell r="E503">
            <v>0.40650406504065045</v>
          </cell>
          <cell r="F503">
            <v>1</v>
          </cell>
          <cell r="G503">
            <v>0.36101083032490977</v>
          </cell>
          <cell r="H503">
            <v>0</v>
          </cell>
          <cell r="I503">
            <v>0</v>
          </cell>
          <cell r="J503">
            <v>11</v>
          </cell>
          <cell r="K503">
            <v>0.4290171606864275</v>
          </cell>
        </row>
        <row r="504">
          <cell r="A504" t="str">
            <v>20 Terrassement, construction, entretien, démolition - non précisé</v>
          </cell>
          <cell r="B504">
            <v>0</v>
          </cell>
          <cell r="C504">
            <v>0</v>
          </cell>
          <cell r="D504">
            <v>7</v>
          </cell>
          <cell r="E504">
            <v>0.5691056910569106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7</v>
          </cell>
          <cell r="K504">
            <v>0.27301092043681746</v>
          </cell>
        </row>
        <row r="505">
          <cell r="A505" t="str">
            <v>21 Terrassement</v>
          </cell>
          <cell r="B505">
            <v>1</v>
          </cell>
          <cell r="C505">
            <v>0.0966183574879227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1</v>
          </cell>
          <cell r="K505">
            <v>0.0390015600624025</v>
          </cell>
        </row>
        <row r="506">
          <cell r="A506" t="str">
            <v>22 Construction nouvelle - bâtiment</v>
          </cell>
          <cell r="B506">
            <v>13</v>
          </cell>
          <cell r="C506">
            <v>1.2560386473429952</v>
          </cell>
          <cell r="D506">
            <v>6</v>
          </cell>
          <cell r="E506">
            <v>0.4878048780487805</v>
          </cell>
          <cell r="F506">
            <v>2</v>
          </cell>
          <cell r="G506">
            <v>0.7220216606498195</v>
          </cell>
          <cell r="H506">
            <v>0</v>
          </cell>
          <cell r="I506">
            <v>0</v>
          </cell>
          <cell r="J506">
            <v>21</v>
          </cell>
          <cell r="K506">
            <v>0.8190327613104524</v>
          </cell>
        </row>
        <row r="507">
          <cell r="A507" t="str">
            <v>23 Construction nouvelle - ouvrages d'art, infrastructures, routes, ponts, barrages, ports</v>
          </cell>
          <cell r="B507">
            <v>2</v>
          </cell>
          <cell r="C507">
            <v>0.1932367149758454</v>
          </cell>
          <cell r="D507">
            <v>3</v>
          </cell>
          <cell r="E507">
            <v>0.24390243902439024</v>
          </cell>
          <cell r="F507">
            <v>1</v>
          </cell>
          <cell r="G507">
            <v>0.36101083032490977</v>
          </cell>
          <cell r="H507">
            <v>0</v>
          </cell>
          <cell r="I507">
            <v>0</v>
          </cell>
          <cell r="J507">
            <v>6</v>
          </cell>
          <cell r="K507">
            <v>0.234009360374415</v>
          </cell>
        </row>
        <row r="508">
          <cell r="A508" t="str">
            <v>24 Rénovation, réparation, addidtion, entretien - de tout type de construction</v>
          </cell>
          <cell r="B508">
            <v>5</v>
          </cell>
          <cell r="C508">
            <v>0.48309178743961356</v>
          </cell>
          <cell r="D508">
            <v>10</v>
          </cell>
          <cell r="E508">
            <v>0.8130081300813009</v>
          </cell>
          <cell r="F508">
            <v>4</v>
          </cell>
          <cell r="G508">
            <v>1.444043321299639</v>
          </cell>
          <cell r="H508">
            <v>0</v>
          </cell>
          <cell r="I508">
            <v>0</v>
          </cell>
          <cell r="J508">
            <v>19</v>
          </cell>
          <cell r="K508">
            <v>0.7410296411856474</v>
          </cell>
        </row>
        <row r="509">
          <cell r="A509" t="str">
            <v>25 Démolition - de tout type de construction</v>
          </cell>
          <cell r="B509">
            <v>1</v>
          </cell>
          <cell r="C509">
            <v>0.0966183574879227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1</v>
          </cell>
          <cell r="K509">
            <v>0.0390015600624025</v>
          </cell>
        </row>
        <row r="510">
          <cell r="A510" t="str">
            <v>29 Autre type de travail connu du groupe 20 nda</v>
          </cell>
          <cell r="B510">
            <v>1</v>
          </cell>
          <cell r="C510">
            <v>0.0966183574879227</v>
          </cell>
          <cell r="D510">
            <v>2</v>
          </cell>
          <cell r="E510">
            <v>0.16260162601626013</v>
          </cell>
          <cell r="F510">
            <v>2</v>
          </cell>
          <cell r="G510">
            <v>0.7220216606498195</v>
          </cell>
          <cell r="H510">
            <v>0</v>
          </cell>
          <cell r="I510">
            <v>0</v>
          </cell>
          <cell r="J510">
            <v>5</v>
          </cell>
          <cell r="K510">
            <v>0.19500780031201248</v>
          </cell>
        </row>
        <row r="511">
          <cell r="A511" t="str">
            <v>30 Tâche de type agricole, forestière, horticole, piscicole, avec des animaux vivants - non précisé</v>
          </cell>
          <cell r="B511">
            <v>1</v>
          </cell>
          <cell r="C511">
            <v>0.0966183574879227</v>
          </cell>
          <cell r="D511">
            <v>0</v>
          </cell>
          <cell r="E511">
            <v>0</v>
          </cell>
          <cell r="F511">
            <v>1</v>
          </cell>
          <cell r="G511">
            <v>0.36101083032490977</v>
          </cell>
          <cell r="H511">
            <v>0</v>
          </cell>
          <cell r="I511">
            <v>0</v>
          </cell>
          <cell r="J511">
            <v>2</v>
          </cell>
          <cell r="K511">
            <v>0.078003120124805</v>
          </cell>
        </row>
        <row r="512">
          <cell r="A512" t="str">
            <v>31 Tâche de type agricole - travaux du sol</v>
          </cell>
          <cell r="B512">
            <v>0</v>
          </cell>
          <cell r="C512">
            <v>0</v>
          </cell>
          <cell r="D512">
            <v>2</v>
          </cell>
          <cell r="E512">
            <v>0.16260162601626013</v>
          </cell>
          <cell r="F512">
            <v>1</v>
          </cell>
          <cell r="G512">
            <v>0.36101083032490977</v>
          </cell>
          <cell r="H512">
            <v>0</v>
          </cell>
          <cell r="I512">
            <v>0</v>
          </cell>
          <cell r="J512">
            <v>3</v>
          </cell>
          <cell r="K512">
            <v>0.1170046801872075</v>
          </cell>
        </row>
        <row r="513">
          <cell r="A513" t="str">
            <v>32 Tâche de type agricole - avec des végétaux, horticole</v>
          </cell>
          <cell r="B513">
            <v>3</v>
          </cell>
          <cell r="C513">
            <v>0.2898550724637681</v>
          </cell>
          <cell r="D513">
            <v>4</v>
          </cell>
          <cell r="E513">
            <v>0.32520325203252026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7</v>
          </cell>
          <cell r="K513">
            <v>0.27301092043681746</v>
          </cell>
        </row>
        <row r="514">
          <cell r="A514" t="str">
            <v>33 Tâche de type agricole - sur/avec des animaux vivants</v>
          </cell>
          <cell r="B514">
            <v>1</v>
          </cell>
          <cell r="C514">
            <v>0.0966183574879227</v>
          </cell>
          <cell r="D514">
            <v>0</v>
          </cell>
          <cell r="E514">
            <v>0</v>
          </cell>
          <cell r="F514">
            <v>1</v>
          </cell>
          <cell r="G514">
            <v>0.36101083032490977</v>
          </cell>
          <cell r="H514">
            <v>0</v>
          </cell>
          <cell r="I514">
            <v>0</v>
          </cell>
          <cell r="J514">
            <v>2</v>
          </cell>
          <cell r="K514">
            <v>0.078003120124805</v>
          </cell>
        </row>
        <row r="515">
          <cell r="A515" t="str">
            <v>39 Autre type de travail connu du groupe 30 nda</v>
          </cell>
          <cell r="B515">
            <v>1</v>
          </cell>
          <cell r="C515">
            <v>0.0966183574879227</v>
          </cell>
          <cell r="D515">
            <v>2</v>
          </cell>
          <cell r="E515">
            <v>0.16260162601626013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3</v>
          </cell>
          <cell r="K515">
            <v>0.1170046801872075</v>
          </cell>
        </row>
        <row r="516">
          <cell r="A516" t="str">
            <v>40 Tâche de service à l'entreprise et/ou à la personne humaine; travail intellectuel - non précisé</v>
          </cell>
          <cell r="B516">
            <v>44</v>
          </cell>
          <cell r="C516">
            <v>4.251207729468599</v>
          </cell>
          <cell r="D516">
            <v>36</v>
          </cell>
          <cell r="E516">
            <v>2.9268292682926838</v>
          </cell>
          <cell r="F516">
            <v>11</v>
          </cell>
          <cell r="G516">
            <v>3.9711191335740073</v>
          </cell>
          <cell r="H516">
            <v>0</v>
          </cell>
          <cell r="I516">
            <v>0</v>
          </cell>
          <cell r="J516">
            <v>91</v>
          </cell>
          <cell r="K516">
            <v>3.5491419656786274</v>
          </cell>
        </row>
        <row r="517">
          <cell r="A517" t="str">
            <v>41 Tâche de service, soin, assistance à la personne humaine</v>
          </cell>
          <cell r="B517">
            <v>85</v>
          </cell>
          <cell r="C517">
            <v>8.212560386473431</v>
          </cell>
          <cell r="D517">
            <v>122</v>
          </cell>
          <cell r="E517">
            <v>9.91869918699187</v>
          </cell>
          <cell r="F517">
            <v>22</v>
          </cell>
          <cell r="G517">
            <v>7.9422382671480145</v>
          </cell>
          <cell r="H517">
            <v>1</v>
          </cell>
          <cell r="I517">
            <v>4.545454545454546</v>
          </cell>
          <cell r="J517">
            <v>230</v>
          </cell>
          <cell r="K517">
            <v>8.970358814352576</v>
          </cell>
        </row>
        <row r="518">
          <cell r="A518" t="str">
            <v>42 Tâche intellectuelle - enseignement, formation, traitement de l'information, travail de bureau, d'organisation, de gestion</v>
          </cell>
          <cell r="B518">
            <v>60</v>
          </cell>
          <cell r="C518">
            <v>5.797101449275362</v>
          </cell>
          <cell r="D518">
            <v>54</v>
          </cell>
          <cell r="E518">
            <v>4.390243902439024</v>
          </cell>
          <cell r="F518">
            <v>7</v>
          </cell>
          <cell r="G518">
            <v>2.527075812274368</v>
          </cell>
          <cell r="H518">
            <v>1</v>
          </cell>
          <cell r="I518">
            <v>4.545454545454546</v>
          </cell>
          <cell r="J518">
            <v>122</v>
          </cell>
          <cell r="K518">
            <v>4.758190327613105</v>
          </cell>
        </row>
        <row r="519">
          <cell r="A519" t="str">
            <v>43 Tâche commerciale - achat, vente, services associés</v>
          </cell>
          <cell r="B519">
            <v>89</v>
          </cell>
          <cell r="C519">
            <v>8.599033816425122</v>
          </cell>
          <cell r="D519">
            <v>62</v>
          </cell>
          <cell r="E519">
            <v>5.040650406504065</v>
          </cell>
          <cell r="F519">
            <v>12</v>
          </cell>
          <cell r="G519">
            <v>4.332129963898916</v>
          </cell>
          <cell r="H519">
            <v>1</v>
          </cell>
          <cell r="I519">
            <v>4.545454545454546</v>
          </cell>
          <cell r="J519">
            <v>164</v>
          </cell>
          <cell r="K519">
            <v>6.3962558502340086</v>
          </cell>
        </row>
        <row r="520">
          <cell r="A520" t="str">
            <v>49 Autre type de travail connu du groupe 40 nda</v>
          </cell>
          <cell r="B520">
            <v>40</v>
          </cell>
          <cell r="C520">
            <v>3.8647342995169085</v>
          </cell>
          <cell r="D520">
            <v>30</v>
          </cell>
          <cell r="E520">
            <v>2.4390243902439024</v>
          </cell>
          <cell r="F520">
            <v>16</v>
          </cell>
          <cell r="G520">
            <v>5.776173285198556</v>
          </cell>
          <cell r="H520">
            <v>0</v>
          </cell>
          <cell r="I520">
            <v>0</v>
          </cell>
          <cell r="J520">
            <v>86</v>
          </cell>
          <cell r="K520">
            <v>3.3541341653666144</v>
          </cell>
        </row>
        <row r="521">
          <cell r="A521" t="str">
            <v>51 Mise en place, préparation, installation, montage, désassemblage, démontage</v>
          </cell>
          <cell r="B521">
            <v>11</v>
          </cell>
          <cell r="C521">
            <v>1.0628019323671498</v>
          </cell>
          <cell r="D521">
            <v>25</v>
          </cell>
          <cell r="E521">
            <v>2.0325203252032518</v>
          </cell>
          <cell r="F521">
            <v>11</v>
          </cell>
          <cell r="G521">
            <v>3.9711191335740073</v>
          </cell>
          <cell r="H521">
            <v>0</v>
          </cell>
          <cell r="I521">
            <v>0</v>
          </cell>
          <cell r="J521">
            <v>47</v>
          </cell>
          <cell r="K521">
            <v>1.8330733229329172</v>
          </cell>
        </row>
        <row r="522">
          <cell r="A522" t="str">
            <v>52 Maintenance, réparation, réglage, mise au point</v>
          </cell>
          <cell r="B522">
            <v>10</v>
          </cell>
          <cell r="C522">
            <v>0.9661835748792271</v>
          </cell>
          <cell r="D522">
            <v>15</v>
          </cell>
          <cell r="E522">
            <v>1.2195121951219512</v>
          </cell>
          <cell r="F522">
            <v>2</v>
          </cell>
          <cell r="G522">
            <v>0.7220216606498195</v>
          </cell>
          <cell r="H522">
            <v>0</v>
          </cell>
          <cell r="I522">
            <v>0</v>
          </cell>
          <cell r="J522">
            <v>27</v>
          </cell>
          <cell r="K522">
            <v>1.0530421216848673</v>
          </cell>
        </row>
        <row r="523">
          <cell r="A523" t="str">
            <v>53 Nettoyage de locaux, de machines - industriel ou manuel</v>
          </cell>
          <cell r="B523">
            <v>15</v>
          </cell>
          <cell r="C523">
            <v>1.4492753623188406</v>
          </cell>
          <cell r="D523">
            <v>23</v>
          </cell>
          <cell r="E523">
            <v>1.869918699186992</v>
          </cell>
          <cell r="F523">
            <v>3</v>
          </cell>
          <cell r="G523">
            <v>1.083032490974729</v>
          </cell>
          <cell r="H523">
            <v>0</v>
          </cell>
          <cell r="I523">
            <v>0</v>
          </cell>
          <cell r="J523">
            <v>41</v>
          </cell>
          <cell r="K523">
            <v>1.5990639625585021</v>
          </cell>
        </row>
        <row r="524">
          <cell r="A524" t="str">
            <v>54 Gestion des déchets, mise au rebut, traitement de déchets de toute nature</v>
          </cell>
          <cell r="B524">
            <v>2</v>
          </cell>
          <cell r="C524">
            <v>0.1932367149758454</v>
          </cell>
          <cell r="D524">
            <v>11</v>
          </cell>
          <cell r="E524">
            <v>0.894308943089431</v>
          </cell>
          <cell r="F524">
            <v>2</v>
          </cell>
          <cell r="G524">
            <v>0.7220216606498195</v>
          </cell>
          <cell r="H524">
            <v>0</v>
          </cell>
          <cell r="I524">
            <v>0</v>
          </cell>
          <cell r="J524">
            <v>15</v>
          </cell>
          <cell r="K524">
            <v>0.5850234009360374</v>
          </cell>
        </row>
        <row r="525">
          <cell r="A525" t="str">
            <v>55 Surveillance, inspection, de procédé de fabrication, de locaux, de moyens de transport, d'équipements - avec ou sans matériel de contrôle</v>
          </cell>
          <cell r="B525">
            <v>2</v>
          </cell>
          <cell r="C525">
            <v>0.1932367149758454</v>
          </cell>
          <cell r="D525">
            <v>17</v>
          </cell>
          <cell r="E525">
            <v>1.3821138211382114</v>
          </cell>
          <cell r="F525">
            <v>1</v>
          </cell>
          <cell r="G525">
            <v>0.36101083032490977</v>
          </cell>
          <cell r="H525">
            <v>0</v>
          </cell>
          <cell r="I525">
            <v>0</v>
          </cell>
          <cell r="J525">
            <v>20</v>
          </cell>
          <cell r="K525">
            <v>0.7800312012480499</v>
          </cell>
        </row>
        <row r="526">
          <cell r="A526" t="str">
            <v>59 Autre type de travail connu du groupe 50 nda</v>
          </cell>
          <cell r="B526">
            <v>0</v>
          </cell>
          <cell r="C526">
            <v>0</v>
          </cell>
          <cell r="D526">
            <v>1</v>
          </cell>
          <cell r="E526">
            <v>0.08130081300813007</v>
          </cell>
          <cell r="F526">
            <v>0</v>
          </cell>
          <cell r="G526">
            <v>0</v>
          </cell>
          <cell r="H526">
            <v>1</v>
          </cell>
          <cell r="I526">
            <v>4.545454545454546</v>
          </cell>
          <cell r="J526">
            <v>2</v>
          </cell>
          <cell r="K526">
            <v>0.078003120124805</v>
          </cell>
        </row>
        <row r="527">
          <cell r="A527" t="str">
            <v>60 Circulation, activité sportive, artistique - non précisé</v>
          </cell>
          <cell r="B527">
            <v>11</v>
          </cell>
          <cell r="C527">
            <v>1.0628019323671498</v>
          </cell>
          <cell r="D527">
            <v>19</v>
          </cell>
          <cell r="E527">
            <v>1.5447154471544715</v>
          </cell>
          <cell r="F527">
            <v>3</v>
          </cell>
          <cell r="G527">
            <v>1.083032490974729</v>
          </cell>
          <cell r="H527">
            <v>0</v>
          </cell>
          <cell r="I527">
            <v>0</v>
          </cell>
          <cell r="J527">
            <v>33</v>
          </cell>
          <cell r="K527">
            <v>1.2870514820592824</v>
          </cell>
        </row>
        <row r="528">
          <cell r="A528" t="str">
            <v>61 Circulation y compris dans les moyens de transport</v>
          </cell>
          <cell r="B528">
            <v>381</v>
          </cell>
          <cell r="C528">
            <v>36.811594202898554</v>
          </cell>
          <cell r="D528">
            <v>580</v>
          </cell>
          <cell r="E528">
            <v>47.15447154471545</v>
          </cell>
          <cell r="F528">
            <v>149</v>
          </cell>
          <cell r="G528">
            <v>53.79061371841155</v>
          </cell>
          <cell r="H528">
            <v>16</v>
          </cell>
          <cell r="I528">
            <v>72.72727272727273</v>
          </cell>
          <cell r="J528">
            <v>1126</v>
          </cell>
          <cell r="K528">
            <v>43.915756630265214</v>
          </cell>
        </row>
        <row r="529">
          <cell r="A529" t="str">
            <v>62 Activité sportive, artistique</v>
          </cell>
          <cell r="B529">
            <v>2</v>
          </cell>
          <cell r="C529">
            <v>0.1932367149758454</v>
          </cell>
          <cell r="D529">
            <v>3</v>
          </cell>
          <cell r="E529">
            <v>0.24390243902439024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5</v>
          </cell>
          <cell r="K529">
            <v>0.19500780031201248</v>
          </cell>
        </row>
        <row r="530">
          <cell r="A530" t="str">
            <v>69 Autre type de travail connu du groupe 60 nda</v>
          </cell>
          <cell r="B530">
            <v>1</v>
          </cell>
          <cell r="C530">
            <v>0.0966183574879227</v>
          </cell>
          <cell r="D530">
            <v>1</v>
          </cell>
          <cell r="E530">
            <v>0.08130081300813007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2</v>
          </cell>
          <cell r="K530">
            <v>0.078003120124805</v>
          </cell>
        </row>
        <row r="531">
          <cell r="A531" t="str">
            <v>99 Autre type de travail, non listé dans cette classification</v>
          </cell>
          <cell r="B531">
            <v>29</v>
          </cell>
          <cell r="C531">
            <v>2.8019323671497585</v>
          </cell>
          <cell r="D531">
            <v>42</v>
          </cell>
          <cell r="E531">
            <v>3.414634146341464</v>
          </cell>
          <cell r="F531">
            <v>4</v>
          </cell>
          <cell r="G531">
            <v>1.444043321299639</v>
          </cell>
          <cell r="H531">
            <v>0</v>
          </cell>
          <cell r="I531">
            <v>0</v>
          </cell>
          <cell r="J531">
            <v>75</v>
          </cell>
          <cell r="K531">
            <v>2.925117004680187</v>
          </cell>
        </row>
        <row r="532">
          <cell r="A532" t="str">
            <v>Total</v>
          </cell>
          <cell r="B532">
            <v>1035</v>
          </cell>
          <cell r="C532">
            <v>100</v>
          </cell>
          <cell r="D532">
            <v>1230</v>
          </cell>
          <cell r="E532">
            <v>100</v>
          </cell>
          <cell r="F532">
            <v>277</v>
          </cell>
          <cell r="G532">
            <v>100</v>
          </cell>
          <cell r="H532">
            <v>22</v>
          </cell>
          <cell r="I532">
            <v>100</v>
          </cell>
          <cell r="J532">
            <v>2564</v>
          </cell>
          <cell r="K532">
            <v>100</v>
          </cell>
        </row>
        <row r="537">
          <cell r="A537" t="str">
            <v>00 Inconnu</v>
          </cell>
          <cell r="B537">
            <v>166</v>
          </cell>
          <cell r="C537">
            <v>6.4742589703588145</v>
          </cell>
        </row>
        <row r="538">
          <cell r="A538" t="str">
            <v>13 Explosion</v>
          </cell>
          <cell r="B538">
            <v>1</v>
          </cell>
          <cell r="C538">
            <v>0.0390015600624025</v>
          </cell>
        </row>
        <row r="539">
          <cell r="A539" t="str">
            <v>14 Incendie, embrasement</v>
          </cell>
          <cell r="B539">
            <v>1</v>
          </cell>
          <cell r="C539">
            <v>0.0390015600624025</v>
          </cell>
        </row>
        <row r="540">
          <cell r="A540" t="str">
            <v>19 Autre déviation connue du groupe 10 nlcd</v>
          </cell>
          <cell r="B540">
            <v>4</v>
          </cell>
          <cell r="C540">
            <v>0.15600624024961</v>
          </cell>
        </row>
        <row r="541">
          <cell r="A541" t="str">
            <v>20 Déviation par débordement, renversement, fuite, écoulement, vaporisation, dégagement - non précisé</v>
          </cell>
          <cell r="B541">
            <v>2</v>
          </cell>
          <cell r="C541">
            <v>0.078003120124805</v>
          </cell>
        </row>
        <row r="542">
          <cell r="A542" t="str">
            <v>21 à l'état de solide - débordement, renversement</v>
          </cell>
          <cell r="B542">
            <v>4</v>
          </cell>
          <cell r="C542">
            <v>0.15600624024961</v>
          </cell>
        </row>
        <row r="543">
          <cell r="A543" t="str">
            <v>24 Pulvérulent - génération de fumée, émission de poussières, particules</v>
          </cell>
          <cell r="B543">
            <v>1</v>
          </cell>
          <cell r="C543">
            <v>0.0390015600624025</v>
          </cell>
        </row>
        <row r="544">
          <cell r="A544" t="str">
            <v>29 Autre déviation connue du groupe 20 nlcd</v>
          </cell>
          <cell r="B544">
            <v>2</v>
          </cell>
          <cell r="C544">
            <v>0.078003120124805</v>
          </cell>
        </row>
        <row r="545">
          <cell r="A545" t="str">
            <v>30 Rupture, bris, éclatement, glissade, chute, effondrement d'agent matériel - non précisé</v>
          </cell>
          <cell r="B545">
            <v>7</v>
          </cell>
          <cell r="C545">
            <v>0.27301092043681746</v>
          </cell>
        </row>
        <row r="546">
          <cell r="A546" t="str">
            <v>32 Rupture, éclatement, causant des éclats</v>
          </cell>
          <cell r="B546">
            <v>4</v>
          </cell>
          <cell r="C546">
            <v>0.15600624024961</v>
          </cell>
        </row>
        <row r="547">
          <cell r="A547" t="str">
            <v>33 Glissade, chute, effondrement d'agent matériel - supérieur</v>
          </cell>
          <cell r="B547">
            <v>6</v>
          </cell>
          <cell r="C547">
            <v>0.234009360374415</v>
          </cell>
        </row>
        <row r="548">
          <cell r="A548" t="str">
            <v>34 Glissade, chute, effondrement d'agent matériel - inférieur</v>
          </cell>
          <cell r="B548">
            <v>8</v>
          </cell>
          <cell r="C548">
            <v>0.31201248049922</v>
          </cell>
        </row>
        <row r="549">
          <cell r="A549" t="str">
            <v>35 Glissade, chute, effondrement d'agent matériel - de plain-pied</v>
          </cell>
          <cell r="B549">
            <v>14</v>
          </cell>
          <cell r="C549">
            <v>0.5460218408736349</v>
          </cell>
        </row>
        <row r="550">
          <cell r="A550" t="str">
            <v>39 Autre déviation connue du groupe 30 nlcd</v>
          </cell>
          <cell r="B550">
            <v>15</v>
          </cell>
          <cell r="C550">
            <v>0.5850234009360374</v>
          </cell>
        </row>
        <row r="551">
          <cell r="A551" t="str">
            <v>40 Perte, totale ou partielle de contrôle de machine, moyen de transport - équipement de manutention, outil à main, objet, animal - non précisé</v>
          </cell>
          <cell r="B551">
            <v>127</v>
          </cell>
          <cell r="C551">
            <v>4.953198127925117</v>
          </cell>
        </row>
        <row r="552">
          <cell r="A552" t="str">
            <v>41 Perte, totale ou partielle de contrôle de machine ou de la matière travaillée par la machine</v>
          </cell>
          <cell r="B552">
            <v>14</v>
          </cell>
          <cell r="C552">
            <v>0.5460218408736349</v>
          </cell>
        </row>
        <row r="553">
          <cell r="A553" t="str">
            <v>42 Perte, totale ou partielle de contrôle de moyen de transport - d'équipement de manutention</v>
          </cell>
          <cell r="B553">
            <v>1184</v>
          </cell>
          <cell r="C553">
            <v>46.17784711388456</v>
          </cell>
        </row>
        <row r="554">
          <cell r="A554" t="str">
            <v>43 Perte, totale ou partielle de contrôle d'outil à main ou de la matière travaillée par l'outil</v>
          </cell>
          <cell r="B554">
            <v>7</v>
          </cell>
          <cell r="C554">
            <v>0.27301092043681746</v>
          </cell>
        </row>
        <row r="555">
          <cell r="A555" t="str">
            <v>44 Perte, totale ou partielle de contrôle d'objet, porté, déplacé, manipulé etc.</v>
          </cell>
          <cell r="B555">
            <v>26</v>
          </cell>
          <cell r="C555">
            <v>1.014040561622465</v>
          </cell>
        </row>
        <row r="556">
          <cell r="A556" t="str">
            <v>49 Autre déviation connue du groupe 40 nlcd</v>
          </cell>
          <cell r="B556">
            <v>23</v>
          </cell>
          <cell r="C556">
            <v>0.8970358814352575</v>
          </cell>
        </row>
        <row r="557">
          <cell r="A557" t="str">
            <v>50 Glissade ou trébuchement avec chute, chute de personne - non précisé</v>
          </cell>
          <cell r="B557">
            <v>39</v>
          </cell>
          <cell r="C557">
            <v>1.5210608424336973</v>
          </cell>
        </row>
        <row r="558">
          <cell r="A558" t="str">
            <v>51 Chute de personne - de hauteur</v>
          </cell>
          <cell r="B558">
            <v>13</v>
          </cell>
          <cell r="C558">
            <v>0.5070202808112325</v>
          </cell>
        </row>
        <row r="559">
          <cell r="A559" t="str">
            <v>52 Glissade ou trébuchement avec chute, chute de personne - de plain-pied</v>
          </cell>
          <cell r="B559">
            <v>61</v>
          </cell>
          <cell r="C559">
            <v>2.3790951638065523</v>
          </cell>
        </row>
        <row r="560">
          <cell r="A560" t="str">
            <v>59 Autre déviation connue du groupe 50 nlcd</v>
          </cell>
          <cell r="B560">
            <v>7</v>
          </cell>
          <cell r="C560">
            <v>0.27301092043681746</v>
          </cell>
        </row>
        <row r="561">
          <cell r="A561" t="str">
            <v>60 Mouvement du corps sans contrainte physique - non précisé</v>
          </cell>
          <cell r="B561">
            <v>6</v>
          </cell>
          <cell r="C561">
            <v>0.234009360374415</v>
          </cell>
        </row>
        <row r="562">
          <cell r="A562" t="str">
            <v>62 En s'agenouillant, s'asseyant, s'appuyant contre</v>
          </cell>
          <cell r="B562">
            <v>1</v>
          </cell>
          <cell r="C562">
            <v>0.0390015600624025</v>
          </cell>
        </row>
        <row r="563">
          <cell r="A563" t="str">
            <v>63 En étant attrapé, entraîné, par quelque chose ou par son élan</v>
          </cell>
          <cell r="B563">
            <v>326</v>
          </cell>
          <cell r="C563">
            <v>12.714508580343214</v>
          </cell>
        </row>
        <row r="564">
          <cell r="A564" t="str">
            <v>64 Mouvements non coordonnés, gestes intempestifs, inopportuns</v>
          </cell>
          <cell r="B564">
            <v>54</v>
          </cell>
          <cell r="C564">
            <v>2.1060842433697347</v>
          </cell>
        </row>
        <row r="565">
          <cell r="A565" t="str">
            <v>69 Autre déviation connue du groupe 60 nlcd</v>
          </cell>
          <cell r="B565">
            <v>18</v>
          </cell>
          <cell r="C565">
            <v>0.702028081123245</v>
          </cell>
        </row>
        <row r="566">
          <cell r="A566" t="str">
            <v>70 Mouvements du corps sous ou avec contrainte physique</v>
          </cell>
          <cell r="B566">
            <v>17</v>
          </cell>
          <cell r="C566">
            <v>0.6630265210608425</v>
          </cell>
        </row>
        <row r="567">
          <cell r="A567" t="str">
            <v>71 En soulevant, en portant, en se levant</v>
          </cell>
          <cell r="B567">
            <v>6</v>
          </cell>
          <cell r="C567">
            <v>0.234009360374415</v>
          </cell>
        </row>
        <row r="568">
          <cell r="A568" t="str">
            <v>72 En poussant, en tractant</v>
          </cell>
          <cell r="B568">
            <v>1</v>
          </cell>
          <cell r="C568">
            <v>0.0390015600624025</v>
          </cell>
        </row>
        <row r="569">
          <cell r="A569" t="str">
            <v>73 En déposant, en se baissant</v>
          </cell>
          <cell r="B569">
            <v>1</v>
          </cell>
          <cell r="C569">
            <v>0.0390015600624025</v>
          </cell>
        </row>
        <row r="570">
          <cell r="A570" t="str">
            <v>74 En torsion, en rotation, en se tournant</v>
          </cell>
          <cell r="B570">
            <v>1</v>
          </cell>
          <cell r="C570">
            <v>0.0390015600624025</v>
          </cell>
        </row>
        <row r="571">
          <cell r="A571" t="str">
            <v>75 En marchant lourdement, faux pas, glissade - sans chute</v>
          </cell>
          <cell r="B571">
            <v>17</v>
          </cell>
          <cell r="C571">
            <v>0.6630265210608425</v>
          </cell>
        </row>
        <row r="572">
          <cell r="A572" t="str">
            <v>79 Autre déviation connue du groupe 70 nlcd</v>
          </cell>
          <cell r="B572">
            <v>14</v>
          </cell>
          <cell r="C572">
            <v>0.5460218408736349</v>
          </cell>
        </row>
        <row r="573">
          <cell r="A573" t="str">
            <v>80 Surprise, frayeur, violence, agression, menace, présence - non précisé</v>
          </cell>
          <cell r="B573">
            <v>12</v>
          </cell>
          <cell r="C573">
            <v>0.46801872074883</v>
          </cell>
        </row>
        <row r="574">
          <cell r="A574" t="str">
            <v>81 Surprise, frayeur</v>
          </cell>
          <cell r="B574">
            <v>41</v>
          </cell>
          <cell r="C574">
            <v>1.5990639625585021</v>
          </cell>
        </row>
        <row r="575">
          <cell r="A575" t="str">
            <v>82 Violence, agression, menaces entre membres de l'entreprise soumis à l'autorité de l'employeur</v>
          </cell>
          <cell r="B575">
            <v>2</v>
          </cell>
          <cell r="C575">
            <v>0.078003120124805</v>
          </cell>
        </row>
        <row r="576">
          <cell r="A576" t="str">
            <v>83 Violence, agression, menace - provenant de personnes externes à l'entreprise envers les victimes dans le cadre de leur fonction</v>
          </cell>
          <cell r="B576">
            <v>44</v>
          </cell>
          <cell r="C576">
            <v>1.71606864274571</v>
          </cell>
        </row>
        <row r="577">
          <cell r="A577" t="str">
            <v>84 Agression, bousculade - par animal</v>
          </cell>
          <cell r="B577">
            <v>7</v>
          </cell>
          <cell r="C577">
            <v>0.27301092043681746</v>
          </cell>
        </row>
        <row r="578">
          <cell r="A578" t="str">
            <v>85 Présence de la victime ou d'un tiers créant en soi un danger pour elle/lui-même ou pour autrui</v>
          </cell>
          <cell r="B578">
            <v>32</v>
          </cell>
          <cell r="C578">
            <v>1.24804992199688</v>
          </cell>
        </row>
        <row r="579">
          <cell r="A579" t="str">
            <v>89 Autre déviation connue du groupe 80 nlcd</v>
          </cell>
          <cell r="B579">
            <v>6</v>
          </cell>
          <cell r="C579">
            <v>0.234009360374415</v>
          </cell>
        </row>
        <row r="580">
          <cell r="A580" t="str">
            <v>99 Autre déviation non listée</v>
          </cell>
          <cell r="B580">
            <v>222</v>
          </cell>
          <cell r="C580">
            <v>8.658346333853356</v>
          </cell>
        </row>
        <row r="581">
          <cell r="A581" t="str">
            <v>Total</v>
          </cell>
          <cell r="B581">
            <v>2564</v>
          </cell>
          <cell r="C581">
            <v>100</v>
          </cell>
        </row>
        <row r="584">
          <cell r="A584" t="str">
            <v>00 Inconnu</v>
          </cell>
          <cell r="B584">
            <v>67</v>
          </cell>
          <cell r="C584">
            <v>6.473429951690821</v>
          </cell>
          <cell r="D584">
            <v>80</v>
          </cell>
          <cell r="E584">
            <v>6.504065040650407</v>
          </cell>
          <cell r="F584">
            <v>16</v>
          </cell>
          <cell r="G584">
            <v>5.776173285198556</v>
          </cell>
          <cell r="H584">
            <v>3</v>
          </cell>
          <cell r="I584">
            <v>13.636363636363635</v>
          </cell>
          <cell r="J584">
            <v>166</v>
          </cell>
          <cell r="K584">
            <v>6.4742589703588145</v>
          </cell>
        </row>
        <row r="585">
          <cell r="A585" t="str">
            <v>13 Explosion</v>
          </cell>
          <cell r="B585">
            <v>1</v>
          </cell>
          <cell r="C585">
            <v>0.0966183574879227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1</v>
          </cell>
          <cell r="K585">
            <v>0.0390015600624025</v>
          </cell>
        </row>
        <row r="586">
          <cell r="A586" t="str">
            <v>14 Incendie, embrasement</v>
          </cell>
          <cell r="B586">
            <v>1</v>
          </cell>
          <cell r="C586">
            <v>0.0966183574879227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1</v>
          </cell>
          <cell r="K586">
            <v>0.0390015600624025</v>
          </cell>
        </row>
        <row r="587">
          <cell r="A587" t="str">
            <v>19 Autre déviation connue du groupe 10 nlcd</v>
          </cell>
          <cell r="B587">
            <v>1</v>
          </cell>
          <cell r="C587">
            <v>0.0966183574879227</v>
          </cell>
          <cell r="D587">
            <v>3</v>
          </cell>
          <cell r="E587">
            <v>0.24390243902439024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4</v>
          </cell>
          <cell r="K587">
            <v>0.15600624024961</v>
          </cell>
        </row>
        <row r="588">
          <cell r="A588" t="str">
            <v>20 Déviation par débordement, renversement, fuite, écoulement, vaporisation, dégagement - non précisé</v>
          </cell>
          <cell r="B588">
            <v>0</v>
          </cell>
          <cell r="C588">
            <v>0</v>
          </cell>
          <cell r="D588">
            <v>1</v>
          </cell>
          <cell r="E588">
            <v>0.08130081300813007</v>
          </cell>
          <cell r="F588">
            <v>1</v>
          </cell>
          <cell r="G588">
            <v>0.36101083032490977</v>
          </cell>
          <cell r="H588">
            <v>0</v>
          </cell>
          <cell r="I588">
            <v>0</v>
          </cell>
          <cell r="J588">
            <v>2</v>
          </cell>
          <cell r="K588">
            <v>0.078003120124805</v>
          </cell>
        </row>
        <row r="589">
          <cell r="A589" t="str">
            <v>21 à l'état de solide - débordement, renversement</v>
          </cell>
          <cell r="B589">
            <v>2</v>
          </cell>
          <cell r="C589">
            <v>0.1932367149758454</v>
          </cell>
          <cell r="D589">
            <v>1</v>
          </cell>
          <cell r="E589">
            <v>0.08130081300813007</v>
          </cell>
          <cell r="F589">
            <v>1</v>
          </cell>
          <cell r="G589">
            <v>0.36101083032490977</v>
          </cell>
          <cell r="H589">
            <v>0</v>
          </cell>
          <cell r="I589">
            <v>0</v>
          </cell>
          <cell r="J589">
            <v>4</v>
          </cell>
          <cell r="K589">
            <v>0.15600624024961</v>
          </cell>
        </row>
        <row r="590">
          <cell r="A590" t="str">
            <v>24 Pulvérulent - génération de fumée, émission de poussières, particules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1</v>
          </cell>
          <cell r="G590">
            <v>0.36101083032490977</v>
          </cell>
          <cell r="H590">
            <v>0</v>
          </cell>
          <cell r="I590">
            <v>0</v>
          </cell>
          <cell r="J590">
            <v>1</v>
          </cell>
          <cell r="K590">
            <v>0.0390015600624025</v>
          </cell>
        </row>
        <row r="591">
          <cell r="A591" t="str">
            <v>29 Autre déviation connue du groupe 20 nlcd</v>
          </cell>
          <cell r="B591">
            <v>0</v>
          </cell>
          <cell r="C591">
            <v>0</v>
          </cell>
          <cell r="D591">
            <v>2</v>
          </cell>
          <cell r="E591">
            <v>0.16260162601626013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2</v>
          </cell>
          <cell r="K591">
            <v>0.078003120124805</v>
          </cell>
        </row>
        <row r="592">
          <cell r="A592" t="str">
            <v>30 Rupture, bris, éclatement, glissade, chute, effondrement d'agent matériel - non précisé</v>
          </cell>
          <cell r="B592">
            <v>2</v>
          </cell>
          <cell r="C592">
            <v>0.1932367149758454</v>
          </cell>
          <cell r="D592">
            <v>5</v>
          </cell>
          <cell r="E592">
            <v>0.40650406504065045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7</v>
          </cell>
          <cell r="K592">
            <v>0.27301092043681746</v>
          </cell>
        </row>
        <row r="593">
          <cell r="A593" t="str">
            <v>32 Rupture, éclatement, causant des éclats</v>
          </cell>
          <cell r="B593">
            <v>2</v>
          </cell>
          <cell r="C593">
            <v>0.1932367149758454</v>
          </cell>
          <cell r="D593">
            <v>2</v>
          </cell>
          <cell r="E593">
            <v>0.16260162601626013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4</v>
          </cell>
          <cell r="K593">
            <v>0.15600624024961</v>
          </cell>
        </row>
        <row r="594">
          <cell r="A594" t="str">
            <v>33 Glissade, chute, effondrement d'agent matériel - supérieur</v>
          </cell>
          <cell r="B594">
            <v>4</v>
          </cell>
          <cell r="C594">
            <v>0.3864734299516908</v>
          </cell>
          <cell r="D594">
            <v>2</v>
          </cell>
          <cell r="E594">
            <v>0.16260162601626013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6</v>
          </cell>
          <cell r="K594">
            <v>0.234009360374415</v>
          </cell>
        </row>
        <row r="595">
          <cell r="A595" t="str">
            <v>34 Glissade, chute, effondrement d'agent matériel - inférieur</v>
          </cell>
          <cell r="B595">
            <v>3</v>
          </cell>
          <cell r="C595">
            <v>0.2898550724637681</v>
          </cell>
          <cell r="D595">
            <v>5</v>
          </cell>
          <cell r="E595">
            <v>0.40650406504065045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8</v>
          </cell>
          <cell r="K595">
            <v>0.31201248049922</v>
          </cell>
        </row>
        <row r="596">
          <cell r="A596" t="str">
            <v>35 Glissade, chute, effondrement d'agent matériel - de plain-pied</v>
          </cell>
          <cell r="B596">
            <v>4</v>
          </cell>
          <cell r="C596">
            <v>0.3864734299516908</v>
          </cell>
          <cell r="D596">
            <v>8</v>
          </cell>
          <cell r="E596">
            <v>0.6504065040650405</v>
          </cell>
          <cell r="F596">
            <v>2</v>
          </cell>
          <cell r="G596">
            <v>0.7220216606498195</v>
          </cell>
          <cell r="H596">
            <v>0</v>
          </cell>
          <cell r="I596">
            <v>0</v>
          </cell>
          <cell r="J596">
            <v>14</v>
          </cell>
          <cell r="K596">
            <v>0.5460218408736349</v>
          </cell>
        </row>
        <row r="597">
          <cell r="A597" t="str">
            <v>39 Autre déviation connue du groupe 30 nlcd</v>
          </cell>
          <cell r="B597">
            <v>7</v>
          </cell>
          <cell r="C597">
            <v>0.6763285024154589</v>
          </cell>
          <cell r="D597">
            <v>7</v>
          </cell>
          <cell r="E597">
            <v>0.5691056910569106</v>
          </cell>
          <cell r="F597">
            <v>1</v>
          </cell>
          <cell r="G597">
            <v>0.36101083032490977</v>
          </cell>
          <cell r="H597">
            <v>0</v>
          </cell>
          <cell r="I597">
            <v>0</v>
          </cell>
          <cell r="J597">
            <v>15</v>
          </cell>
          <cell r="K597">
            <v>0.5850234009360374</v>
          </cell>
        </row>
        <row r="598">
          <cell r="A598" t="str">
            <v>40 Perte, totale ou partielle de contrôle de machine, moyen de transport - équipement de manutention, outil à main, objet, animal - non précisé</v>
          </cell>
          <cell r="B598">
            <v>42</v>
          </cell>
          <cell r="C598">
            <v>4.057971014492753</v>
          </cell>
          <cell r="D598">
            <v>71</v>
          </cell>
          <cell r="E598">
            <v>5.772357723577236</v>
          </cell>
          <cell r="F598">
            <v>13</v>
          </cell>
          <cell r="G598">
            <v>4.693140794223827</v>
          </cell>
          <cell r="H598">
            <v>1</v>
          </cell>
          <cell r="I598">
            <v>4.545454545454546</v>
          </cell>
          <cell r="J598">
            <v>127</v>
          </cell>
          <cell r="K598">
            <v>4.953198127925117</v>
          </cell>
        </row>
        <row r="599">
          <cell r="A599" t="str">
            <v>41 Perte, totale ou partielle de contrôle de machine ou de la matière travaillée par la machine</v>
          </cell>
          <cell r="B599">
            <v>5</v>
          </cell>
          <cell r="C599">
            <v>0.48309178743961356</v>
          </cell>
          <cell r="D599">
            <v>9</v>
          </cell>
          <cell r="E599">
            <v>0.7317073170731709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14</v>
          </cell>
          <cell r="K599">
            <v>0.5460218408736349</v>
          </cell>
        </row>
        <row r="600">
          <cell r="A600" t="str">
            <v>42 Perte, totale ou partielle de contrôle de moyen de transport - d'équipement de manutention</v>
          </cell>
          <cell r="B600">
            <v>476</v>
          </cell>
          <cell r="C600">
            <v>45.99033816425121</v>
          </cell>
          <cell r="D600">
            <v>554</v>
          </cell>
          <cell r="E600">
            <v>45.040650406504064</v>
          </cell>
          <cell r="F600">
            <v>142</v>
          </cell>
          <cell r="G600">
            <v>51.26353790613718</v>
          </cell>
          <cell r="H600">
            <v>12</v>
          </cell>
          <cell r="I600">
            <v>54.54545454545454</v>
          </cell>
          <cell r="J600">
            <v>1184</v>
          </cell>
          <cell r="K600">
            <v>46.17784711388456</v>
          </cell>
        </row>
        <row r="601">
          <cell r="A601" t="str">
            <v>43 Perte, totale ou partielle de contrôle d'outil à main ou de la matière travaillée par l'outil</v>
          </cell>
          <cell r="B601">
            <v>4</v>
          </cell>
          <cell r="C601">
            <v>0.3864734299516908</v>
          </cell>
          <cell r="D601">
            <v>3</v>
          </cell>
          <cell r="E601">
            <v>0.24390243902439024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7</v>
          </cell>
          <cell r="K601">
            <v>0.27301092043681746</v>
          </cell>
        </row>
        <row r="602">
          <cell r="A602" t="str">
            <v>44 Perte, totale ou partielle de contrôle d'objet, porté, déplacé, manipulé etc.</v>
          </cell>
          <cell r="B602">
            <v>11</v>
          </cell>
          <cell r="C602">
            <v>1.0628019323671498</v>
          </cell>
          <cell r="D602">
            <v>12</v>
          </cell>
          <cell r="E602">
            <v>0.975609756097561</v>
          </cell>
          <cell r="F602">
            <v>3</v>
          </cell>
          <cell r="G602">
            <v>1.083032490974729</v>
          </cell>
          <cell r="H602">
            <v>0</v>
          </cell>
          <cell r="I602">
            <v>0</v>
          </cell>
          <cell r="J602">
            <v>26</v>
          </cell>
          <cell r="K602">
            <v>1.014040561622465</v>
          </cell>
        </row>
        <row r="603">
          <cell r="A603" t="str">
            <v>49 Autre déviation connue du groupe 40 nlcd</v>
          </cell>
          <cell r="B603">
            <v>9</v>
          </cell>
          <cell r="C603">
            <v>0.8695652173913043</v>
          </cell>
          <cell r="D603">
            <v>12</v>
          </cell>
          <cell r="E603">
            <v>0.975609756097561</v>
          </cell>
          <cell r="F603">
            <v>2</v>
          </cell>
          <cell r="G603">
            <v>0.7220216606498195</v>
          </cell>
          <cell r="H603">
            <v>0</v>
          </cell>
          <cell r="I603">
            <v>0</v>
          </cell>
          <cell r="J603">
            <v>23</v>
          </cell>
          <cell r="K603">
            <v>0.8970358814352575</v>
          </cell>
        </row>
        <row r="604">
          <cell r="A604" t="str">
            <v>50 Glissade ou trébuchement avec chute, chute de personne - non précisé</v>
          </cell>
          <cell r="B604">
            <v>17</v>
          </cell>
          <cell r="C604">
            <v>1.642512077294686</v>
          </cell>
          <cell r="D604">
            <v>18</v>
          </cell>
          <cell r="E604">
            <v>1.4634146341463419</v>
          </cell>
          <cell r="F604">
            <v>4</v>
          </cell>
          <cell r="G604">
            <v>1.444043321299639</v>
          </cell>
          <cell r="H604">
            <v>0</v>
          </cell>
          <cell r="I604">
            <v>0</v>
          </cell>
          <cell r="J604">
            <v>39</v>
          </cell>
          <cell r="K604">
            <v>1.5210608424336973</v>
          </cell>
        </row>
        <row r="605">
          <cell r="A605" t="str">
            <v>51 Chute de personne - de hauteur</v>
          </cell>
          <cell r="B605">
            <v>7</v>
          </cell>
          <cell r="C605">
            <v>0.6763285024154589</v>
          </cell>
          <cell r="D605">
            <v>3</v>
          </cell>
          <cell r="E605">
            <v>0.24390243902439024</v>
          </cell>
          <cell r="F605">
            <v>3</v>
          </cell>
          <cell r="G605">
            <v>1.083032490974729</v>
          </cell>
          <cell r="H605">
            <v>0</v>
          </cell>
          <cell r="I605">
            <v>0</v>
          </cell>
          <cell r="J605">
            <v>13</v>
          </cell>
          <cell r="K605">
            <v>0.5070202808112325</v>
          </cell>
        </row>
        <row r="606">
          <cell r="A606" t="str">
            <v>52 Glissade ou trébuchement avec chute, chute de personne - de plain-pied</v>
          </cell>
          <cell r="B606">
            <v>29</v>
          </cell>
          <cell r="C606">
            <v>2.8019323671497585</v>
          </cell>
          <cell r="D606">
            <v>25</v>
          </cell>
          <cell r="E606">
            <v>2.0325203252032518</v>
          </cell>
          <cell r="F606">
            <v>7</v>
          </cell>
          <cell r="G606">
            <v>2.527075812274368</v>
          </cell>
          <cell r="H606">
            <v>0</v>
          </cell>
          <cell r="I606">
            <v>0</v>
          </cell>
          <cell r="J606">
            <v>61</v>
          </cell>
          <cell r="K606">
            <v>2.3790951638065523</v>
          </cell>
        </row>
        <row r="607">
          <cell r="A607" t="str">
            <v>59 Autre déviation connue du groupe 50 nlcd</v>
          </cell>
          <cell r="B607">
            <v>3</v>
          </cell>
          <cell r="C607">
            <v>0.2898550724637681</v>
          </cell>
          <cell r="D607">
            <v>3</v>
          </cell>
          <cell r="E607">
            <v>0.24390243902439024</v>
          </cell>
          <cell r="F607">
            <v>1</v>
          </cell>
          <cell r="G607">
            <v>0.36101083032490977</v>
          </cell>
          <cell r="H607">
            <v>0</v>
          </cell>
          <cell r="I607">
            <v>0</v>
          </cell>
          <cell r="J607">
            <v>7</v>
          </cell>
          <cell r="K607">
            <v>0.27301092043681746</v>
          </cell>
        </row>
        <row r="608">
          <cell r="A608" t="str">
            <v>60 Mouvement du corps sans contrainte physique - non précisé</v>
          </cell>
          <cell r="B608">
            <v>3</v>
          </cell>
          <cell r="C608">
            <v>0.2898550724637681</v>
          </cell>
          <cell r="D608">
            <v>2</v>
          </cell>
          <cell r="E608">
            <v>0.16260162601626013</v>
          </cell>
          <cell r="F608">
            <v>1</v>
          </cell>
          <cell r="G608">
            <v>0.36101083032490977</v>
          </cell>
          <cell r="H608">
            <v>0</v>
          </cell>
          <cell r="I608">
            <v>0</v>
          </cell>
          <cell r="J608">
            <v>6</v>
          </cell>
          <cell r="K608">
            <v>0.234009360374415</v>
          </cell>
        </row>
        <row r="609">
          <cell r="A609" t="str">
            <v>62 En s'agenouillant, s'asseyant, s'appuyant contre</v>
          </cell>
          <cell r="B609">
            <v>0</v>
          </cell>
          <cell r="C609">
            <v>0</v>
          </cell>
          <cell r="D609">
            <v>1</v>
          </cell>
          <cell r="E609">
            <v>0.08130081300813007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1</v>
          </cell>
          <cell r="K609">
            <v>0.0390015600624025</v>
          </cell>
        </row>
        <row r="610">
          <cell r="A610" t="str">
            <v>63 En étant attrapé, entraîné, par quelque chose ou par son élan</v>
          </cell>
          <cell r="B610">
            <v>142</v>
          </cell>
          <cell r="C610">
            <v>13.719806763285026</v>
          </cell>
          <cell r="D610">
            <v>153</v>
          </cell>
          <cell r="E610">
            <v>12.439024390243903</v>
          </cell>
          <cell r="F610">
            <v>28</v>
          </cell>
          <cell r="G610">
            <v>10.108303249097473</v>
          </cell>
          <cell r="H610">
            <v>3</v>
          </cell>
          <cell r="I610">
            <v>13.636363636363635</v>
          </cell>
          <cell r="J610">
            <v>326</v>
          </cell>
          <cell r="K610">
            <v>12.714508580343214</v>
          </cell>
        </row>
        <row r="611">
          <cell r="A611" t="str">
            <v>64 Mouvements non coordonnés, gestes intempestifs, inopportuns</v>
          </cell>
          <cell r="B611">
            <v>21</v>
          </cell>
          <cell r="C611">
            <v>2.0289855072463765</v>
          </cell>
          <cell r="D611">
            <v>26</v>
          </cell>
          <cell r="E611">
            <v>2.113821138211382</v>
          </cell>
          <cell r="F611">
            <v>7</v>
          </cell>
          <cell r="G611">
            <v>2.527075812274368</v>
          </cell>
          <cell r="H611">
            <v>0</v>
          </cell>
          <cell r="I611">
            <v>0</v>
          </cell>
          <cell r="J611">
            <v>54</v>
          </cell>
          <cell r="K611">
            <v>2.1060842433697347</v>
          </cell>
        </row>
        <row r="612">
          <cell r="A612" t="str">
            <v>69 Autre déviation connue du groupe 60 nlcd</v>
          </cell>
          <cell r="B612">
            <v>8</v>
          </cell>
          <cell r="C612">
            <v>0.7729468599033816</v>
          </cell>
          <cell r="D612">
            <v>7</v>
          </cell>
          <cell r="E612">
            <v>0.5691056910569106</v>
          </cell>
          <cell r="F612">
            <v>3</v>
          </cell>
          <cell r="G612">
            <v>1.083032490974729</v>
          </cell>
          <cell r="H612">
            <v>0</v>
          </cell>
          <cell r="I612">
            <v>0</v>
          </cell>
          <cell r="J612">
            <v>18</v>
          </cell>
          <cell r="K612">
            <v>0.702028081123245</v>
          </cell>
        </row>
        <row r="613">
          <cell r="A613" t="str">
            <v>70 Mouvements du corps sous ou avec contrainte physique</v>
          </cell>
          <cell r="B613">
            <v>8</v>
          </cell>
          <cell r="C613">
            <v>0.7729468599033816</v>
          </cell>
          <cell r="D613">
            <v>7</v>
          </cell>
          <cell r="E613">
            <v>0.5691056910569106</v>
          </cell>
          <cell r="F613">
            <v>2</v>
          </cell>
          <cell r="G613">
            <v>0.7220216606498195</v>
          </cell>
          <cell r="H613">
            <v>0</v>
          </cell>
          <cell r="I613">
            <v>0</v>
          </cell>
          <cell r="J613">
            <v>17</v>
          </cell>
          <cell r="K613">
            <v>0.6630265210608425</v>
          </cell>
        </row>
        <row r="614">
          <cell r="A614" t="str">
            <v>71 En soulevant, en portant, en se levant</v>
          </cell>
          <cell r="B614">
            <v>2</v>
          </cell>
          <cell r="C614">
            <v>0.1932367149758454</v>
          </cell>
          <cell r="D614">
            <v>3</v>
          </cell>
          <cell r="E614">
            <v>0.24390243902439024</v>
          </cell>
          <cell r="F614">
            <v>1</v>
          </cell>
          <cell r="G614">
            <v>0.36101083032490977</v>
          </cell>
          <cell r="H614">
            <v>0</v>
          </cell>
          <cell r="I614">
            <v>0</v>
          </cell>
          <cell r="J614">
            <v>6</v>
          </cell>
          <cell r="K614">
            <v>0.234009360374415</v>
          </cell>
        </row>
        <row r="615">
          <cell r="A615" t="str">
            <v>72 En poussant, en tractant</v>
          </cell>
          <cell r="B615">
            <v>0</v>
          </cell>
          <cell r="C615">
            <v>0</v>
          </cell>
          <cell r="D615">
            <v>1</v>
          </cell>
          <cell r="E615">
            <v>0.08130081300813007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1</v>
          </cell>
          <cell r="K615">
            <v>0.0390015600624025</v>
          </cell>
        </row>
        <row r="616">
          <cell r="A616" t="str">
            <v>73 En déposant, en se baissant</v>
          </cell>
          <cell r="B616">
            <v>1</v>
          </cell>
          <cell r="C616">
            <v>0.0966183574879227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1</v>
          </cell>
          <cell r="K616">
            <v>0.0390015600624025</v>
          </cell>
        </row>
        <row r="617">
          <cell r="A617" t="str">
            <v>74 En torsion, en rotation, en se tournant</v>
          </cell>
          <cell r="B617">
            <v>1</v>
          </cell>
          <cell r="C617">
            <v>0.0966183574879227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1</v>
          </cell>
          <cell r="K617">
            <v>0.0390015600624025</v>
          </cell>
        </row>
        <row r="618">
          <cell r="A618" t="str">
            <v>75 En marchant lourdement, faux pas, glissade - sans chute</v>
          </cell>
          <cell r="B618">
            <v>4</v>
          </cell>
          <cell r="C618">
            <v>0.3864734299516908</v>
          </cell>
          <cell r="D618">
            <v>10</v>
          </cell>
          <cell r="E618">
            <v>0.8130081300813009</v>
          </cell>
          <cell r="F618">
            <v>3</v>
          </cell>
          <cell r="G618">
            <v>1.083032490974729</v>
          </cell>
          <cell r="H618">
            <v>0</v>
          </cell>
          <cell r="I618">
            <v>0</v>
          </cell>
          <cell r="J618">
            <v>17</v>
          </cell>
          <cell r="K618">
            <v>0.6630265210608425</v>
          </cell>
        </row>
        <row r="619">
          <cell r="A619" t="str">
            <v>79 Autre déviation connue du groupe 70 nlcd</v>
          </cell>
          <cell r="B619">
            <v>8</v>
          </cell>
          <cell r="C619">
            <v>0.7729468599033816</v>
          </cell>
          <cell r="D619">
            <v>6</v>
          </cell>
          <cell r="E619">
            <v>0.4878048780487805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14</v>
          </cell>
          <cell r="K619">
            <v>0.5460218408736349</v>
          </cell>
        </row>
        <row r="620">
          <cell r="A620" t="str">
            <v>80 Surprise, frayeur, violence, agression, menace, présence - non précisé</v>
          </cell>
          <cell r="B620">
            <v>5</v>
          </cell>
          <cell r="C620">
            <v>0.48309178743961356</v>
          </cell>
          <cell r="D620">
            <v>7</v>
          </cell>
          <cell r="E620">
            <v>0.5691056910569106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12</v>
          </cell>
          <cell r="K620">
            <v>0.46801872074883</v>
          </cell>
        </row>
        <row r="621">
          <cell r="A621" t="str">
            <v>81 Surprise, frayeur</v>
          </cell>
          <cell r="B621">
            <v>16</v>
          </cell>
          <cell r="C621">
            <v>1.5458937198067633</v>
          </cell>
          <cell r="D621">
            <v>20</v>
          </cell>
          <cell r="E621">
            <v>1.6260162601626018</v>
          </cell>
          <cell r="F621">
            <v>5</v>
          </cell>
          <cell r="G621">
            <v>1.8050541516245486</v>
          </cell>
          <cell r="H621">
            <v>0</v>
          </cell>
          <cell r="I621">
            <v>0</v>
          </cell>
          <cell r="J621">
            <v>41</v>
          </cell>
          <cell r="K621">
            <v>1.5990639625585021</v>
          </cell>
        </row>
        <row r="622">
          <cell r="A622" t="str">
            <v>82 Violence, agression, menaces entre membres de l'entreprise soumis à l'autorité de l'employeur</v>
          </cell>
          <cell r="B622">
            <v>1</v>
          </cell>
          <cell r="C622">
            <v>0.0966183574879227</v>
          </cell>
          <cell r="D622">
            <v>1</v>
          </cell>
          <cell r="E622">
            <v>0.08130081300813007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2</v>
          </cell>
          <cell r="K622">
            <v>0.078003120124805</v>
          </cell>
        </row>
        <row r="623">
          <cell r="A623" t="str">
            <v>83 Violence, agression, menace - provenant de personnes externes à l'entreprise envers les victimes dans le cadre de leur fonction</v>
          </cell>
          <cell r="B623">
            <v>15</v>
          </cell>
          <cell r="C623">
            <v>1.4492753623188406</v>
          </cell>
          <cell r="D623">
            <v>23</v>
          </cell>
          <cell r="E623">
            <v>1.869918699186992</v>
          </cell>
          <cell r="F623">
            <v>6</v>
          </cell>
          <cell r="G623">
            <v>2.166064981949458</v>
          </cell>
          <cell r="H623">
            <v>0</v>
          </cell>
          <cell r="I623">
            <v>0</v>
          </cell>
          <cell r="J623">
            <v>44</v>
          </cell>
          <cell r="K623">
            <v>1.71606864274571</v>
          </cell>
        </row>
        <row r="624">
          <cell r="A624" t="str">
            <v>84 Agression, bousculade - par animal</v>
          </cell>
          <cell r="B624">
            <v>5</v>
          </cell>
          <cell r="C624">
            <v>0.48309178743961356</v>
          </cell>
          <cell r="D624">
            <v>2</v>
          </cell>
          <cell r="E624">
            <v>0.16260162601626013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7</v>
          </cell>
          <cell r="K624">
            <v>0.27301092043681746</v>
          </cell>
        </row>
        <row r="625">
          <cell r="A625" t="str">
            <v>85 Présence de la victime ou d'un tiers créant en soi un danger pour elle/lui-même ou pour autrui</v>
          </cell>
          <cell r="B625">
            <v>8</v>
          </cell>
          <cell r="C625">
            <v>0.7729468599033816</v>
          </cell>
          <cell r="D625">
            <v>18</v>
          </cell>
          <cell r="E625">
            <v>1.4634146341463419</v>
          </cell>
          <cell r="F625">
            <v>6</v>
          </cell>
          <cell r="G625">
            <v>2.166064981949458</v>
          </cell>
          <cell r="H625">
            <v>0</v>
          </cell>
          <cell r="I625">
            <v>0</v>
          </cell>
          <cell r="J625">
            <v>32</v>
          </cell>
          <cell r="K625">
            <v>1.24804992199688</v>
          </cell>
        </row>
        <row r="626">
          <cell r="A626" t="str">
            <v>89 Autre déviation connue du groupe 80 nlcd</v>
          </cell>
          <cell r="B626">
            <v>1</v>
          </cell>
          <cell r="C626">
            <v>0.0966183574879227</v>
          </cell>
          <cell r="D626">
            <v>5</v>
          </cell>
          <cell r="E626">
            <v>0.40650406504065045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6</v>
          </cell>
          <cell r="K626">
            <v>0.234009360374415</v>
          </cell>
        </row>
        <row r="627">
          <cell r="A627" t="str">
            <v>99 Autre déviation non listée</v>
          </cell>
          <cell r="B627">
            <v>89</v>
          </cell>
          <cell r="C627">
            <v>8.599033816425122</v>
          </cell>
          <cell r="D627">
            <v>112</v>
          </cell>
          <cell r="E627">
            <v>9.105691056910569</v>
          </cell>
          <cell r="F627">
            <v>18</v>
          </cell>
          <cell r="G627">
            <v>6.4981949458483745</v>
          </cell>
          <cell r="H627">
            <v>3</v>
          </cell>
          <cell r="I627">
            <v>13.636363636363635</v>
          </cell>
          <cell r="J627">
            <v>222</v>
          </cell>
          <cell r="K627">
            <v>8.658346333853356</v>
          </cell>
        </row>
        <row r="628">
          <cell r="A628" t="str">
            <v>Total</v>
          </cell>
          <cell r="B628">
            <v>1035</v>
          </cell>
          <cell r="C628">
            <v>100</v>
          </cell>
          <cell r="D628">
            <v>1230</v>
          </cell>
          <cell r="E628">
            <v>100</v>
          </cell>
          <cell r="F628">
            <v>277</v>
          </cell>
          <cell r="G628">
            <v>100</v>
          </cell>
          <cell r="H628">
            <v>22</v>
          </cell>
          <cell r="I628">
            <v>100</v>
          </cell>
          <cell r="J628">
            <v>2564</v>
          </cell>
          <cell r="K628">
            <v>100</v>
          </cell>
        </row>
        <row r="633">
          <cell r="A633" t="str">
            <v>00.00 Pas d'agent matériel ou pas d'information</v>
          </cell>
          <cell r="B633">
            <v>158</v>
          </cell>
          <cell r="C633">
            <v>6.162246489859594</v>
          </cell>
        </row>
        <row r="634">
          <cell r="A634" t="str">
            <v>01.00 Bâtiments, constructions, surfaces - à niveau</v>
          </cell>
          <cell r="B634">
            <v>89</v>
          </cell>
          <cell r="C634">
            <v>3.471138845553822</v>
          </cell>
        </row>
        <row r="635">
          <cell r="A635" t="str">
            <v>02.00 Bâtiments, constructions, surfaces - en hauteur</v>
          </cell>
          <cell r="B635">
            <v>20</v>
          </cell>
          <cell r="C635">
            <v>0.7800312012480499</v>
          </cell>
        </row>
        <row r="636">
          <cell r="A636" t="str">
            <v>03.00 Bâtiments, constructions, surfaces - en profondeur</v>
          </cell>
          <cell r="B636">
            <v>4</v>
          </cell>
          <cell r="C636">
            <v>0.15600624024961</v>
          </cell>
        </row>
        <row r="637">
          <cell r="A637" t="str">
            <v>04.00 Dispositifs de distribution de matière, d'alimentation, canalisations</v>
          </cell>
          <cell r="B637">
            <v>2</v>
          </cell>
          <cell r="C637">
            <v>0.078003120124805</v>
          </cell>
        </row>
        <row r="638">
          <cell r="A638" t="str">
            <v>05.00 Moteurs, dispositifs de transmission et de stockage d'énergie</v>
          </cell>
          <cell r="B638">
            <v>4</v>
          </cell>
          <cell r="C638">
            <v>0.15600624024961</v>
          </cell>
        </row>
        <row r="639">
          <cell r="A639" t="str">
            <v>06.00 Outils à main, non motorisés</v>
          </cell>
          <cell r="B639">
            <v>9</v>
          </cell>
          <cell r="C639">
            <v>0.3510140405616225</v>
          </cell>
        </row>
        <row r="640">
          <cell r="A640" t="str">
            <v>07.00 Outils tenus ou guidé à la main, mécaniques</v>
          </cell>
          <cell r="B640">
            <v>5</v>
          </cell>
          <cell r="C640">
            <v>0.19500780031201248</v>
          </cell>
        </row>
        <row r="641">
          <cell r="A641" t="str">
            <v>08.00 Outils à main sans précision sur la motorisation</v>
          </cell>
          <cell r="B641">
            <v>1</v>
          </cell>
          <cell r="C641">
            <v>0.0390015600624025</v>
          </cell>
        </row>
        <row r="642">
          <cell r="A642" t="str">
            <v>09.00 Machines et équipements - portables ou mobiles</v>
          </cell>
          <cell r="B642">
            <v>10</v>
          </cell>
          <cell r="C642">
            <v>0.39001560062402496</v>
          </cell>
        </row>
        <row r="643">
          <cell r="A643" t="str">
            <v>11.00 Dispositifs de convoyage, de transport et de stockage</v>
          </cell>
          <cell r="B643">
            <v>14</v>
          </cell>
          <cell r="C643">
            <v>0.5460218408736349</v>
          </cell>
        </row>
        <row r="644">
          <cell r="A644" t="str">
            <v>12.00 Véhicules terrestres</v>
          </cell>
          <cell r="B644">
            <v>1980</v>
          </cell>
          <cell r="C644">
            <v>77.22308892355694</v>
          </cell>
        </row>
        <row r="645">
          <cell r="A645" t="str">
            <v>13.00 Autres véhicules de transport</v>
          </cell>
          <cell r="B645">
            <v>49</v>
          </cell>
          <cell r="C645">
            <v>1.9110764430577223</v>
          </cell>
        </row>
        <row r="646">
          <cell r="A646" t="str">
            <v>14.00 Matériaux, objets, produits, éléments constitutifs de machines, bris, poussières</v>
          </cell>
          <cell r="B646">
            <v>36</v>
          </cell>
          <cell r="C646">
            <v>1.40405616224649</v>
          </cell>
        </row>
        <row r="647">
          <cell r="A647" t="str">
            <v>16.00 Dispositifs et équipements de sécurité</v>
          </cell>
          <cell r="B647">
            <v>3</v>
          </cell>
          <cell r="C647">
            <v>0.1170046801872075</v>
          </cell>
        </row>
        <row r="648">
          <cell r="A648" t="str">
            <v>17.00 Equipements de bureau et personnels, matériel de sport, armes, appareillage domestique</v>
          </cell>
          <cell r="B648">
            <v>2</v>
          </cell>
          <cell r="C648">
            <v>0.078003120124805</v>
          </cell>
        </row>
        <row r="649">
          <cell r="A649" t="str">
            <v>18.00 Organismes vivants et êtres humains</v>
          </cell>
          <cell r="B649">
            <v>104</v>
          </cell>
          <cell r="C649">
            <v>4.05616224648986</v>
          </cell>
        </row>
        <row r="650">
          <cell r="A650" t="str">
            <v>20.00 Phénomènes physiques et éléments naturels</v>
          </cell>
          <cell r="B650">
            <v>22</v>
          </cell>
          <cell r="C650">
            <v>0.858034321372855</v>
          </cell>
        </row>
        <row r="651">
          <cell r="A651" t="str">
            <v>99.00 Autres agents matériels non listés dans cette classification</v>
          </cell>
          <cell r="B651">
            <v>52</v>
          </cell>
          <cell r="C651">
            <v>2.02808112324493</v>
          </cell>
        </row>
        <row r="652">
          <cell r="A652" t="str">
            <v>Total</v>
          </cell>
          <cell r="B652">
            <v>2564</v>
          </cell>
          <cell r="C652">
            <v>100</v>
          </cell>
        </row>
        <row r="660">
          <cell r="A660" t="str">
            <v>00.00 Pas d'agent matériel ou pas d'information</v>
          </cell>
          <cell r="B660">
            <v>55</v>
          </cell>
          <cell r="C660">
            <v>5.314009661835748</v>
          </cell>
          <cell r="D660">
            <v>75</v>
          </cell>
          <cell r="E660">
            <v>6.097560975609756</v>
          </cell>
          <cell r="F660">
            <v>24</v>
          </cell>
          <cell r="G660">
            <v>8.664259927797833</v>
          </cell>
          <cell r="H660">
            <v>4</v>
          </cell>
          <cell r="I660">
            <v>18.181818181818183</v>
          </cell>
          <cell r="J660">
            <v>158</v>
          </cell>
          <cell r="K660">
            <v>6.162246489859594</v>
          </cell>
        </row>
        <row r="661">
          <cell r="A661" t="str">
            <v>01.00 Bâtiments, constructions, surfaces - à niveau</v>
          </cell>
          <cell r="B661">
            <v>38</v>
          </cell>
          <cell r="C661">
            <v>3.671497584541063</v>
          </cell>
          <cell r="D661">
            <v>40</v>
          </cell>
          <cell r="E661">
            <v>3.2520325203252036</v>
          </cell>
          <cell r="F661">
            <v>11</v>
          </cell>
          <cell r="G661">
            <v>3.9711191335740073</v>
          </cell>
          <cell r="H661">
            <v>0</v>
          </cell>
          <cell r="I661">
            <v>0</v>
          </cell>
          <cell r="J661">
            <v>89</v>
          </cell>
          <cell r="K661">
            <v>3.471138845553822</v>
          </cell>
        </row>
        <row r="662">
          <cell r="A662" t="str">
            <v>02.00 Bâtiments, constructions, surfaces - en hauteur</v>
          </cell>
          <cell r="B662">
            <v>12</v>
          </cell>
          <cell r="C662">
            <v>1.1594202898550725</v>
          </cell>
          <cell r="D662">
            <v>6</v>
          </cell>
          <cell r="E662">
            <v>0.4878048780487805</v>
          </cell>
          <cell r="F662">
            <v>2</v>
          </cell>
          <cell r="G662">
            <v>0.7220216606498195</v>
          </cell>
          <cell r="H662">
            <v>0</v>
          </cell>
          <cell r="I662">
            <v>0</v>
          </cell>
          <cell r="J662">
            <v>20</v>
          </cell>
          <cell r="K662">
            <v>0.7800312012480499</v>
          </cell>
        </row>
        <row r="663">
          <cell r="A663" t="str">
            <v>03.00 Bâtiments, constructions, surfaces - en profondeur</v>
          </cell>
          <cell r="B663">
            <v>2</v>
          </cell>
          <cell r="C663">
            <v>0.1932367149758454</v>
          </cell>
          <cell r="D663">
            <v>2</v>
          </cell>
          <cell r="E663">
            <v>0.16260162601626013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4</v>
          </cell>
          <cell r="K663">
            <v>0.15600624024961</v>
          </cell>
        </row>
        <row r="664">
          <cell r="A664" t="str">
            <v>04.00 Dispositifs de distribution de matière, d'alimentation, canalisations</v>
          </cell>
          <cell r="B664">
            <v>1</v>
          </cell>
          <cell r="C664">
            <v>0.0966183574879227</v>
          </cell>
          <cell r="D664">
            <v>1</v>
          </cell>
          <cell r="E664">
            <v>0.08130081300813007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2</v>
          </cell>
          <cell r="K664">
            <v>0.078003120124805</v>
          </cell>
        </row>
        <row r="665">
          <cell r="A665" t="str">
            <v>05.00 Moteurs, dispositifs de transmission et de stockage d'énergie</v>
          </cell>
          <cell r="B665">
            <v>0</v>
          </cell>
          <cell r="C665">
            <v>0</v>
          </cell>
          <cell r="D665">
            <v>4</v>
          </cell>
          <cell r="E665">
            <v>0.32520325203252026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4</v>
          </cell>
          <cell r="K665">
            <v>0.15600624024961</v>
          </cell>
        </row>
        <row r="666">
          <cell r="A666" t="str">
            <v>06.00 Outils à main, non motorisés</v>
          </cell>
          <cell r="B666">
            <v>7</v>
          </cell>
          <cell r="C666">
            <v>0.6763285024154589</v>
          </cell>
          <cell r="D666">
            <v>2</v>
          </cell>
          <cell r="E666">
            <v>0.16260162601626013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9</v>
          </cell>
          <cell r="K666">
            <v>0.3510140405616225</v>
          </cell>
        </row>
        <row r="667">
          <cell r="A667" t="str">
            <v>07.00 Outils tenus ou guidé à la main, mécaniques</v>
          </cell>
          <cell r="B667">
            <v>5</v>
          </cell>
          <cell r="C667">
            <v>0.48309178743961356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5</v>
          </cell>
          <cell r="K667">
            <v>0.19500780031201248</v>
          </cell>
        </row>
        <row r="668">
          <cell r="A668" t="str">
            <v>08.00 Outils à main sans précision sur la motorisation</v>
          </cell>
          <cell r="B668">
            <v>0</v>
          </cell>
          <cell r="C668">
            <v>0</v>
          </cell>
          <cell r="D668">
            <v>0</v>
          </cell>
          <cell r="E668">
            <v>0</v>
          </cell>
          <cell r="F668">
            <v>1</v>
          </cell>
          <cell r="G668">
            <v>0.36101083032490977</v>
          </cell>
          <cell r="H668">
            <v>0</v>
          </cell>
          <cell r="I668">
            <v>0</v>
          </cell>
          <cell r="J668">
            <v>1</v>
          </cell>
          <cell r="K668">
            <v>0.0390015600624025</v>
          </cell>
        </row>
        <row r="669">
          <cell r="A669" t="str">
            <v>09.00 Machines et équipements - portables ou mobiles</v>
          </cell>
          <cell r="B669">
            <v>3</v>
          </cell>
          <cell r="C669">
            <v>0.2898550724637681</v>
          </cell>
          <cell r="D669">
            <v>7</v>
          </cell>
          <cell r="E669">
            <v>0.5691056910569106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10</v>
          </cell>
          <cell r="K669">
            <v>0.39001560062402496</v>
          </cell>
        </row>
        <row r="670">
          <cell r="A670" t="str">
            <v>11.00 Dispositifs de convoyage, de transport et de stockage</v>
          </cell>
          <cell r="B670">
            <v>7</v>
          </cell>
          <cell r="C670">
            <v>0.6763285024154589</v>
          </cell>
          <cell r="D670">
            <v>4</v>
          </cell>
          <cell r="E670">
            <v>0.32520325203252026</v>
          </cell>
          <cell r="F670">
            <v>3</v>
          </cell>
          <cell r="G670">
            <v>1.083032490974729</v>
          </cell>
          <cell r="H670">
            <v>0</v>
          </cell>
          <cell r="I670">
            <v>0</v>
          </cell>
          <cell r="J670">
            <v>14</v>
          </cell>
          <cell r="K670">
            <v>0.5460218408736349</v>
          </cell>
        </row>
        <row r="671">
          <cell r="A671" t="str">
            <v>12.00 Véhicules terrestres</v>
          </cell>
          <cell r="B671">
            <v>802</v>
          </cell>
          <cell r="C671">
            <v>77.487922705314</v>
          </cell>
          <cell r="D671">
            <v>950</v>
          </cell>
          <cell r="E671">
            <v>77.23577235772358</v>
          </cell>
          <cell r="F671">
            <v>210</v>
          </cell>
          <cell r="G671">
            <v>75.81227436823104</v>
          </cell>
          <cell r="H671">
            <v>18</v>
          </cell>
          <cell r="I671">
            <v>81.81818181818183</v>
          </cell>
          <cell r="J671">
            <v>1980</v>
          </cell>
          <cell r="K671">
            <v>77.22308892355694</v>
          </cell>
        </row>
        <row r="672">
          <cell r="A672" t="str">
            <v>13.00 Autres véhicules de transport</v>
          </cell>
          <cell r="B672">
            <v>25</v>
          </cell>
          <cell r="C672">
            <v>2.4154589371980677</v>
          </cell>
          <cell r="D672">
            <v>21</v>
          </cell>
          <cell r="E672">
            <v>1.707317073170732</v>
          </cell>
          <cell r="F672">
            <v>3</v>
          </cell>
          <cell r="G672">
            <v>1.083032490974729</v>
          </cell>
          <cell r="H672">
            <v>0</v>
          </cell>
          <cell r="I672">
            <v>0</v>
          </cell>
          <cell r="J672">
            <v>49</v>
          </cell>
          <cell r="K672">
            <v>1.9110764430577223</v>
          </cell>
        </row>
        <row r="673">
          <cell r="A673" t="str">
            <v>14.00 Matériaux, objets, produits, éléments constitutifs de machines, bris, poussières</v>
          </cell>
          <cell r="B673">
            <v>17</v>
          </cell>
          <cell r="C673">
            <v>1.642512077294686</v>
          </cell>
          <cell r="D673">
            <v>18</v>
          </cell>
          <cell r="E673">
            <v>1.4634146341463419</v>
          </cell>
          <cell r="F673">
            <v>1</v>
          </cell>
          <cell r="G673">
            <v>0.36101083032490977</v>
          </cell>
          <cell r="H673">
            <v>0</v>
          </cell>
          <cell r="I673">
            <v>0</v>
          </cell>
          <cell r="J673">
            <v>36</v>
          </cell>
          <cell r="K673">
            <v>1.40405616224649</v>
          </cell>
        </row>
        <row r="674">
          <cell r="A674" t="str">
            <v>16.00 Dispositifs et équipements de sécurité</v>
          </cell>
          <cell r="B674">
            <v>0</v>
          </cell>
          <cell r="C674">
            <v>0</v>
          </cell>
          <cell r="D674">
            <v>2</v>
          </cell>
          <cell r="E674">
            <v>0.16260162601626013</v>
          </cell>
          <cell r="F674">
            <v>1</v>
          </cell>
          <cell r="G674">
            <v>0.36101083032490977</v>
          </cell>
          <cell r="H674">
            <v>0</v>
          </cell>
          <cell r="I674">
            <v>0</v>
          </cell>
          <cell r="J674">
            <v>3</v>
          </cell>
          <cell r="K674">
            <v>0.1170046801872075</v>
          </cell>
        </row>
        <row r="675">
          <cell r="A675" t="str">
            <v>17.00 Equipements de bureau et personnels, matériel de sport, armes, appareillage domestique</v>
          </cell>
          <cell r="B675">
            <v>1</v>
          </cell>
          <cell r="C675">
            <v>0.0966183574879227</v>
          </cell>
          <cell r="D675">
            <v>0</v>
          </cell>
          <cell r="E675">
            <v>0</v>
          </cell>
          <cell r="F675">
            <v>1</v>
          </cell>
          <cell r="G675">
            <v>0.36101083032490977</v>
          </cell>
          <cell r="H675">
            <v>0</v>
          </cell>
          <cell r="I675">
            <v>0</v>
          </cell>
          <cell r="J675">
            <v>2</v>
          </cell>
          <cell r="K675">
            <v>0.078003120124805</v>
          </cell>
        </row>
        <row r="676">
          <cell r="A676" t="str">
            <v>18.00 Organismes vivants et êtres humains</v>
          </cell>
          <cell r="B676">
            <v>34</v>
          </cell>
          <cell r="C676">
            <v>3.285024154589372</v>
          </cell>
          <cell r="D676">
            <v>56</v>
          </cell>
          <cell r="E676">
            <v>4.5528455284552845</v>
          </cell>
          <cell r="F676">
            <v>14</v>
          </cell>
          <cell r="G676">
            <v>5.054151624548736</v>
          </cell>
          <cell r="H676">
            <v>0</v>
          </cell>
          <cell r="I676">
            <v>0</v>
          </cell>
          <cell r="J676">
            <v>104</v>
          </cell>
          <cell r="K676">
            <v>4.05616224648986</v>
          </cell>
        </row>
        <row r="677">
          <cell r="A677" t="str">
            <v>20.00 Phénomènes physiques et éléments naturels</v>
          </cell>
          <cell r="B677">
            <v>9</v>
          </cell>
          <cell r="C677">
            <v>0.8695652173913043</v>
          </cell>
          <cell r="D677">
            <v>12</v>
          </cell>
          <cell r="E677">
            <v>0.975609756097561</v>
          </cell>
          <cell r="F677">
            <v>1</v>
          </cell>
          <cell r="G677">
            <v>0.36101083032490977</v>
          </cell>
          <cell r="H677">
            <v>0</v>
          </cell>
          <cell r="I677">
            <v>0</v>
          </cell>
          <cell r="J677">
            <v>22</v>
          </cell>
          <cell r="K677">
            <v>0.858034321372855</v>
          </cell>
        </row>
        <row r="678">
          <cell r="A678" t="str">
            <v>99.00 Autres agents matériels non listés dans cette classification</v>
          </cell>
          <cell r="B678">
            <v>17</v>
          </cell>
          <cell r="C678">
            <v>1.642512077294686</v>
          </cell>
          <cell r="D678">
            <v>30</v>
          </cell>
          <cell r="E678">
            <v>2.4390243902439024</v>
          </cell>
          <cell r="F678">
            <v>5</v>
          </cell>
          <cell r="G678">
            <v>1.8050541516245486</v>
          </cell>
          <cell r="H678">
            <v>0</v>
          </cell>
          <cell r="I678">
            <v>0</v>
          </cell>
          <cell r="J678">
            <v>52</v>
          </cell>
          <cell r="K678">
            <v>2.02808112324493</v>
          </cell>
        </row>
        <row r="679">
          <cell r="A679" t="str">
            <v>Total</v>
          </cell>
          <cell r="B679">
            <v>1035</v>
          </cell>
          <cell r="C679">
            <v>100</v>
          </cell>
          <cell r="D679">
            <v>1230</v>
          </cell>
          <cell r="E679">
            <v>100</v>
          </cell>
          <cell r="F679">
            <v>277</v>
          </cell>
          <cell r="G679">
            <v>100</v>
          </cell>
          <cell r="H679">
            <v>22</v>
          </cell>
          <cell r="I679">
            <v>100</v>
          </cell>
          <cell r="J679">
            <v>2564</v>
          </cell>
          <cell r="K679">
            <v>100</v>
          </cell>
        </row>
        <row r="687">
          <cell r="A687" t="str">
            <v>14 Contact avec objet, environnement - froid ou glacé</v>
          </cell>
          <cell r="B687">
            <v>1</v>
          </cell>
          <cell r="C687">
            <v>0.0390015600624025</v>
          </cell>
        </row>
        <row r="688">
          <cell r="A688" t="str">
            <v>15 Contact avec des substances dangereuses - via nez, bouche, par inhalaltion de</v>
          </cell>
          <cell r="B688">
            <v>1</v>
          </cell>
          <cell r="C688">
            <v>0.0390015600624025</v>
          </cell>
        </row>
        <row r="689">
          <cell r="A689" t="str">
            <v>16 Contact avec des substances dangereuses - sur ou à travers la peau ou les yeux</v>
          </cell>
          <cell r="B689">
            <v>2</v>
          </cell>
          <cell r="C689">
            <v>0.078003120124805</v>
          </cell>
        </row>
        <row r="690">
          <cell r="A690" t="str">
            <v>19 Autre Contact - Modalité de la blessure connu du groupe 10 nlcd</v>
          </cell>
          <cell r="B690">
            <v>4</v>
          </cell>
          <cell r="C690">
            <v>0.15600624024961</v>
          </cell>
        </row>
        <row r="691">
          <cell r="A691" t="str">
            <v>22 Ensevelissement sous solide</v>
          </cell>
          <cell r="B691">
            <v>1</v>
          </cell>
          <cell r="C691">
            <v>0.0390015600624025</v>
          </cell>
        </row>
        <row r="692">
          <cell r="A692" t="str">
            <v>29 Autre contact - Modalité blessure connu du groupe 20 nlcd</v>
          </cell>
          <cell r="B692">
            <v>1</v>
          </cell>
          <cell r="C692">
            <v>0.0390015600624025</v>
          </cell>
        </row>
        <row r="693">
          <cell r="A693" t="str">
            <v>30 Ecrasement en mouvement vertical ou horizontal sur, contre un objet immobile (victime en mouvement)- non précisé</v>
          </cell>
          <cell r="B693">
            <v>9</v>
          </cell>
          <cell r="C693">
            <v>0.3510140405616225</v>
          </cell>
        </row>
        <row r="694">
          <cell r="A694" t="str">
            <v>31 Mouvement vertical, écrasement sur, contre (résultat d'une chute)</v>
          </cell>
          <cell r="B694">
            <v>130</v>
          </cell>
          <cell r="C694">
            <v>5.070202808112325</v>
          </cell>
        </row>
        <row r="695">
          <cell r="A695" t="str">
            <v>32 Mouvement horizontal, écrasement sur, contre</v>
          </cell>
          <cell r="B695">
            <v>36</v>
          </cell>
          <cell r="C695">
            <v>1.40405616224649</v>
          </cell>
        </row>
        <row r="696">
          <cell r="A696" t="str">
            <v>39 Autre contact - Modalité blessure connu du groupe 30 nlcd</v>
          </cell>
          <cell r="B696">
            <v>4</v>
          </cell>
          <cell r="C696">
            <v>0.15600624024961</v>
          </cell>
        </row>
        <row r="697">
          <cell r="A697" t="str">
            <v>40 Heurt par objet en mouvement, collision avec - non précisé</v>
          </cell>
          <cell r="B697">
            <v>182</v>
          </cell>
          <cell r="C697">
            <v>7.098283931357255</v>
          </cell>
        </row>
        <row r="698">
          <cell r="A698" t="str">
            <v>41 Heurt - par objet projeté</v>
          </cell>
          <cell r="B698">
            <v>6</v>
          </cell>
          <cell r="C698">
            <v>0.234009360374415</v>
          </cell>
        </row>
        <row r="699">
          <cell r="A699" t="str">
            <v>42 Heurt - par objet qui chute</v>
          </cell>
          <cell r="B699">
            <v>15</v>
          </cell>
          <cell r="C699">
            <v>0.5850234009360374</v>
          </cell>
        </row>
        <row r="700">
          <cell r="A700" t="str">
            <v>43 Heurt - par objet en balancement</v>
          </cell>
          <cell r="B700">
            <v>4</v>
          </cell>
          <cell r="C700">
            <v>0.15600624024961</v>
          </cell>
        </row>
        <row r="701">
          <cell r="A701" t="str">
            <v>44 Heurt - par objet y compris les véhicules - en rotation, mouvement, déplacement</v>
          </cell>
          <cell r="B701">
            <v>775</v>
          </cell>
          <cell r="C701">
            <v>30.226209048361934</v>
          </cell>
        </row>
        <row r="702">
          <cell r="A702" t="str">
            <v>45 Collision avec un objet y compris les véhicules - collision avec une personne (la victime est en mouvement)</v>
          </cell>
          <cell r="B702">
            <v>551</v>
          </cell>
          <cell r="C702">
            <v>21.48985959438378</v>
          </cell>
        </row>
        <row r="703">
          <cell r="A703" t="str">
            <v>49 Autre contact - Modalité de la blessure connu du groupe 40 nlcd</v>
          </cell>
          <cell r="B703">
            <v>19</v>
          </cell>
          <cell r="C703">
            <v>0.7410296411856474</v>
          </cell>
        </row>
        <row r="704">
          <cell r="A704" t="str">
            <v>50 Contact avec agent matériel coupant, pointu, dur, rugueux - non précisé</v>
          </cell>
          <cell r="B704">
            <v>6</v>
          </cell>
          <cell r="C704">
            <v>0.234009360374415</v>
          </cell>
        </row>
        <row r="705">
          <cell r="A705" t="str">
            <v>51 Contact avec agent matériel coupant</v>
          </cell>
          <cell r="B705">
            <v>9</v>
          </cell>
          <cell r="C705">
            <v>0.3510140405616225</v>
          </cell>
        </row>
        <row r="706">
          <cell r="A706" t="str">
            <v>52 Contact avec agent matériel pointu</v>
          </cell>
          <cell r="B706">
            <v>3</v>
          </cell>
          <cell r="C706">
            <v>0.1170046801872075</v>
          </cell>
        </row>
        <row r="707">
          <cell r="A707" t="str">
            <v>53 Contact avec agent matériel dur ou rugueux</v>
          </cell>
          <cell r="B707">
            <v>96</v>
          </cell>
          <cell r="C707">
            <v>3.74414976599064</v>
          </cell>
        </row>
        <row r="708">
          <cell r="A708" t="str">
            <v>59 Autre Contact - Modalité de la blessure connu du groupe 40 nlcd</v>
          </cell>
          <cell r="B708">
            <v>2</v>
          </cell>
          <cell r="C708">
            <v>0.078003120124805</v>
          </cell>
        </row>
        <row r="709">
          <cell r="A709" t="str">
            <v>62 Coincement, écrasement - sous</v>
          </cell>
          <cell r="B709">
            <v>6</v>
          </cell>
          <cell r="C709">
            <v>0.234009360374415</v>
          </cell>
        </row>
        <row r="710">
          <cell r="A710" t="str">
            <v>63 Coincement, écrasement - entre</v>
          </cell>
          <cell r="B710">
            <v>11</v>
          </cell>
          <cell r="C710">
            <v>0.4290171606864275</v>
          </cell>
        </row>
        <row r="711">
          <cell r="A711" t="str">
            <v>69 Autre contact -Modalité de la blessure connu du groupe 60 nlcd</v>
          </cell>
          <cell r="B711">
            <v>1</v>
          </cell>
          <cell r="C711">
            <v>0.0390015600624025</v>
          </cell>
        </row>
        <row r="712">
          <cell r="A712" t="str">
            <v>70 Contrainte physique du corps, contrainte psychique - non précisé</v>
          </cell>
          <cell r="B712">
            <v>11</v>
          </cell>
          <cell r="C712">
            <v>0.4290171606864275</v>
          </cell>
        </row>
        <row r="713">
          <cell r="A713" t="str">
            <v>71 Contrainte physique - sur le système musculo-squelettique</v>
          </cell>
          <cell r="B713">
            <v>108</v>
          </cell>
          <cell r="C713">
            <v>4.212168486739469</v>
          </cell>
        </row>
        <row r="714">
          <cell r="A714" t="str">
            <v>72 Contrainte physique- causée par des radiations, par le bruit, la lumière, la pression</v>
          </cell>
          <cell r="B714">
            <v>1</v>
          </cell>
          <cell r="C714">
            <v>0.0390015600624025</v>
          </cell>
        </row>
        <row r="715">
          <cell r="A715" t="str">
            <v>73 Contrainte psychique, choc mental</v>
          </cell>
          <cell r="B715">
            <v>28</v>
          </cell>
          <cell r="C715">
            <v>1.0920436817472698</v>
          </cell>
        </row>
        <row r="716">
          <cell r="A716" t="str">
            <v>79 Autre contact - Modalité de la blessure connu du groupe 70 nlcd</v>
          </cell>
          <cell r="B716">
            <v>5</v>
          </cell>
          <cell r="C716">
            <v>0.19500780031201248</v>
          </cell>
        </row>
        <row r="717">
          <cell r="A717" t="str">
            <v>80 Morsure, coup de pied, etc., animal ou humain - non précisé</v>
          </cell>
          <cell r="B717">
            <v>17</v>
          </cell>
          <cell r="C717">
            <v>0.6630265210608425</v>
          </cell>
        </row>
        <row r="718">
          <cell r="A718" t="str">
            <v>81 Morsure par</v>
          </cell>
          <cell r="B718">
            <v>3</v>
          </cell>
          <cell r="C718">
            <v>0.1170046801872075</v>
          </cell>
        </row>
        <row r="719">
          <cell r="A719" t="str">
            <v>82 Piqûre par un insecte, un poisson</v>
          </cell>
          <cell r="B719">
            <v>2</v>
          </cell>
          <cell r="C719">
            <v>0.078003120124805</v>
          </cell>
        </row>
        <row r="720">
          <cell r="A720" t="str">
            <v>83 Coup, coup de pied, coup de tête, étranglement</v>
          </cell>
          <cell r="B720">
            <v>25</v>
          </cell>
          <cell r="C720">
            <v>0.9750390015600624</v>
          </cell>
        </row>
        <row r="721">
          <cell r="A721" t="str">
            <v>89 Autre contact - Modalité de la blessure connu du groupe 80 nlcd</v>
          </cell>
          <cell r="B721">
            <v>38</v>
          </cell>
          <cell r="C721">
            <v>1.4820592823712948</v>
          </cell>
        </row>
        <row r="722">
          <cell r="A722" t="str">
            <v>99 Autre contact - Modalité de la blessure non listé dans cette classification</v>
          </cell>
          <cell r="B722">
            <v>121</v>
          </cell>
          <cell r="C722">
            <v>4.719188767550702</v>
          </cell>
        </row>
        <row r="723">
          <cell r="A723" t="str">
            <v>Inconnu</v>
          </cell>
          <cell r="B723">
            <v>330</v>
          </cell>
          <cell r="C723">
            <v>12.870514820592824</v>
          </cell>
        </row>
        <row r="724">
          <cell r="A724" t="str">
            <v>Total</v>
          </cell>
          <cell r="B724">
            <v>2564</v>
          </cell>
          <cell r="C724">
            <v>100</v>
          </cell>
        </row>
        <row r="727">
          <cell r="A727" t="str">
            <v>14 Contact avec objet, environnement - froid ou glacé</v>
          </cell>
          <cell r="B727">
            <v>0</v>
          </cell>
          <cell r="C727">
            <v>0</v>
          </cell>
          <cell r="D727">
            <v>1</v>
          </cell>
          <cell r="E727">
            <v>0.08130081300813007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1</v>
          </cell>
          <cell r="K727">
            <v>0.0390015600624025</v>
          </cell>
        </row>
        <row r="728">
          <cell r="A728" t="str">
            <v>15 Contact avec des substances dangereuses - via nez, bouche, par inhalaltion de</v>
          </cell>
          <cell r="B728">
            <v>1</v>
          </cell>
          <cell r="C728">
            <v>0.0966183574879227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1</v>
          </cell>
          <cell r="K728">
            <v>0.0390015600624025</v>
          </cell>
        </row>
        <row r="729">
          <cell r="A729" t="str">
            <v>16 Contact avec des substances dangereuses - sur ou à travers la peau ou les yeux</v>
          </cell>
          <cell r="B729">
            <v>2</v>
          </cell>
          <cell r="C729">
            <v>0.1932367149758454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2</v>
          </cell>
          <cell r="K729">
            <v>0.078003120124805</v>
          </cell>
        </row>
        <row r="730">
          <cell r="A730" t="str">
            <v>19 Autre Contact - Modalité de la blessure connu du groupe 10 nlcd</v>
          </cell>
          <cell r="B730">
            <v>3</v>
          </cell>
          <cell r="C730">
            <v>0.2898550724637681</v>
          </cell>
          <cell r="D730">
            <v>1</v>
          </cell>
          <cell r="E730">
            <v>0.08130081300813007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4</v>
          </cell>
          <cell r="K730">
            <v>0.15600624024961</v>
          </cell>
        </row>
        <row r="731">
          <cell r="A731" t="str">
            <v>22 Ensevelissement sous solide</v>
          </cell>
          <cell r="B731">
            <v>1</v>
          </cell>
          <cell r="C731">
            <v>0.0966183574879227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1</v>
          </cell>
          <cell r="K731">
            <v>0.0390015600624025</v>
          </cell>
        </row>
        <row r="732">
          <cell r="A732" t="str">
            <v>29 Autre contact - Modalité blessure connu du groupe 20 nlcd</v>
          </cell>
          <cell r="B732">
            <v>0</v>
          </cell>
          <cell r="C732">
            <v>0</v>
          </cell>
          <cell r="D732">
            <v>1</v>
          </cell>
          <cell r="E732">
            <v>0.08130081300813007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1</v>
          </cell>
          <cell r="K732">
            <v>0.0390015600624025</v>
          </cell>
        </row>
        <row r="733">
          <cell r="A733" t="str">
            <v>30 Ecrasement en mouvement vertical ou horizontal sur, contre un objet immobile (victime en mouvement)- non précisé</v>
          </cell>
          <cell r="B733">
            <v>3</v>
          </cell>
          <cell r="C733">
            <v>0.2898550724637681</v>
          </cell>
          <cell r="D733">
            <v>5</v>
          </cell>
          <cell r="E733">
            <v>0.40650406504065045</v>
          </cell>
          <cell r="F733">
            <v>0</v>
          </cell>
          <cell r="G733">
            <v>0</v>
          </cell>
          <cell r="H733">
            <v>1</v>
          </cell>
          <cell r="I733">
            <v>4.545454545454546</v>
          </cell>
          <cell r="J733">
            <v>9</v>
          </cell>
          <cell r="K733">
            <v>0.3510140405616225</v>
          </cell>
        </row>
        <row r="734">
          <cell r="A734" t="str">
            <v>31 Mouvement vertical, écrasement sur, contre (résultat d'une chute)</v>
          </cell>
          <cell r="B734">
            <v>54</v>
          </cell>
          <cell r="C734">
            <v>5.217391304347826</v>
          </cell>
          <cell r="D734">
            <v>63</v>
          </cell>
          <cell r="E734">
            <v>5.121951219512195</v>
          </cell>
          <cell r="F734">
            <v>13</v>
          </cell>
          <cell r="G734">
            <v>4.693140794223827</v>
          </cell>
          <cell r="H734">
            <v>0</v>
          </cell>
          <cell r="I734">
            <v>0</v>
          </cell>
          <cell r="J734">
            <v>130</v>
          </cell>
          <cell r="K734">
            <v>5.070202808112325</v>
          </cell>
        </row>
        <row r="735">
          <cell r="A735" t="str">
            <v>32 Mouvement horizontal, écrasement sur, contre</v>
          </cell>
          <cell r="B735">
            <v>10</v>
          </cell>
          <cell r="C735">
            <v>0.9661835748792271</v>
          </cell>
          <cell r="D735">
            <v>16</v>
          </cell>
          <cell r="E735">
            <v>1.300813008130081</v>
          </cell>
          <cell r="F735">
            <v>7</v>
          </cell>
          <cell r="G735">
            <v>2.527075812274368</v>
          </cell>
          <cell r="H735">
            <v>3</v>
          </cell>
          <cell r="I735">
            <v>13.636363636363635</v>
          </cell>
          <cell r="J735">
            <v>36</v>
          </cell>
          <cell r="K735">
            <v>1.40405616224649</v>
          </cell>
        </row>
        <row r="736">
          <cell r="A736" t="str">
            <v>39 Autre contact - Modalité blessure connu du groupe 30 nlcd</v>
          </cell>
          <cell r="B736">
            <v>1</v>
          </cell>
          <cell r="C736">
            <v>0.0966183574879227</v>
          </cell>
          <cell r="D736">
            <v>2</v>
          </cell>
          <cell r="E736">
            <v>0.16260162601626013</v>
          </cell>
          <cell r="F736">
            <v>1</v>
          </cell>
          <cell r="G736">
            <v>0.36101083032490977</v>
          </cell>
          <cell r="H736">
            <v>0</v>
          </cell>
          <cell r="I736">
            <v>0</v>
          </cell>
          <cell r="J736">
            <v>4</v>
          </cell>
          <cell r="K736">
            <v>0.15600624024961</v>
          </cell>
        </row>
        <row r="737">
          <cell r="A737" t="str">
            <v>40 Heurt par objet en mouvement, collision avec - non précisé</v>
          </cell>
          <cell r="B737">
            <v>74</v>
          </cell>
          <cell r="C737">
            <v>7.14975845410628</v>
          </cell>
          <cell r="D737">
            <v>84</v>
          </cell>
          <cell r="E737">
            <v>6.829268292682928</v>
          </cell>
          <cell r="F737">
            <v>24</v>
          </cell>
          <cell r="G737">
            <v>8.664259927797833</v>
          </cell>
          <cell r="H737">
            <v>0</v>
          </cell>
          <cell r="I737">
            <v>0</v>
          </cell>
          <cell r="J737">
            <v>182</v>
          </cell>
          <cell r="K737">
            <v>7.098283931357255</v>
          </cell>
        </row>
        <row r="738">
          <cell r="A738" t="str">
            <v>41 Heurt - par objet projeté</v>
          </cell>
          <cell r="B738">
            <v>4</v>
          </cell>
          <cell r="C738">
            <v>0.3864734299516908</v>
          </cell>
          <cell r="D738">
            <v>1</v>
          </cell>
          <cell r="E738">
            <v>0.08130081300813007</v>
          </cell>
          <cell r="F738">
            <v>1</v>
          </cell>
          <cell r="G738">
            <v>0.36101083032490977</v>
          </cell>
          <cell r="H738">
            <v>0</v>
          </cell>
          <cell r="I738">
            <v>0</v>
          </cell>
          <cell r="J738">
            <v>6</v>
          </cell>
          <cell r="K738">
            <v>0.234009360374415</v>
          </cell>
        </row>
        <row r="739">
          <cell r="A739" t="str">
            <v>42 Heurt - par objet qui chute</v>
          </cell>
          <cell r="B739">
            <v>6</v>
          </cell>
          <cell r="C739">
            <v>0.5797101449275363</v>
          </cell>
          <cell r="D739">
            <v>8</v>
          </cell>
          <cell r="E739">
            <v>0.6504065040650405</v>
          </cell>
          <cell r="F739">
            <v>1</v>
          </cell>
          <cell r="G739">
            <v>0.36101083032490977</v>
          </cell>
          <cell r="H739">
            <v>0</v>
          </cell>
          <cell r="I739">
            <v>0</v>
          </cell>
          <cell r="J739">
            <v>15</v>
          </cell>
          <cell r="K739">
            <v>0.5850234009360374</v>
          </cell>
        </row>
        <row r="740">
          <cell r="A740" t="str">
            <v>43 Heurt - par objet en balancement</v>
          </cell>
          <cell r="B740">
            <v>2</v>
          </cell>
          <cell r="C740">
            <v>0.1932367149758454</v>
          </cell>
          <cell r="D740">
            <v>2</v>
          </cell>
          <cell r="E740">
            <v>0.16260162601626013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4</v>
          </cell>
          <cell r="K740">
            <v>0.15600624024961</v>
          </cell>
        </row>
        <row r="741">
          <cell r="A741" t="str">
            <v>44 Heurt - par objet y compris les véhicules - en rotation, mouvement, déplacement</v>
          </cell>
          <cell r="B741">
            <v>302</v>
          </cell>
          <cell r="C741">
            <v>29.178743961352655</v>
          </cell>
          <cell r="D741">
            <v>370</v>
          </cell>
          <cell r="E741">
            <v>30.081300813008134</v>
          </cell>
          <cell r="F741">
            <v>102</v>
          </cell>
          <cell r="G741">
            <v>36.8231046931408</v>
          </cell>
          <cell r="H741">
            <v>1</v>
          </cell>
          <cell r="I741">
            <v>4.545454545454546</v>
          </cell>
          <cell r="J741">
            <v>775</v>
          </cell>
          <cell r="K741">
            <v>30.226209048361934</v>
          </cell>
        </row>
        <row r="742">
          <cell r="A742" t="str">
            <v>45 Collision avec un objet y compris les véhicules - collision avec une personne (la victime est en mouvement)</v>
          </cell>
          <cell r="B742">
            <v>194</v>
          </cell>
          <cell r="C742">
            <v>18.743961352657003</v>
          </cell>
          <cell r="D742">
            <v>304</v>
          </cell>
          <cell r="E742">
            <v>24.715447154471544</v>
          </cell>
          <cell r="F742">
            <v>44</v>
          </cell>
          <cell r="G742">
            <v>15.884476534296029</v>
          </cell>
          <cell r="H742">
            <v>9</v>
          </cell>
          <cell r="I742">
            <v>40.909090909090914</v>
          </cell>
          <cell r="J742">
            <v>551</v>
          </cell>
          <cell r="K742">
            <v>21.48985959438378</v>
          </cell>
        </row>
        <row r="743">
          <cell r="A743" t="str">
            <v>49 Autre contact - Modalité de la blessure connu du groupe 40 nlcd</v>
          </cell>
          <cell r="B743">
            <v>6</v>
          </cell>
          <cell r="C743">
            <v>0.5797101449275363</v>
          </cell>
          <cell r="D743">
            <v>8</v>
          </cell>
          <cell r="E743">
            <v>0.6504065040650405</v>
          </cell>
          <cell r="F743">
            <v>5</v>
          </cell>
          <cell r="G743">
            <v>1.8050541516245486</v>
          </cell>
          <cell r="H743">
            <v>0</v>
          </cell>
          <cell r="I743">
            <v>0</v>
          </cell>
          <cell r="J743">
            <v>19</v>
          </cell>
          <cell r="K743">
            <v>0.7410296411856474</v>
          </cell>
        </row>
        <row r="744">
          <cell r="A744" t="str">
            <v>50 Contact avec agent matériel coupant, pointu, dur, rugueux - non précisé</v>
          </cell>
          <cell r="B744">
            <v>1</v>
          </cell>
          <cell r="C744">
            <v>0.0966183574879227</v>
          </cell>
          <cell r="D744">
            <v>5</v>
          </cell>
          <cell r="E744">
            <v>0.40650406504065045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6</v>
          </cell>
          <cell r="K744">
            <v>0.234009360374415</v>
          </cell>
        </row>
        <row r="745">
          <cell r="A745" t="str">
            <v>51 Contact avec agent matériel coupant</v>
          </cell>
          <cell r="B745">
            <v>7</v>
          </cell>
          <cell r="C745">
            <v>0.6763285024154589</v>
          </cell>
          <cell r="D745">
            <v>1</v>
          </cell>
          <cell r="E745">
            <v>0.08130081300813007</v>
          </cell>
          <cell r="F745">
            <v>1</v>
          </cell>
          <cell r="G745">
            <v>0.36101083032490977</v>
          </cell>
          <cell r="H745">
            <v>0</v>
          </cell>
          <cell r="I745">
            <v>0</v>
          </cell>
          <cell r="J745">
            <v>9</v>
          </cell>
          <cell r="K745">
            <v>0.3510140405616225</v>
          </cell>
        </row>
        <row r="746">
          <cell r="A746" t="str">
            <v>52 Contact avec agent matériel pointu</v>
          </cell>
          <cell r="B746">
            <v>2</v>
          </cell>
          <cell r="C746">
            <v>0.1932367149758454</v>
          </cell>
          <cell r="D746">
            <v>1</v>
          </cell>
          <cell r="E746">
            <v>0.08130081300813007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3</v>
          </cell>
          <cell r="K746">
            <v>0.1170046801872075</v>
          </cell>
        </row>
        <row r="747">
          <cell r="A747" t="str">
            <v>53 Contact avec agent matériel dur ou rugueux</v>
          </cell>
          <cell r="B747">
            <v>40</v>
          </cell>
          <cell r="C747">
            <v>3.8647342995169085</v>
          </cell>
          <cell r="D747">
            <v>48</v>
          </cell>
          <cell r="E747">
            <v>3.902439024390244</v>
          </cell>
          <cell r="F747">
            <v>8</v>
          </cell>
          <cell r="G747">
            <v>2.888086642599278</v>
          </cell>
          <cell r="H747">
            <v>0</v>
          </cell>
          <cell r="I747">
            <v>0</v>
          </cell>
          <cell r="J747">
            <v>96</v>
          </cell>
          <cell r="K747">
            <v>3.74414976599064</v>
          </cell>
        </row>
        <row r="748">
          <cell r="A748" t="str">
            <v>59 Autre Contact - Modalité de la blessure connu du groupe 40 nlcd</v>
          </cell>
          <cell r="B748">
            <v>1</v>
          </cell>
          <cell r="C748">
            <v>0.0966183574879227</v>
          </cell>
          <cell r="D748">
            <v>1</v>
          </cell>
          <cell r="E748">
            <v>0.08130081300813007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2</v>
          </cell>
          <cell r="K748">
            <v>0.078003120124805</v>
          </cell>
        </row>
        <row r="749">
          <cell r="A749" t="str">
            <v>62 Coincement, écrasement - sous</v>
          </cell>
          <cell r="B749">
            <v>3</v>
          </cell>
          <cell r="C749">
            <v>0.2898550724637681</v>
          </cell>
          <cell r="D749">
            <v>2</v>
          </cell>
          <cell r="E749">
            <v>0.16260162601626013</v>
          </cell>
          <cell r="F749">
            <v>1</v>
          </cell>
          <cell r="G749">
            <v>0.36101083032490977</v>
          </cell>
          <cell r="H749">
            <v>0</v>
          </cell>
          <cell r="I749">
            <v>0</v>
          </cell>
          <cell r="J749">
            <v>6</v>
          </cell>
          <cell r="K749">
            <v>0.234009360374415</v>
          </cell>
        </row>
        <row r="750">
          <cell r="A750" t="str">
            <v>63 Coincement, écrasement - entre</v>
          </cell>
          <cell r="B750">
            <v>4</v>
          </cell>
          <cell r="C750">
            <v>0.3864734299516908</v>
          </cell>
          <cell r="D750">
            <v>6</v>
          </cell>
          <cell r="E750">
            <v>0.4878048780487805</v>
          </cell>
          <cell r="F750">
            <v>1</v>
          </cell>
          <cell r="G750">
            <v>0.36101083032490977</v>
          </cell>
          <cell r="H750">
            <v>0</v>
          </cell>
          <cell r="I750">
            <v>0</v>
          </cell>
          <cell r="J750">
            <v>11</v>
          </cell>
          <cell r="K750">
            <v>0.4290171606864275</v>
          </cell>
        </row>
        <row r="751">
          <cell r="A751" t="str">
            <v>69 Autre contact -Modalité de la blessure connu du groupe 60 nlcd</v>
          </cell>
          <cell r="B751">
            <v>1</v>
          </cell>
          <cell r="C751">
            <v>0.0966183574879227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1</v>
          </cell>
          <cell r="K751">
            <v>0.0390015600624025</v>
          </cell>
        </row>
        <row r="752">
          <cell r="A752" t="str">
            <v>70 Contrainte physique du corps, contrainte psychique - non précisé</v>
          </cell>
          <cell r="B752">
            <v>4</v>
          </cell>
          <cell r="C752">
            <v>0.3864734299516908</v>
          </cell>
          <cell r="D752">
            <v>5</v>
          </cell>
          <cell r="E752">
            <v>0.40650406504065045</v>
          </cell>
          <cell r="F752">
            <v>2</v>
          </cell>
          <cell r="G752">
            <v>0.7220216606498195</v>
          </cell>
          <cell r="H752">
            <v>0</v>
          </cell>
          <cell r="I752">
            <v>0</v>
          </cell>
          <cell r="J752">
            <v>11</v>
          </cell>
          <cell r="K752">
            <v>0.4290171606864275</v>
          </cell>
        </row>
        <row r="753">
          <cell r="A753" t="str">
            <v>71 Contrainte physique - sur le système musculo-squelettique</v>
          </cell>
          <cell r="B753">
            <v>30</v>
          </cell>
          <cell r="C753">
            <v>2.898550724637681</v>
          </cell>
          <cell r="D753">
            <v>61</v>
          </cell>
          <cell r="E753">
            <v>4.959349593495935</v>
          </cell>
          <cell r="F753">
            <v>17</v>
          </cell>
          <cell r="G753">
            <v>6.137184115523465</v>
          </cell>
          <cell r="H753">
            <v>0</v>
          </cell>
          <cell r="I753">
            <v>0</v>
          </cell>
          <cell r="J753">
            <v>108</v>
          </cell>
          <cell r="K753">
            <v>4.212168486739469</v>
          </cell>
        </row>
        <row r="754">
          <cell r="A754" t="str">
            <v>72 Contrainte physique- causée par des radiations, par le bruit, la lumière, la pression</v>
          </cell>
          <cell r="B754">
            <v>1</v>
          </cell>
          <cell r="C754">
            <v>0.0966183574879227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1</v>
          </cell>
          <cell r="K754">
            <v>0.0390015600624025</v>
          </cell>
        </row>
        <row r="755">
          <cell r="A755" t="str">
            <v>73 Contrainte psychique, choc mental</v>
          </cell>
          <cell r="B755">
            <v>10</v>
          </cell>
          <cell r="C755">
            <v>0.9661835748792271</v>
          </cell>
          <cell r="D755">
            <v>15</v>
          </cell>
          <cell r="E755">
            <v>1.2195121951219512</v>
          </cell>
          <cell r="F755">
            <v>3</v>
          </cell>
          <cell r="G755">
            <v>1.083032490974729</v>
          </cell>
          <cell r="H755">
            <v>0</v>
          </cell>
          <cell r="I755">
            <v>0</v>
          </cell>
          <cell r="J755">
            <v>28</v>
          </cell>
          <cell r="K755">
            <v>1.0920436817472698</v>
          </cell>
        </row>
        <row r="756">
          <cell r="A756" t="str">
            <v>79 Autre contact - Modalité de la blessure connu du groupe 70 nlcd</v>
          </cell>
          <cell r="B756">
            <v>3</v>
          </cell>
          <cell r="C756">
            <v>0.2898550724637681</v>
          </cell>
          <cell r="D756">
            <v>0</v>
          </cell>
          <cell r="E756">
            <v>0</v>
          </cell>
          <cell r="F756">
            <v>2</v>
          </cell>
          <cell r="G756">
            <v>0.7220216606498195</v>
          </cell>
          <cell r="H756">
            <v>0</v>
          </cell>
          <cell r="I756">
            <v>0</v>
          </cell>
          <cell r="J756">
            <v>5</v>
          </cell>
          <cell r="K756">
            <v>0.19500780031201248</v>
          </cell>
        </row>
        <row r="757">
          <cell r="A757" t="str">
            <v>80 Morsure, coup de pied, etc., animal ou humain - non précisé</v>
          </cell>
          <cell r="B757">
            <v>6</v>
          </cell>
          <cell r="C757">
            <v>0.5797101449275363</v>
          </cell>
          <cell r="D757">
            <v>8</v>
          </cell>
          <cell r="E757">
            <v>0.6504065040650405</v>
          </cell>
          <cell r="F757">
            <v>3</v>
          </cell>
          <cell r="G757">
            <v>1.083032490974729</v>
          </cell>
          <cell r="H757">
            <v>0</v>
          </cell>
          <cell r="I757">
            <v>0</v>
          </cell>
          <cell r="J757">
            <v>17</v>
          </cell>
          <cell r="K757">
            <v>0.6630265210608425</v>
          </cell>
        </row>
        <row r="758">
          <cell r="A758" t="str">
            <v>81 Morsure par</v>
          </cell>
          <cell r="B758">
            <v>2</v>
          </cell>
          <cell r="C758">
            <v>0.1932367149758454</v>
          </cell>
          <cell r="D758">
            <v>1</v>
          </cell>
          <cell r="E758">
            <v>0.08130081300813007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3</v>
          </cell>
          <cell r="K758">
            <v>0.1170046801872075</v>
          </cell>
        </row>
        <row r="759">
          <cell r="A759" t="str">
            <v>82 Piqûre par un insecte, un poisson</v>
          </cell>
          <cell r="B759">
            <v>2</v>
          </cell>
          <cell r="C759">
            <v>0.1932367149758454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2</v>
          </cell>
          <cell r="K759">
            <v>0.078003120124805</v>
          </cell>
        </row>
        <row r="760">
          <cell r="A760" t="str">
            <v>83 Coup, coup de pied, coup de tête, étranglement</v>
          </cell>
          <cell r="B760">
            <v>10</v>
          </cell>
          <cell r="C760">
            <v>0.9661835748792271</v>
          </cell>
          <cell r="D760">
            <v>12</v>
          </cell>
          <cell r="E760">
            <v>0.975609756097561</v>
          </cell>
          <cell r="F760">
            <v>3</v>
          </cell>
          <cell r="G760">
            <v>1.083032490974729</v>
          </cell>
          <cell r="H760">
            <v>0</v>
          </cell>
          <cell r="I760">
            <v>0</v>
          </cell>
          <cell r="J760">
            <v>25</v>
          </cell>
          <cell r="K760">
            <v>0.9750390015600624</v>
          </cell>
        </row>
        <row r="761">
          <cell r="A761" t="str">
            <v>89 Autre contact - Modalité de la blessure connu du groupe 80 nlcd</v>
          </cell>
          <cell r="B761">
            <v>14</v>
          </cell>
          <cell r="C761">
            <v>1.3526570048309179</v>
          </cell>
          <cell r="D761">
            <v>19</v>
          </cell>
          <cell r="E761">
            <v>1.5447154471544715</v>
          </cell>
          <cell r="F761">
            <v>5</v>
          </cell>
          <cell r="G761">
            <v>1.8050541516245486</v>
          </cell>
          <cell r="H761">
            <v>0</v>
          </cell>
          <cell r="I761">
            <v>0</v>
          </cell>
          <cell r="J761">
            <v>38</v>
          </cell>
          <cell r="K761">
            <v>1.4820592823712948</v>
          </cell>
        </row>
        <row r="762">
          <cell r="A762" t="str">
            <v>99 Autre contact - Modalité de la blessure non listé dans cette classification</v>
          </cell>
          <cell r="B762">
            <v>46</v>
          </cell>
          <cell r="C762">
            <v>4.444444444444445</v>
          </cell>
          <cell r="D762">
            <v>59</v>
          </cell>
          <cell r="E762">
            <v>4.796747967479675</v>
          </cell>
          <cell r="F762">
            <v>12</v>
          </cell>
          <cell r="G762">
            <v>4.332129963898916</v>
          </cell>
          <cell r="H762">
            <v>4</v>
          </cell>
          <cell r="I762">
            <v>18.181818181818183</v>
          </cell>
          <cell r="J762">
            <v>121</v>
          </cell>
          <cell r="K762">
            <v>4.719188767550702</v>
          </cell>
        </row>
        <row r="763">
          <cell r="A763" t="str">
            <v>Inconnu</v>
          </cell>
          <cell r="B763">
            <v>185</v>
          </cell>
          <cell r="C763">
            <v>17.874396135265698</v>
          </cell>
          <cell r="D763">
            <v>120</v>
          </cell>
          <cell r="E763">
            <v>9.75609756097561</v>
          </cell>
          <cell r="F763">
            <v>21</v>
          </cell>
          <cell r="G763">
            <v>7.581227436823104</v>
          </cell>
          <cell r="H763">
            <v>4</v>
          </cell>
          <cell r="I763">
            <v>18.181818181818183</v>
          </cell>
          <cell r="J763">
            <v>330</v>
          </cell>
          <cell r="K763">
            <v>12.870514820592824</v>
          </cell>
        </row>
        <row r="764">
          <cell r="A764" t="str">
            <v>Total</v>
          </cell>
          <cell r="B764">
            <v>1035</v>
          </cell>
          <cell r="C764">
            <v>100</v>
          </cell>
          <cell r="D764">
            <v>1230</v>
          </cell>
          <cell r="E764">
            <v>100</v>
          </cell>
          <cell r="F764">
            <v>277</v>
          </cell>
          <cell r="G764">
            <v>100</v>
          </cell>
          <cell r="H764">
            <v>22</v>
          </cell>
          <cell r="I764">
            <v>100</v>
          </cell>
          <cell r="J764">
            <v>2564</v>
          </cell>
          <cell r="K764">
            <v>100</v>
          </cell>
        </row>
        <row r="767">
          <cell r="A767" t="str">
            <v>a-0 Nature de la blessure inconnue ou non précisée</v>
          </cell>
          <cell r="B767">
            <v>201</v>
          </cell>
          <cell r="C767">
            <v>7.839313572542901</v>
          </cell>
        </row>
        <row r="768">
          <cell r="A768" t="str">
            <v>aa-10 Plaies et blessures superficielles</v>
          </cell>
          <cell r="B768">
            <v>107</v>
          </cell>
          <cell r="C768">
            <v>4.173166926677068</v>
          </cell>
        </row>
        <row r="769">
          <cell r="A769" t="str">
            <v>ab-11 Blessures superficielles</v>
          </cell>
          <cell r="B769">
            <v>719</v>
          </cell>
          <cell r="C769">
            <v>28.042121684867393</v>
          </cell>
        </row>
        <row r="770">
          <cell r="A770" t="str">
            <v>ac-12 Plaies ouvertes</v>
          </cell>
          <cell r="B770">
            <v>64</v>
          </cell>
          <cell r="C770">
            <v>2.49609984399376</v>
          </cell>
        </row>
        <row r="771">
          <cell r="A771" t="str">
            <v>ad-13 Plaies avec pertes de substances</v>
          </cell>
          <cell r="B771">
            <v>1</v>
          </cell>
          <cell r="C771">
            <v>0.0390015600624025</v>
          </cell>
        </row>
        <row r="772">
          <cell r="A772" t="str">
            <v>ae-19 Autres types de plaies et de blessures superficielles</v>
          </cell>
          <cell r="B772">
            <v>25</v>
          </cell>
          <cell r="C772">
            <v>0.9750390015600624</v>
          </cell>
        </row>
        <row r="773">
          <cell r="A773" t="str">
            <v>af-20 Fractures osseuses</v>
          </cell>
          <cell r="B773">
            <v>75</v>
          </cell>
          <cell r="C773">
            <v>2.925117004680187</v>
          </cell>
        </row>
        <row r="774">
          <cell r="A774" t="str">
            <v>ag-21 Fractures fermées</v>
          </cell>
          <cell r="B774">
            <v>66</v>
          </cell>
          <cell r="C774">
            <v>2.574102964118565</v>
          </cell>
        </row>
        <row r="775">
          <cell r="A775" t="str">
            <v>ah-22 Fractures ouvertes</v>
          </cell>
          <cell r="B775">
            <v>3</v>
          </cell>
          <cell r="C775">
            <v>0.1170046801872075</v>
          </cell>
        </row>
        <row r="776">
          <cell r="A776" t="str">
            <v>ai-29 Autres types de fractures osseuses</v>
          </cell>
          <cell r="B776">
            <v>5</v>
          </cell>
          <cell r="C776">
            <v>0.19500780031201248</v>
          </cell>
        </row>
        <row r="777">
          <cell r="A777" t="str">
            <v>aj-30 Luxations, entorses et foulures</v>
          </cell>
          <cell r="B777">
            <v>263</v>
          </cell>
          <cell r="C777">
            <v>10.257410296411855</v>
          </cell>
        </row>
        <row r="778">
          <cell r="A778" t="str">
            <v>ak-31 Luxations et sub-luxations</v>
          </cell>
          <cell r="B778">
            <v>35</v>
          </cell>
          <cell r="C778">
            <v>1.3650546021840875</v>
          </cell>
        </row>
        <row r="779">
          <cell r="A779" t="str">
            <v>al-32 Entorses et foulures</v>
          </cell>
          <cell r="B779">
            <v>317</v>
          </cell>
          <cell r="C779">
            <v>12.363494539781591</v>
          </cell>
        </row>
        <row r="780">
          <cell r="A780" t="str">
            <v>am-39 Autres types de luxations, d'entorses et de foulures</v>
          </cell>
          <cell r="B780">
            <v>125</v>
          </cell>
          <cell r="C780">
            <v>4.875195007800312</v>
          </cell>
        </row>
        <row r="781">
          <cell r="A781" t="str">
            <v>an-40 Amputations traumatiques (pertes de parties du corps)</v>
          </cell>
          <cell r="B781">
            <v>1</v>
          </cell>
          <cell r="C781">
            <v>0.0390015600624025</v>
          </cell>
        </row>
        <row r="782">
          <cell r="A782" t="str">
            <v>ap-50 Commotions et traumatismes internes</v>
          </cell>
          <cell r="B782">
            <v>105</v>
          </cell>
          <cell r="C782">
            <v>4.095163806552262</v>
          </cell>
        </row>
        <row r="783">
          <cell r="A783" t="str">
            <v>aq-51 commotions et traumatismes internes</v>
          </cell>
          <cell r="B783">
            <v>68</v>
          </cell>
          <cell r="C783">
            <v>2.65210608424337</v>
          </cell>
        </row>
        <row r="784">
          <cell r="A784" t="str">
            <v>ar-52 Traumatismes internes</v>
          </cell>
          <cell r="B784">
            <v>71</v>
          </cell>
          <cell r="C784">
            <v>2.769110764430577</v>
          </cell>
        </row>
        <row r="785">
          <cell r="A785" t="str">
            <v>as-53 Commotions et traumatismes internes qui, en l'absence de traitement, peuvent mettre la survie en cause</v>
          </cell>
          <cell r="B785">
            <v>2</v>
          </cell>
          <cell r="C785">
            <v>0.078003120124805</v>
          </cell>
        </row>
        <row r="786">
          <cell r="A786" t="str">
            <v>au-59 Autres tupes de commotions et de traumatismes internes</v>
          </cell>
          <cell r="B786">
            <v>23</v>
          </cell>
          <cell r="C786">
            <v>0.8970358814352575</v>
          </cell>
        </row>
        <row r="787">
          <cell r="A787" t="str">
            <v>aw-61 Brûlures et brûlures ar exposition à un liquide bouillant (thermiques)</v>
          </cell>
          <cell r="B787">
            <v>1</v>
          </cell>
          <cell r="C787">
            <v>0.0390015600624025</v>
          </cell>
        </row>
        <row r="788">
          <cell r="A788" t="str">
            <v>az-69 Autres types de brûlures, de brûlures par exposition à un liquide bouillant et de gelures</v>
          </cell>
          <cell r="B788">
            <v>3</v>
          </cell>
          <cell r="C788">
            <v>0.1170046801872075</v>
          </cell>
        </row>
        <row r="789">
          <cell r="A789" t="str">
            <v>c-71 Empoisonnements aigus</v>
          </cell>
          <cell r="B789">
            <v>1</v>
          </cell>
          <cell r="C789">
            <v>0.0390015600624025</v>
          </cell>
        </row>
        <row r="790">
          <cell r="A790" t="str">
            <v>d-72 Infections aiguës</v>
          </cell>
          <cell r="B790">
            <v>1</v>
          </cell>
          <cell r="C790">
            <v>0.0390015600624025</v>
          </cell>
        </row>
        <row r="791">
          <cell r="A791" t="str">
            <v>j-90 Effets du bruit, des vibrations et de la pression</v>
          </cell>
          <cell r="B791">
            <v>2</v>
          </cell>
          <cell r="C791">
            <v>0.078003120124805</v>
          </cell>
        </row>
        <row r="792">
          <cell r="A792" t="str">
            <v>k-91 Perte auditive aiguë</v>
          </cell>
          <cell r="B792">
            <v>1</v>
          </cell>
          <cell r="C792">
            <v>0.0390015600624025</v>
          </cell>
        </row>
        <row r="793">
          <cell r="A793" t="str">
            <v>l-92 Effets de la pression (barotrauma)</v>
          </cell>
          <cell r="B793">
            <v>1</v>
          </cell>
          <cell r="C793">
            <v>0.0390015600624025</v>
          </cell>
        </row>
        <row r="794">
          <cell r="A794" t="str">
            <v>m-99 Autres effets du bruit, des vibrations et de la pression</v>
          </cell>
          <cell r="B794">
            <v>2</v>
          </cell>
          <cell r="C794">
            <v>0.078003120124805</v>
          </cell>
        </row>
        <row r="795">
          <cell r="A795" t="str">
            <v>s-110 Chocs</v>
          </cell>
          <cell r="B795">
            <v>56</v>
          </cell>
          <cell r="C795">
            <v>2.1840873634945397</v>
          </cell>
        </row>
        <row r="796">
          <cell r="A796" t="str">
            <v>t-111 Chocs consécutifs à des agressions et menaces</v>
          </cell>
          <cell r="B796">
            <v>18</v>
          </cell>
          <cell r="C796">
            <v>0.702028081123245</v>
          </cell>
        </row>
        <row r="797">
          <cell r="A797" t="str">
            <v>u-112 Chocs traumatiques</v>
          </cell>
          <cell r="B797">
            <v>24</v>
          </cell>
          <cell r="C797">
            <v>0.93603744149766</v>
          </cell>
        </row>
        <row r="798">
          <cell r="A798" t="str">
            <v>v-119 Autres types de chocs</v>
          </cell>
          <cell r="B798">
            <v>10</v>
          </cell>
          <cell r="C798">
            <v>0.39001560062402496</v>
          </cell>
        </row>
        <row r="799">
          <cell r="A799" t="str">
            <v>w-120 blessures multiples</v>
          </cell>
          <cell r="B799">
            <v>98</v>
          </cell>
          <cell r="C799">
            <v>3.8221528861154446</v>
          </cell>
        </row>
        <row r="800">
          <cell r="A800" t="str">
            <v>x-999 Autres blessures déterminées non classées sous d'autres rubriques</v>
          </cell>
          <cell r="B800">
            <v>70</v>
          </cell>
          <cell r="C800">
            <v>2.730109204368175</v>
          </cell>
        </row>
        <row r="801">
          <cell r="A801" t="str">
            <v>Total</v>
          </cell>
          <cell r="B801">
            <v>2564</v>
          </cell>
          <cell r="C801">
            <v>100</v>
          </cell>
        </row>
        <row r="804">
          <cell r="A804" t="str">
            <v>a-0 Nature de la blessure inconnue ou non précisée</v>
          </cell>
          <cell r="B804">
            <v>91</v>
          </cell>
          <cell r="C804">
            <v>8.792270531400966</v>
          </cell>
          <cell r="D804">
            <v>84</v>
          </cell>
          <cell r="E804">
            <v>6.829268292682928</v>
          </cell>
          <cell r="F804">
            <v>20</v>
          </cell>
          <cell r="G804">
            <v>7.2202166064981945</v>
          </cell>
          <cell r="H804">
            <v>6</v>
          </cell>
          <cell r="I804">
            <v>27.27272727272727</v>
          </cell>
          <cell r="J804">
            <v>201</v>
          </cell>
          <cell r="K804">
            <v>7.839313572542901</v>
          </cell>
        </row>
        <row r="805">
          <cell r="A805" t="str">
            <v>aa-10 Plaies et blessures superficielles</v>
          </cell>
          <cell r="B805">
            <v>56</v>
          </cell>
          <cell r="C805">
            <v>5.4106280193236715</v>
          </cell>
          <cell r="D805">
            <v>48</v>
          </cell>
          <cell r="E805">
            <v>3.902439024390244</v>
          </cell>
          <cell r="F805">
            <v>3</v>
          </cell>
          <cell r="G805">
            <v>1.083032490974729</v>
          </cell>
          <cell r="H805">
            <v>0</v>
          </cell>
          <cell r="I805">
            <v>0</v>
          </cell>
          <cell r="J805">
            <v>107</v>
          </cell>
          <cell r="K805">
            <v>4.173166926677068</v>
          </cell>
        </row>
        <row r="806">
          <cell r="A806" t="str">
            <v>ab-11 Blessures superficielles</v>
          </cell>
          <cell r="B806">
            <v>306</v>
          </cell>
          <cell r="C806">
            <v>29.56521739130435</v>
          </cell>
          <cell r="D806">
            <v>366</v>
          </cell>
          <cell r="E806">
            <v>29.756097560975608</v>
          </cell>
          <cell r="F806">
            <v>47</v>
          </cell>
          <cell r="G806">
            <v>16.967509025270758</v>
          </cell>
          <cell r="H806">
            <v>0</v>
          </cell>
          <cell r="I806">
            <v>0</v>
          </cell>
          <cell r="J806">
            <v>719</v>
          </cell>
          <cell r="K806">
            <v>28.042121684867393</v>
          </cell>
        </row>
        <row r="807">
          <cell r="A807" t="str">
            <v>ac-12 Plaies ouvertes</v>
          </cell>
          <cell r="B807">
            <v>33</v>
          </cell>
          <cell r="C807">
            <v>3.1884057971014492</v>
          </cell>
          <cell r="D807">
            <v>27</v>
          </cell>
          <cell r="E807">
            <v>2.195121951219512</v>
          </cell>
          <cell r="F807">
            <v>4</v>
          </cell>
          <cell r="G807">
            <v>1.444043321299639</v>
          </cell>
          <cell r="H807">
            <v>0</v>
          </cell>
          <cell r="I807">
            <v>0</v>
          </cell>
          <cell r="J807">
            <v>64</v>
          </cell>
          <cell r="K807">
            <v>2.49609984399376</v>
          </cell>
        </row>
        <row r="808">
          <cell r="A808" t="str">
            <v>ad-13 Plaies avec pertes de substances</v>
          </cell>
          <cell r="B808">
            <v>0</v>
          </cell>
          <cell r="C808">
            <v>0</v>
          </cell>
          <cell r="D808">
            <v>1</v>
          </cell>
          <cell r="E808">
            <v>0.08130081300813007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1</v>
          </cell>
          <cell r="K808">
            <v>0.0390015600624025</v>
          </cell>
        </row>
        <row r="809">
          <cell r="A809" t="str">
            <v>ae-19 Autres types de plaies et de blessures superficielles</v>
          </cell>
          <cell r="B809">
            <v>15</v>
          </cell>
          <cell r="C809">
            <v>1.4492753623188406</v>
          </cell>
          <cell r="D809">
            <v>10</v>
          </cell>
          <cell r="E809">
            <v>0.8130081300813009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25</v>
          </cell>
          <cell r="K809">
            <v>0.9750390015600624</v>
          </cell>
        </row>
        <row r="810">
          <cell r="A810" t="str">
            <v>af-20 Fractures osseuses</v>
          </cell>
          <cell r="B810">
            <v>15</v>
          </cell>
          <cell r="C810">
            <v>1.4492753623188406</v>
          </cell>
          <cell r="D810">
            <v>29</v>
          </cell>
          <cell r="E810">
            <v>2.3577235772357725</v>
          </cell>
          <cell r="F810">
            <v>31</v>
          </cell>
          <cell r="G810">
            <v>11.191335740072201</v>
          </cell>
          <cell r="H810">
            <v>0</v>
          </cell>
          <cell r="I810">
            <v>0</v>
          </cell>
          <cell r="J810">
            <v>75</v>
          </cell>
          <cell r="K810">
            <v>2.925117004680187</v>
          </cell>
        </row>
        <row r="811">
          <cell r="A811" t="str">
            <v>ag-21 Fractures fermées</v>
          </cell>
          <cell r="B811">
            <v>14</v>
          </cell>
          <cell r="C811">
            <v>1.3526570048309179</v>
          </cell>
          <cell r="D811">
            <v>23</v>
          </cell>
          <cell r="E811">
            <v>1.869918699186992</v>
          </cell>
          <cell r="F811">
            <v>29</v>
          </cell>
          <cell r="G811">
            <v>10.469314079422382</v>
          </cell>
          <cell r="H811">
            <v>0</v>
          </cell>
          <cell r="I811">
            <v>0</v>
          </cell>
          <cell r="J811">
            <v>66</v>
          </cell>
          <cell r="K811">
            <v>2.574102964118565</v>
          </cell>
        </row>
        <row r="812">
          <cell r="A812" t="str">
            <v>ah-22 Fractures ouvertes</v>
          </cell>
          <cell r="B812">
            <v>0</v>
          </cell>
          <cell r="C812">
            <v>0</v>
          </cell>
          <cell r="D812">
            <v>0</v>
          </cell>
          <cell r="E812">
            <v>0</v>
          </cell>
          <cell r="F812">
            <v>3</v>
          </cell>
          <cell r="G812">
            <v>1.083032490974729</v>
          </cell>
          <cell r="H812">
            <v>0</v>
          </cell>
          <cell r="I812">
            <v>0</v>
          </cell>
          <cell r="J812">
            <v>3</v>
          </cell>
          <cell r="K812">
            <v>0.1170046801872075</v>
          </cell>
        </row>
        <row r="813">
          <cell r="A813" t="str">
            <v>ai-29 Autres types de fractures osseuses</v>
          </cell>
          <cell r="B813">
            <v>2</v>
          </cell>
          <cell r="C813">
            <v>0.1932367149758454</v>
          </cell>
          <cell r="D813">
            <v>1</v>
          </cell>
          <cell r="E813">
            <v>0.08130081300813007</v>
          </cell>
          <cell r="F813">
            <v>2</v>
          </cell>
          <cell r="G813">
            <v>0.7220216606498195</v>
          </cell>
          <cell r="H813">
            <v>0</v>
          </cell>
          <cell r="I813">
            <v>0</v>
          </cell>
          <cell r="J813">
            <v>5</v>
          </cell>
          <cell r="K813">
            <v>0.19500780031201248</v>
          </cell>
        </row>
        <row r="814">
          <cell r="A814" t="str">
            <v>aj-30 Luxations, entorses et foulures</v>
          </cell>
          <cell r="B814">
            <v>112</v>
          </cell>
          <cell r="C814">
            <v>10.821256038647343</v>
          </cell>
          <cell r="D814">
            <v>133</v>
          </cell>
          <cell r="E814">
            <v>10.8130081300813</v>
          </cell>
          <cell r="F814">
            <v>18</v>
          </cell>
          <cell r="G814">
            <v>6.4981949458483745</v>
          </cell>
          <cell r="H814">
            <v>0</v>
          </cell>
          <cell r="I814">
            <v>0</v>
          </cell>
          <cell r="J814">
            <v>263</v>
          </cell>
          <cell r="K814">
            <v>10.257410296411855</v>
          </cell>
        </row>
        <row r="815">
          <cell r="A815" t="str">
            <v>ak-31 Luxations et sub-luxations</v>
          </cell>
          <cell r="B815">
            <v>12</v>
          </cell>
          <cell r="C815">
            <v>1.1594202898550725</v>
          </cell>
          <cell r="D815">
            <v>18</v>
          </cell>
          <cell r="E815">
            <v>1.4634146341463419</v>
          </cell>
          <cell r="F815">
            <v>5</v>
          </cell>
          <cell r="G815">
            <v>1.8050541516245486</v>
          </cell>
          <cell r="H815">
            <v>0</v>
          </cell>
          <cell r="I815">
            <v>0</v>
          </cell>
          <cell r="J815">
            <v>35</v>
          </cell>
          <cell r="K815">
            <v>1.3650546021840875</v>
          </cell>
        </row>
        <row r="816">
          <cell r="A816" t="str">
            <v>al-32 Entorses et foulures</v>
          </cell>
          <cell r="B816">
            <v>136</v>
          </cell>
          <cell r="C816">
            <v>13.140096618357488</v>
          </cell>
          <cell r="D816">
            <v>147</v>
          </cell>
          <cell r="E816">
            <v>11.95121951219512</v>
          </cell>
          <cell r="F816">
            <v>34</v>
          </cell>
          <cell r="G816">
            <v>12.27436823104693</v>
          </cell>
          <cell r="H816">
            <v>0</v>
          </cell>
          <cell r="I816">
            <v>0</v>
          </cell>
          <cell r="J816">
            <v>317</v>
          </cell>
          <cell r="K816">
            <v>12.363494539781591</v>
          </cell>
        </row>
        <row r="817">
          <cell r="A817" t="str">
            <v>am-39 Autres types de luxations, d'entorses et de foulures</v>
          </cell>
          <cell r="B817">
            <v>57</v>
          </cell>
          <cell r="C817">
            <v>5.507246376811594</v>
          </cell>
          <cell r="D817">
            <v>53</v>
          </cell>
          <cell r="E817">
            <v>4.308943089430894</v>
          </cell>
          <cell r="F817">
            <v>15</v>
          </cell>
          <cell r="G817">
            <v>5.415162454873646</v>
          </cell>
          <cell r="H817">
            <v>0</v>
          </cell>
          <cell r="I817">
            <v>0</v>
          </cell>
          <cell r="J817">
            <v>125</v>
          </cell>
          <cell r="K817">
            <v>4.875195007800312</v>
          </cell>
        </row>
        <row r="818">
          <cell r="A818" t="str">
            <v>an-40 Amputations traumatiques (pertes de parties du corps)</v>
          </cell>
          <cell r="B818">
            <v>0</v>
          </cell>
          <cell r="C818">
            <v>0</v>
          </cell>
          <cell r="D818">
            <v>0</v>
          </cell>
          <cell r="E818">
            <v>0</v>
          </cell>
          <cell r="F818">
            <v>1</v>
          </cell>
          <cell r="G818">
            <v>0.36101083032490977</v>
          </cell>
          <cell r="H818">
            <v>0</v>
          </cell>
          <cell r="I818">
            <v>0</v>
          </cell>
          <cell r="J818">
            <v>1</v>
          </cell>
          <cell r="K818">
            <v>0.0390015600624025</v>
          </cell>
        </row>
        <row r="819">
          <cell r="A819" t="str">
            <v>ap-50 Commotions et traumatismes internes</v>
          </cell>
          <cell r="B819">
            <v>45</v>
          </cell>
          <cell r="C819">
            <v>4.3478260869565215</v>
          </cell>
          <cell r="D819">
            <v>51</v>
          </cell>
          <cell r="E819">
            <v>4.146341463414634</v>
          </cell>
          <cell r="F819">
            <v>9</v>
          </cell>
          <cell r="G819">
            <v>3.2490974729241873</v>
          </cell>
          <cell r="H819">
            <v>0</v>
          </cell>
          <cell r="I819">
            <v>0</v>
          </cell>
          <cell r="J819">
            <v>105</v>
          </cell>
          <cell r="K819">
            <v>4.095163806552262</v>
          </cell>
        </row>
        <row r="820">
          <cell r="A820" t="str">
            <v>aq-51 commotions et traumatismes internes</v>
          </cell>
          <cell r="B820">
            <v>21</v>
          </cell>
          <cell r="C820">
            <v>2.0289855072463765</v>
          </cell>
          <cell r="D820">
            <v>40</v>
          </cell>
          <cell r="E820">
            <v>3.2520325203252036</v>
          </cell>
          <cell r="F820">
            <v>6</v>
          </cell>
          <cell r="G820">
            <v>2.166064981949458</v>
          </cell>
          <cell r="H820">
            <v>1</v>
          </cell>
          <cell r="I820">
            <v>4.545454545454546</v>
          </cell>
          <cell r="J820">
            <v>68</v>
          </cell>
          <cell r="K820">
            <v>2.65210608424337</v>
          </cell>
        </row>
        <row r="821">
          <cell r="A821" t="str">
            <v>ar-52 Traumatismes internes</v>
          </cell>
          <cell r="B821">
            <v>24</v>
          </cell>
          <cell r="C821">
            <v>2.318840579710145</v>
          </cell>
          <cell r="D821">
            <v>38</v>
          </cell>
          <cell r="E821">
            <v>3.089430894308943</v>
          </cell>
          <cell r="F821">
            <v>7</v>
          </cell>
          <cell r="G821">
            <v>2.527075812274368</v>
          </cell>
          <cell r="H821">
            <v>2</v>
          </cell>
          <cell r="I821">
            <v>9.090909090909092</v>
          </cell>
          <cell r="J821">
            <v>71</v>
          </cell>
          <cell r="K821">
            <v>2.769110764430577</v>
          </cell>
        </row>
        <row r="822">
          <cell r="A822" t="str">
            <v>as-53 Commotions et traumatismes internes qui, en l'absence de traitement, peuvent mettre la survie en cause</v>
          </cell>
          <cell r="B822">
            <v>1</v>
          </cell>
          <cell r="C822">
            <v>0.0966183574879227</v>
          </cell>
          <cell r="D822">
            <v>0</v>
          </cell>
          <cell r="E822">
            <v>0</v>
          </cell>
          <cell r="F822">
            <v>0</v>
          </cell>
          <cell r="G822">
            <v>0</v>
          </cell>
          <cell r="H822">
            <v>1</v>
          </cell>
          <cell r="I822">
            <v>4.545454545454546</v>
          </cell>
          <cell r="J822">
            <v>2</v>
          </cell>
          <cell r="K822">
            <v>0.078003120124805</v>
          </cell>
        </row>
        <row r="823">
          <cell r="A823" t="str">
            <v>au-59 Autres tupes de commotions et de traumatismes internes</v>
          </cell>
          <cell r="B823">
            <v>6</v>
          </cell>
          <cell r="C823">
            <v>0.5797101449275363</v>
          </cell>
          <cell r="D823">
            <v>16</v>
          </cell>
          <cell r="E823">
            <v>1.300813008130081</v>
          </cell>
          <cell r="F823">
            <v>1</v>
          </cell>
          <cell r="G823">
            <v>0.36101083032490977</v>
          </cell>
          <cell r="H823">
            <v>0</v>
          </cell>
          <cell r="I823">
            <v>0</v>
          </cell>
          <cell r="J823">
            <v>23</v>
          </cell>
          <cell r="K823">
            <v>0.8970358814352575</v>
          </cell>
        </row>
        <row r="824">
          <cell r="A824" t="str">
            <v>aw-61 Brûlures et brûlures ar exposition à un liquide bouillant (thermiques)</v>
          </cell>
          <cell r="B824">
            <v>1</v>
          </cell>
          <cell r="C824">
            <v>0.0966183574879227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1</v>
          </cell>
          <cell r="K824">
            <v>0.0390015600624025</v>
          </cell>
        </row>
        <row r="825">
          <cell r="A825" t="str">
            <v>az-69 Autres types de brûlures, de brûlures par exposition à un liquide bouillant et de gelures</v>
          </cell>
          <cell r="B825">
            <v>0</v>
          </cell>
          <cell r="C825">
            <v>0</v>
          </cell>
          <cell r="D825">
            <v>1</v>
          </cell>
          <cell r="E825">
            <v>0.08130081300813007</v>
          </cell>
          <cell r="F825">
            <v>1</v>
          </cell>
          <cell r="G825">
            <v>0.36101083032490977</v>
          </cell>
          <cell r="H825">
            <v>1</v>
          </cell>
          <cell r="I825">
            <v>4.545454545454546</v>
          </cell>
          <cell r="J825">
            <v>3</v>
          </cell>
          <cell r="K825">
            <v>0.1170046801872075</v>
          </cell>
        </row>
        <row r="826">
          <cell r="A826" t="str">
            <v>c-71 Empoisonnements aigus</v>
          </cell>
          <cell r="B826">
            <v>1</v>
          </cell>
          <cell r="C826">
            <v>0.0966183574879227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1</v>
          </cell>
          <cell r="K826">
            <v>0.0390015600624025</v>
          </cell>
        </row>
        <row r="827">
          <cell r="A827" t="str">
            <v>d-72 Infections aiguës</v>
          </cell>
          <cell r="B827">
            <v>1</v>
          </cell>
          <cell r="C827">
            <v>0.0966183574879227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1</v>
          </cell>
          <cell r="K827">
            <v>0.0390015600624025</v>
          </cell>
        </row>
        <row r="828">
          <cell r="A828" t="str">
            <v>j-90 Effets du bruit, des vibrations et de la pression</v>
          </cell>
          <cell r="B828">
            <v>1</v>
          </cell>
          <cell r="C828">
            <v>0.0966183574879227</v>
          </cell>
          <cell r="D828">
            <v>1</v>
          </cell>
          <cell r="E828">
            <v>0.08130081300813007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2</v>
          </cell>
          <cell r="K828">
            <v>0.078003120124805</v>
          </cell>
        </row>
        <row r="829">
          <cell r="A829" t="str">
            <v>k-91 Perte auditive aiguë</v>
          </cell>
          <cell r="B829">
            <v>1</v>
          </cell>
          <cell r="C829">
            <v>0.0966183574879227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1</v>
          </cell>
          <cell r="K829">
            <v>0.0390015600624025</v>
          </cell>
        </row>
        <row r="830">
          <cell r="A830" t="str">
            <v>l-92 Effets de la pression (barotrauma)</v>
          </cell>
          <cell r="B830">
            <v>0</v>
          </cell>
          <cell r="C830">
            <v>0</v>
          </cell>
          <cell r="D830">
            <v>1</v>
          </cell>
          <cell r="E830">
            <v>0.08130081300813007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1</v>
          </cell>
          <cell r="K830">
            <v>0.0390015600624025</v>
          </cell>
        </row>
        <row r="831">
          <cell r="A831" t="str">
            <v>m-99 Autres effets du bruit, des vibrations et de la pression</v>
          </cell>
          <cell r="B831">
            <v>1</v>
          </cell>
          <cell r="C831">
            <v>0.0966183574879227</v>
          </cell>
          <cell r="D831">
            <v>1</v>
          </cell>
          <cell r="E831">
            <v>0.08130081300813007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2</v>
          </cell>
          <cell r="K831">
            <v>0.078003120124805</v>
          </cell>
        </row>
        <row r="832">
          <cell r="A832" t="str">
            <v>s-110 Chocs</v>
          </cell>
          <cell r="B832">
            <v>16</v>
          </cell>
          <cell r="C832">
            <v>1.5458937198067633</v>
          </cell>
          <cell r="D832">
            <v>35</v>
          </cell>
          <cell r="E832">
            <v>2.8455284552845526</v>
          </cell>
          <cell r="F832">
            <v>5</v>
          </cell>
          <cell r="G832">
            <v>1.8050541516245486</v>
          </cell>
          <cell r="H832">
            <v>0</v>
          </cell>
          <cell r="I832">
            <v>0</v>
          </cell>
          <cell r="J832">
            <v>56</v>
          </cell>
          <cell r="K832">
            <v>2.1840873634945397</v>
          </cell>
        </row>
        <row r="833">
          <cell r="A833" t="str">
            <v>t-111 Chocs consécutifs à des agressions et menaces</v>
          </cell>
          <cell r="B833">
            <v>6</v>
          </cell>
          <cell r="C833">
            <v>0.5797101449275363</v>
          </cell>
          <cell r="D833">
            <v>7</v>
          </cell>
          <cell r="E833">
            <v>0.5691056910569106</v>
          </cell>
          <cell r="F833">
            <v>5</v>
          </cell>
          <cell r="G833">
            <v>1.8050541516245486</v>
          </cell>
          <cell r="H833">
            <v>0</v>
          </cell>
          <cell r="I833">
            <v>0</v>
          </cell>
          <cell r="J833">
            <v>18</v>
          </cell>
          <cell r="K833">
            <v>0.702028081123245</v>
          </cell>
        </row>
        <row r="834">
          <cell r="A834" t="str">
            <v>u-112 Chocs traumatiques</v>
          </cell>
          <cell r="B834">
            <v>7</v>
          </cell>
          <cell r="C834">
            <v>0.6763285024154589</v>
          </cell>
          <cell r="D834">
            <v>12</v>
          </cell>
          <cell r="E834">
            <v>0.975609756097561</v>
          </cell>
          <cell r="F834">
            <v>3</v>
          </cell>
          <cell r="G834">
            <v>1.083032490974729</v>
          </cell>
          <cell r="H834">
            <v>2</v>
          </cell>
          <cell r="I834">
            <v>9.090909090909092</v>
          </cell>
          <cell r="J834">
            <v>24</v>
          </cell>
          <cell r="K834">
            <v>0.93603744149766</v>
          </cell>
        </row>
        <row r="835">
          <cell r="A835" t="str">
            <v>v-119 Autres types de chocs</v>
          </cell>
          <cell r="B835">
            <v>5</v>
          </cell>
          <cell r="C835">
            <v>0.48309178743961356</v>
          </cell>
          <cell r="D835">
            <v>5</v>
          </cell>
          <cell r="E835">
            <v>0.40650406504065045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10</v>
          </cell>
          <cell r="K835">
            <v>0.39001560062402496</v>
          </cell>
        </row>
        <row r="836">
          <cell r="A836" t="str">
            <v>w-120 blessures multiples</v>
          </cell>
          <cell r="B836">
            <v>19</v>
          </cell>
          <cell r="C836">
            <v>1.8357487922705316</v>
          </cell>
          <cell r="D836">
            <v>53</v>
          </cell>
          <cell r="E836">
            <v>4.308943089430894</v>
          </cell>
          <cell r="F836">
            <v>23</v>
          </cell>
          <cell r="G836">
            <v>8.303249097472925</v>
          </cell>
          <cell r="H836">
            <v>3</v>
          </cell>
          <cell r="I836">
            <v>13.636363636363635</v>
          </cell>
          <cell r="J836">
            <v>98</v>
          </cell>
          <cell r="K836">
            <v>3.8221528861154446</v>
          </cell>
        </row>
        <row r="837">
          <cell r="A837" t="str">
            <v>x-999 Autres blessures déterminées non classées sous d'autres rubriques</v>
          </cell>
          <cell r="B837">
            <v>30</v>
          </cell>
          <cell r="C837">
            <v>2.898550724637681</v>
          </cell>
          <cell r="D837">
            <v>29</v>
          </cell>
          <cell r="E837">
            <v>2.3577235772357725</v>
          </cell>
          <cell r="F837">
            <v>5</v>
          </cell>
          <cell r="G837">
            <v>1.8050541516245486</v>
          </cell>
          <cell r="H837">
            <v>6</v>
          </cell>
          <cell r="I837">
            <v>27.27272727272727</v>
          </cell>
          <cell r="J837">
            <v>70</v>
          </cell>
          <cell r="K837">
            <v>2.730109204368175</v>
          </cell>
        </row>
        <row r="838">
          <cell r="A838" t="str">
            <v>Total</v>
          </cell>
          <cell r="B838">
            <v>1035</v>
          </cell>
          <cell r="C838">
            <v>100</v>
          </cell>
          <cell r="D838">
            <v>1230</v>
          </cell>
          <cell r="E838">
            <v>100</v>
          </cell>
          <cell r="F838">
            <v>277</v>
          </cell>
          <cell r="G838">
            <v>100</v>
          </cell>
          <cell r="H838">
            <v>22</v>
          </cell>
          <cell r="I838">
            <v>100</v>
          </cell>
          <cell r="J838">
            <v>2564</v>
          </cell>
          <cell r="K838">
            <v>100</v>
          </cell>
        </row>
        <row r="843">
          <cell r="A843" t="str">
            <v>00 Localisation de la blessure non déterminée</v>
          </cell>
          <cell r="B843">
            <v>123</v>
          </cell>
          <cell r="C843">
            <v>4.797191887675507</v>
          </cell>
        </row>
        <row r="844">
          <cell r="A844" t="str">
            <v>10 Tête, sans autre spécification</v>
          </cell>
          <cell r="B844">
            <v>76</v>
          </cell>
          <cell r="C844">
            <v>2.9641185647425896</v>
          </cell>
        </row>
        <row r="845">
          <cell r="A845" t="str">
            <v>11 Tête (caput), cerveau, nerfs crâniens et vaisseaux cérébraux</v>
          </cell>
          <cell r="B845">
            <v>73</v>
          </cell>
          <cell r="C845">
            <v>2.847113884555382</v>
          </cell>
        </row>
        <row r="846">
          <cell r="A846" t="str">
            <v>12 Zone faciale</v>
          </cell>
          <cell r="B846">
            <v>32</v>
          </cell>
          <cell r="C846">
            <v>1.24804992199688</v>
          </cell>
        </row>
        <row r="847">
          <cell r="A847" t="str">
            <v>13 Oeil/yeux</v>
          </cell>
          <cell r="B847">
            <v>13</v>
          </cell>
          <cell r="C847">
            <v>0.5070202808112325</v>
          </cell>
        </row>
        <row r="848">
          <cell r="A848" t="str">
            <v>14 Oreille(s)</v>
          </cell>
          <cell r="B848">
            <v>3</v>
          </cell>
          <cell r="C848">
            <v>0.1170046801872075</v>
          </cell>
        </row>
        <row r="849">
          <cell r="A849" t="str">
            <v>15 Dentition</v>
          </cell>
          <cell r="B849">
            <v>4</v>
          </cell>
          <cell r="C849">
            <v>0.15600624024961</v>
          </cell>
        </row>
        <row r="850">
          <cell r="A850" t="str">
            <v>18 Tête, multiples endroits affectés</v>
          </cell>
          <cell r="B850">
            <v>21</v>
          </cell>
          <cell r="C850">
            <v>0.8190327613104524</v>
          </cell>
        </row>
        <row r="851">
          <cell r="A851" t="str">
            <v>19 Autres parties de la tête</v>
          </cell>
          <cell r="B851">
            <v>17</v>
          </cell>
          <cell r="C851">
            <v>0.6630265210608425</v>
          </cell>
        </row>
        <row r="852">
          <cell r="A852" t="str">
            <v>20 Cou, y compris colonne vertébrale et vertèbres du cou</v>
          </cell>
          <cell r="B852">
            <v>283</v>
          </cell>
          <cell r="C852">
            <v>11.037441497659906</v>
          </cell>
        </row>
        <row r="853">
          <cell r="A853" t="str">
            <v>21 Cou, y compris colonne vertébrale et vertèbres du cou</v>
          </cell>
          <cell r="B853">
            <v>220</v>
          </cell>
          <cell r="C853">
            <v>8.580343213728549</v>
          </cell>
        </row>
        <row r="854">
          <cell r="A854" t="str">
            <v>29 Autres parties du cou</v>
          </cell>
          <cell r="B854">
            <v>59</v>
          </cell>
          <cell r="C854">
            <v>2.3010920436817472</v>
          </cell>
        </row>
        <row r="855">
          <cell r="A855" t="str">
            <v>30 Dos, y compris colonne vertébrale et vertèbres du dos</v>
          </cell>
          <cell r="B855">
            <v>116</v>
          </cell>
          <cell r="C855">
            <v>4.5241809672386895</v>
          </cell>
        </row>
        <row r="856">
          <cell r="A856" t="str">
            <v>31 Dos, y compris colonne vertébrale et vertèbres du dos</v>
          </cell>
          <cell r="B856">
            <v>91</v>
          </cell>
          <cell r="C856">
            <v>3.5491419656786274</v>
          </cell>
        </row>
        <row r="857">
          <cell r="A857" t="str">
            <v>39 Autres parties du dos</v>
          </cell>
          <cell r="B857">
            <v>27</v>
          </cell>
          <cell r="C857">
            <v>1.0530421216848673</v>
          </cell>
        </row>
        <row r="858">
          <cell r="A858" t="str">
            <v>40 Torse et organes, sans autre spécification</v>
          </cell>
          <cell r="B858">
            <v>4</v>
          </cell>
          <cell r="C858">
            <v>0.15600624024961</v>
          </cell>
        </row>
        <row r="859">
          <cell r="A859" t="str">
            <v>41 Cage thoracique, côtes y compris omoplates et articulations</v>
          </cell>
          <cell r="B859">
            <v>82</v>
          </cell>
          <cell r="C859">
            <v>3.1981279251170043</v>
          </cell>
        </row>
        <row r="860">
          <cell r="A860" t="str">
            <v>42 Poitrine, y compris organes</v>
          </cell>
          <cell r="B860">
            <v>8</v>
          </cell>
          <cell r="C860">
            <v>0.31201248049922</v>
          </cell>
        </row>
        <row r="861">
          <cell r="A861" t="str">
            <v>43 Abdomen et pelvis, y compris organes</v>
          </cell>
          <cell r="B861">
            <v>10</v>
          </cell>
          <cell r="C861">
            <v>0.39001560062402496</v>
          </cell>
        </row>
        <row r="862">
          <cell r="A862" t="str">
            <v>48 Torse, multiples endroits affectés</v>
          </cell>
          <cell r="B862">
            <v>6</v>
          </cell>
          <cell r="C862">
            <v>0.234009360374415</v>
          </cell>
        </row>
        <row r="863">
          <cell r="A863" t="str">
            <v>49 Autres parties du torse</v>
          </cell>
          <cell r="B863">
            <v>2</v>
          </cell>
          <cell r="C863">
            <v>0.078003120124805</v>
          </cell>
        </row>
        <row r="864">
          <cell r="A864" t="str">
            <v>50 Membres supérieurs, sans autre spécification</v>
          </cell>
          <cell r="B864">
            <v>6</v>
          </cell>
          <cell r="C864">
            <v>0.234009360374415</v>
          </cell>
        </row>
        <row r="865">
          <cell r="A865" t="str">
            <v>51 Epaule et articulations de l'épaule</v>
          </cell>
          <cell r="B865">
            <v>90</v>
          </cell>
          <cell r="C865">
            <v>3.5101404056162244</v>
          </cell>
        </row>
        <row r="866">
          <cell r="A866" t="str">
            <v>52 Bras, y compris coude</v>
          </cell>
          <cell r="B866">
            <v>81</v>
          </cell>
          <cell r="C866">
            <v>3.159126365054602</v>
          </cell>
        </row>
        <row r="867">
          <cell r="A867" t="str">
            <v>53 Mains</v>
          </cell>
          <cell r="B867">
            <v>45</v>
          </cell>
          <cell r="C867">
            <v>1.7550702028081122</v>
          </cell>
        </row>
        <row r="868">
          <cell r="A868" t="str">
            <v>54 Doigt(s)</v>
          </cell>
          <cell r="B868">
            <v>40</v>
          </cell>
          <cell r="C868">
            <v>1.5600624024960998</v>
          </cell>
        </row>
        <row r="869">
          <cell r="A869" t="str">
            <v>55 Poignet</v>
          </cell>
          <cell r="B869">
            <v>46</v>
          </cell>
          <cell r="C869">
            <v>1.794071762870515</v>
          </cell>
        </row>
        <row r="870">
          <cell r="A870" t="str">
            <v>58 Membres supérieurs, multiples endroits affectés</v>
          </cell>
          <cell r="B870">
            <v>24</v>
          </cell>
          <cell r="C870">
            <v>0.93603744149766</v>
          </cell>
        </row>
        <row r="871">
          <cell r="A871" t="str">
            <v>59 Autres parties des membres supérieurs</v>
          </cell>
          <cell r="B871">
            <v>5</v>
          </cell>
          <cell r="C871">
            <v>0.19500780031201248</v>
          </cell>
        </row>
        <row r="872">
          <cell r="A872" t="str">
            <v>60 Membres inférieurs, sans autre spécification</v>
          </cell>
          <cell r="B872">
            <v>5</v>
          </cell>
          <cell r="C872">
            <v>0.19500780031201248</v>
          </cell>
        </row>
        <row r="873">
          <cell r="A873" t="str">
            <v>61 Hanche et articulation de la hanche</v>
          </cell>
          <cell r="B873">
            <v>21</v>
          </cell>
          <cell r="C873">
            <v>0.8190327613104524</v>
          </cell>
        </row>
        <row r="874">
          <cell r="A874" t="str">
            <v>62 Jambr, y compris genou</v>
          </cell>
          <cell r="B874">
            <v>141</v>
          </cell>
          <cell r="C874">
            <v>5.4992199687987515</v>
          </cell>
        </row>
        <row r="875">
          <cell r="A875" t="str">
            <v>63 Cheville</v>
          </cell>
          <cell r="B875">
            <v>58</v>
          </cell>
          <cell r="C875">
            <v>2.2620904836193447</v>
          </cell>
        </row>
        <row r="876">
          <cell r="A876" t="str">
            <v>64 Pied</v>
          </cell>
          <cell r="B876">
            <v>45</v>
          </cell>
          <cell r="C876">
            <v>1.7550702028081122</v>
          </cell>
        </row>
        <row r="877">
          <cell r="A877" t="str">
            <v>65 Orteil(s)</v>
          </cell>
          <cell r="B877">
            <v>4</v>
          </cell>
          <cell r="C877">
            <v>0.15600624024961</v>
          </cell>
        </row>
        <row r="878">
          <cell r="A878" t="str">
            <v>68 Membres inférieurs, multiples endroits affectés</v>
          </cell>
          <cell r="B878">
            <v>13</v>
          </cell>
          <cell r="C878">
            <v>0.5070202808112325</v>
          </cell>
        </row>
        <row r="879">
          <cell r="A879" t="str">
            <v>69 Autres parties des membres inférieurs</v>
          </cell>
          <cell r="B879">
            <v>7</v>
          </cell>
          <cell r="C879">
            <v>0.27301092043681746</v>
          </cell>
        </row>
        <row r="880">
          <cell r="A880" t="str">
            <v>70 Ensemble du corps et endroits multiples, sans autre spécification</v>
          </cell>
          <cell r="B880">
            <v>34</v>
          </cell>
          <cell r="C880">
            <v>1.326053042121685</v>
          </cell>
        </row>
        <row r="881">
          <cell r="A881" t="str">
            <v>71 Ensemble du corps (effets systémiques)</v>
          </cell>
          <cell r="B881">
            <v>37</v>
          </cell>
          <cell r="C881">
            <v>1.4430577223088925</v>
          </cell>
        </row>
        <row r="882">
          <cell r="A882" t="str">
            <v>78 Multiples endroits du corps affectés</v>
          </cell>
          <cell r="B882">
            <v>469</v>
          </cell>
          <cell r="C882">
            <v>18.29173166926677</v>
          </cell>
        </row>
        <row r="883">
          <cell r="A883" t="str">
            <v>99 Autres parties du corps bléssées</v>
          </cell>
          <cell r="B883">
            <v>123</v>
          </cell>
          <cell r="C883">
            <v>4.797191887675507</v>
          </cell>
        </row>
        <row r="884">
          <cell r="A884" t="str">
            <v>Total</v>
          </cell>
          <cell r="B884">
            <v>2564</v>
          </cell>
          <cell r="C884">
            <v>100</v>
          </cell>
        </row>
        <row r="888">
          <cell r="A888" t="str">
            <v>00 Localisation de la blessure non déterminée</v>
          </cell>
          <cell r="B888">
            <v>48</v>
          </cell>
          <cell r="C888">
            <v>4.63768115942029</v>
          </cell>
          <cell r="D888">
            <v>51</v>
          </cell>
          <cell r="E888">
            <v>4.146341463414634</v>
          </cell>
          <cell r="F888">
            <v>16</v>
          </cell>
          <cell r="G888">
            <v>5.776173285198556</v>
          </cell>
          <cell r="H888">
            <v>8</v>
          </cell>
          <cell r="I888">
            <v>36.36363636363637</v>
          </cell>
          <cell r="J888">
            <v>123</v>
          </cell>
          <cell r="K888">
            <v>4.797191887675507</v>
          </cell>
        </row>
        <row r="889">
          <cell r="A889" t="str">
            <v>10 Tête, sans autre spécification</v>
          </cell>
          <cell r="B889">
            <v>25</v>
          </cell>
          <cell r="C889">
            <v>2.4154589371980677</v>
          </cell>
          <cell r="D889">
            <v>45</v>
          </cell>
          <cell r="E889">
            <v>3.6585365853658534</v>
          </cell>
          <cell r="F889">
            <v>5</v>
          </cell>
          <cell r="G889">
            <v>1.8050541516245486</v>
          </cell>
          <cell r="H889">
            <v>1</v>
          </cell>
          <cell r="I889">
            <v>4.545454545454546</v>
          </cell>
          <cell r="J889">
            <v>76</v>
          </cell>
          <cell r="K889">
            <v>2.9641185647425896</v>
          </cell>
        </row>
        <row r="890">
          <cell r="A890" t="str">
            <v>11 Tête (caput), cerveau, nerfs crâniens et vaisseaux cérébraux</v>
          </cell>
          <cell r="B890">
            <v>22</v>
          </cell>
          <cell r="C890">
            <v>2.1256038647342996</v>
          </cell>
          <cell r="D890">
            <v>42</v>
          </cell>
          <cell r="E890">
            <v>3.414634146341464</v>
          </cell>
          <cell r="F890">
            <v>9</v>
          </cell>
          <cell r="G890">
            <v>3.2490974729241873</v>
          </cell>
          <cell r="H890">
            <v>0</v>
          </cell>
          <cell r="I890">
            <v>0</v>
          </cell>
          <cell r="J890">
            <v>73</v>
          </cell>
          <cell r="K890">
            <v>2.847113884555382</v>
          </cell>
        </row>
        <row r="891">
          <cell r="A891" t="str">
            <v>12 Zone faciale</v>
          </cell>
          <cell r="B891">
            <v>13</v>
          </cell>
          <cell r="C891">
            <v>1.2560386473429952</v>
          </cell>
          <cell r="D891">
            <v>17</v>
          </cell>
          <cell r="E891">
            <v>1.3821138211382114</v>
          </cell>
          <cell r="F891">
            <v>2</v>
          </cell>
          <cell r="G891">
            <v>0.7220216606498195</v>
          </cell>
          <cell r="H891">
            <v>0</v>
          </cell>
          <cell r="I891">
            <v>0</v>
          </cell>
          <cell r="J891">
            <v>32</v>
          </cell>
          <cell r="K891">
            <v>1.24804992199688</v>
          </cell>
        </row>
        <row r="892">
          <cell r="A892" t="str">
            <v>13 Oeil/yeux</v>
          </cell>
          <cell r="B892">
            <v>7</v>
          </cell>
          <cell r="C892">
            <v>0.6763285024154589</v>
          </cell>
          <cell r="D892">
            <v>6</v>
          </cell>
          <cell r="E892">
            <v>0.4878048780487805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13</v>
          </cell>
          <cell r="K892">
            <v>0.5070202808112325</v>
          </cell>
        </row>
        <row r="893">
          <cell r="A893" t="str">
            <v>14 Oreille(s)</v>
          </cell>
          <cell r="B893">
            <v>2</v>
          </cell>
          <cell r="C893">
            <v>0.1932367149758454</v>
          </cell>
          <cell r="D893">
            <v>1</v>
          </cell>
          <cell r="E893">
            <v>0.08130081300813007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3</v>
          </cell>
          <cell r="K893">
            <v>0.1170046801872075</v>
          </cell>
        </row>
        <row r="894">
          <cell r="A894" t="str">
            <v>15 Dentition</v>
          </cell>
          <cell r="B894">
            <v>4</v>
          </cell>
          <cell r="C894">
            <v>0.3864734299516908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4</v>
          </cell>
          <cell r="K894">
            <v>0.15600624024961</v>
          </cell>
        </row>
        <row r="895">
          <cell r="A895" t="str">
            <v>18 Tête, multiples endroits affectés</v>
          </cell>
          <cell r="B895">
            <v>10</v>
          </cell>
          <cell r="C895">
            <v>0.9661835748792271</v>
          </cell>
          <cell r="D895">
            <v>9</v>
          </cell>
          <cell r="E895">
            <v>0.7317073170731709</v>
          </cell>
          <cell r="F895">
            <v>2</v>
          </cell>
          <cell r="G895">
            <v>0.7220216606498195</v>
          </cell>
          <cell r="H895">
            <v>0</v>
          </cell>
          <cell r="I895">
            <v>0</v>
          </cell>
          <cell r="J895">
            <v>21</v>
          </cell>
          <cell r="K895">
            <v>0.8190327613104524</v>
          </cell>
        </row>
        <row r="896">
          <cell r="A896" t="str">
            <v>19 Autres parties de la tête</v>
          </cell>
          <cell r="B896">
            <v>7</v>
          </cell>
          <cell r="C896">
            <v>0.6763285024154589</v>
          </cell>
          <cell r="D896">
            <v>8</v>
          </cell>
          <cell r="E896">
            <v>0.6504065040650405</v>
          </cell>
          <cell r="F896">
            <v>2</v>
          </cell>
          <cell r="G896">
            <v>0.7220216606498195</v>
          </cell>
          <cell r="H896">
            <v>0</v>
          </cell>
          <cell r="I896">
            <v>0</v>
          </cell>
          <cell r="J896">
            <v>17</v>
          </cell>
          <cell r="K896">
            <v>0.6630265210608425</v>
          </cell>
        </row>
        <row r="897">
          <cell r="A897" t="str">
            <v>20 Cou, y compris colonne vertébrale et vertèbres du cou</v>
          </cell>
          <cell r="B897">
            <v>138</v>
          </cell>
          <cell r="C897">
            <v>13.333333333333336</v>
          </cell>
          <cell r="D897">
            <v>128</v>
          </cell>
          <cell r="E897">
            <v>10.406504065040648</v>
          </cell>
          <cell r="F897">
            <v>17</v>
          </cell>
          <cell r="G897">
            <v>6.137184115523465</v>
          </cell>
          <cell r="H897">
            <v>0</v>
          </cell>
          <cell r="I897">
            <v>0</v>
          </cell>
          <cell r="J897">
            <v>283</v>
          </cell>
          <cell r="K897">
            <v>11.037441497659906</v>
          </cell>
        </row>
        <row r="898">
          <cell r="A898" t="str">
            <v>21 Cou, y compris colonne vertébrale et vertèbres du cou</v>
          </cell>
          <cell r="B898">
            <v>90</v>
          </cell>
          <cell r="C898">
            <v>8.695652173913043</v>
          </cell>
          <cell r="D898">
            <v>106</v>
          </cell>
          <cell r="E898">
            <v>8.617886178861788</v>
          </cell>
          <cell r="F898">
            <v>24</v>
          </cell>
          <cell r="G898">
            <v>8.664259927797833</v>
          </cell>
          <cell r="H898">
            <v>0</v>
          </cell>
          <cell r="I898">
            <v>0</v>
          </cell>
          <cell r="J898">
            <v>220</v>
          </cell>
          <cell r="K898">
            <v>8.580343213728549</v>
          </cell>
        </row>
        <row r="899">
          <cell r="A899" t="str">
            <v>29 Autres parties du cou</v>
          </cell>
          <cell r="B899">
            <v>24</v>
          </cell>
          <cell r="C899">
            <v>2.318840579710145</v>
          </cell>
          <cell r="D899">
            <v>30</v>
          </cell>
          <cell r="E899">
            <v>2.4390243902439024</v>
          </cell>
          <cell r="F899">
            <v>5</v>
          </cell>
          <cell r="G899">
            <v>1.8050541516245486</v>
          </cell>
          <cell r="H899">
            <v>0</v>
          </cell>
          <cell r="I899">
            <v>0</v>
          </cell>
          <cell r="J899">
            <v>59</v>
          </cell>
          <cell r="K899">
            <v>2.3010920436817472</v>
          </cell>
        </row>
        <row r="900">
          <cell r="A900" t="str">
            <v>30 Dos, y compris colonne vertébrale et vertèbres du dos</v>
          </cell>
          <cell r="B900">
            <v>52</v>
          </cell>
          <cell r="C900">
            <v>5.024154589371981</v>
          </cell>
          <cell r="D900">
            <v>55</v>
          </cell>
          <cell r="E900">
            <v>4.471544715447155</v>
          </cell>
          <cell r="F900">
            <v>9</v>
          </cell>
          <cell r="G900">
            <v>3.2490974729241873</v>
          </cell>
          <cell r="H900">
            <v>0</v>
          </cell>
          <cell r="I900">
            <v>0</v>
          </cell>
          <cell r="J900">
            <v>116</v>
          </cell>
          <cell r="K900">
            <v>4.5241809672386895</v>
          </cell>
        </row>
        <row r="901">
          <cell r="A901" t="str">
            <v>31 Dos, y compris colonne vertébrale et vertèbres du dos</v>
          </cell>
          <cell r="B901">
            <v>37</v>
          </cell>
          <cell r="C901">
            <v>3.57487922705314</v>
          </cell>
          <cell r="D901">
            <v>43</v>
          </cell>
          <cell r="E901">
            <v>3.495934959349593</v>
          </cell>
          <cell r="F901">
            <v>11</v>
          </cell>
          <cell r="G901">
            <v>3.9711191335740073</v>
          </cell>
          <cell r="H901">
            <v>0</v>
          </cell>
          <cell r="I901">
            <v>0</v>
          </cell>
          <cell r="J901">
            <v>91</v>
          </cell>
          <cell r="K901">
            <v>3.5491419656786274</v>
          </cell>
        </row>
        <row r="902">
          <cell r="A902" t="str">
            <v>39 Autres parties du dos</v>
          </cell>
          <cell r="B902">
            <v>10</v>
          </cell>
          <cell r="C902">
            <v>0.9661835748792271</v>
          </cell>
          <cell r="D902">
            <v>16</v>
          </cell>
          <cell r="E902">
            <v>1.300813008130081</v>
          </cell>
          <cell r="F902">
            <v>1</v>
          </cell>
          <cell r="G902">
            <v>0.36101083032490977</v>
          </cell>
          <cell r="H902">
            <v>0</v>
          </cell>
          <cell r="I902">
            <v>0</v>
          </cell>
          <cell r="J902">
            <v>27</v>
          </cell>
          <cell r="K902">
            <v>1.0530421216848673</v>
          </cell>
        </row>
        <row r="903">
          <cell r="A903" t="str">
            <v>40 Torse et organes, sans autre spécification</v>
          </cell>
          <cell r="B903">
            <v>2</v>
          </cell>
          <cell r="C903">
            <v>0.1932367149758454</v>
          </cell>
          <cell r="D903">
            <v>2</v>
          </cell>
          <cell r="E903">
            <v>0.16260162601626013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4</v>
          </cell>
          <cell r="K903">
            <v>0.15600624024961</v>
          </cell>
        </row>
        <row r="904">
          <cell r="A904" t="str">
            <v>41 Cage thoracique, côtes y compris omoplates et articulations</v>
          </cell>
          <cell r="B904">
            <v>27</v>
          </cell>
          <cell r="C904">
            <v>2.608695652173913</v>
          </cell>
          <cell r="D904">
            <v>48</v>
          </cell>
          <cell r="E904">
            <v>3.902439024390244</v>
          </cell>
          <cell r="F904">
            <v>7</v>
          </cell>
          <cell r="G904">
            <v>2.527075812274368</v>
          </cell>
          <cell r="H904">
            <v>0</v>
          </cell>
          <cell r="I904">
            <v>0</v>
          </cell>
          <cell r="J904">
            <v>82</v>
          </cell>
          <cell r="K904">
            <v>3.1981279251170043</v>
          </cell>
        </row>
        <row r="905">
          <cell r="A905" t="str">
            <v>42 Poitrine, y compris organes</v>
          </cell>
          <cell r="B905">
            <v>3</v>
          </cell>
          <cell r="C905">
            <v>0.2898550724637681</v>
          </cell>
          <cell r="D905">
            <v>2</v>
          </cell>
          <cell r="E905">
            <v>0.16260162601626013</v>
          </cell>
          <cell r="F905">
            <v>1</v>
          </cell>
          <cell r="G905">
            <v>0.36101083032490977</v>
          </cell>
          <cell r="H905">
            <v>2</v>
          </cell>
          <cell r="I905">
            <v>9.090909090909092</v>
          </cell>
          <cell r="J905">
            <v>8</v>
          </cell>
          <cell r="K905">
            <v>0.31201248049922</v>
          </cell>
        </row>
        <row r="906">
          <cell r="A906" t="str">
            <v>43 Abdomen et pelvis, y compris organes</v>
          </cell>
          <cell r="B906">
            <v>8</v>
          </cell>
          <cell r="C906">
            <v>0.7729468599033816</v>
          </cell>
          <cell r="D906">
            <v>1</v>
          </cell>
          <cell r="E906">
            <v>0.08130081300813007</v>
          </cell>
          <cell r="F906">
            <v>1</v>
          </cell>
          <cell r="G906">
            <v>0.36101083032490977</v>
          </cell>
          <cell r="H906">
            <v>0</v>
          </cell>
          <cell r="I906">
            <v>0</v>
          </cell>
          <cell r="J906">
            <v>10</v>
          </cell>
          <cell r="K906">
            <v>0.39001560062402496</v>
          </cell>
        </row>
        <row r="907">
          <cell r="A907" t="str">
            <v>48 Torse, multiples endroits affectés</v>
          </cell>
          <cell r="B907">
            <v>1</v>
          </cell>
          <cell r="C907">
            <v>0.0966183574879227</v>
          </cell>
          <cell r="D907">
            <v>5</v>
          </cell>
          <cell r="E907">
            <v>0.40650406504065045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6</v>
          </cell>
          <cell r="K907">
            <v>0.234009360374415</v>
          </cell>
        </row>
        <row r="908">
          <cell r="A908" t="str">
            <v>49 Autres parties du torse</v>
          </cell>
          <cell r="B908">
            <v>1</v>
          </cell>
          <cell r="C908">
            <v>0.0966183574879227</v>
          </cell>
          <cell r="D908">
            <v>0</v>
          </cell>
          <cell r="E908">
            <v>0</v>
          </cell>
          <cell r="F908">
            <v>1</v>
          </cell>
          <cell r="G908">
            <v>0.36101083032490977</v>
          </cell>
          <cell r="H908">
            <v>0</v>
          </cell>
          <cell r="I908">
            <v>0</v>
          </cell>
          <cell r="J908">
            <v>2</v>
          </cell>
          <cell r="K908">
            <v>0.078003120124805</v>
          </cell>
        </row>
        <row r="909">
          <cell r="A909" t="str">
            <v>50 Membres supérieurs, sans autre spécification</v>
          </cell>
          <cell r="B909">
            <v>2</v>
          </cell>
          <cell r="C909">
            <v>0.1932367149758454</v>
          </cell>
          <cell r="D909">
            <v>3</v>
          </cell>
          <cell r="E909">
            <v>0.24390243902439024</v>
          </cell>
          <cell r="F909">
            <v>1</v>
          </cell>
          <cell r="G909">
            <v>0.36101083032490977</v>
          </cell>
          <cell r="H909">
            <v>0</v>
          </cell>
          <cell r="I909">
            <v>0</v>
          </cell>
          <cell r="J909">
            <v>6</v>
          </cell>
          <cell r="K909">
            <v>0.234009360374415</v>
          </cell>
        </row>
        <row r="910">
          <cell r="A910" t="str">
            <v>51 Epaule et articulations de l'épaule</v>
          </cell>
          <cell r="B910">
            <v>37</v>
          </cell>
          <cell r="C910">
            <v>3.57487922705314</v>
          </cell>
          <cell r="D910">
            <v>39</v>
          </cell>
          <cell r="E910">
            <v>3.170731707317073</v>
          </cell>
          <cell r="F910">
            <v>14</v>
          </cell>
          <cell r="G910">
            <v>5.054151624548736</v>
          </cell>
          <cell r="H910">
            <v>0</v>
          </cell>
          <cell r="I910">
            <v>0</v>
          </cell>
          <cell r="J910">
            <v>90</v>
          </cell>
          <cell r="K910">
            <v>3.5101404056162244</v>
          </cell>
        </row>
        <row r="911">
          <cell r="A911" t="str">
            <v>52 Bras, y compris coude</v>
          </cell>
          <cell r="B911">
            <v>36</v>
          </cell>
          <cell r="C911">
            <v>3.4782608695652173</v>
          </cell>
          <cell r="D911">
            <v>33</v>
          </cell>
          <cell r="E911">
            <v>2.682926829268293</v>
          </cell>
          <cell r="F911">
            <v>12</v>
          </cell>
          <cell r="G911">
            <v>4.332129963898916</v>
          </cell>
          <cell r="H911">
            <v>0</v>
          </cell>
          <cell r="I911">
            <v>0</v>
          </cell>
          <cell r="J911">
            <v>81</v>
          </cell>
          <cell r="K911">
            <v>3.159126365054602</v>
          </cell>
        </row>
        <row r="912">
          <cell r="A912" t="str">
            <v>53 Mains</v>
          </cell>
          <cell r="B912">
            <v>13</v>
          </cell>
          <cell r="C912">
            <v>1.2560386473429952</v>
          </cell>
          <cell r="D912">
            <v>27</v>
          </cell>
          <cell r="E912">
            <v>2.195121951219512</v>
          </cell>
          <cell r="F912">
            <v>5</v>
          </cell>
          <cell r="G912">
            <v>1.8050541516245486</v>
          </cell>
          <cell r="H912">
            <v>0</v>
          </cell>
          <cell r="I912">
            <v>0</v>
          </cell>
          <cell r="J912">
            <v>45</v>
          </cell>
          <cell r="K912">
            <v>1.7550702028081122</v>
          </cell>
        </row>
        <row r="913">
          <cell r="A913" t="str">
            <v>54 Doigt(s)</v>
          </cell>
          <cell r="B913">
            <v>17</v>
          </cell>
          <cell r="C913">
            <v>1.642512077294686</v>
          </cell>
          <cell r="D913">
            <v>19</v>
          </cell>
          <cell r="E913">
            <v>1.5447154471544715</v>
          </cell>
          <cell r="F913">
            <v>4</v>
          </cell>
          <cell r="G913">
            <v>1.444043321299639</v>
          </cell>
          <cell r="H913">
            <v>0</v>
          </cell>
          <cell r="I913">
            <v>0</v>
          </cell>
          <cell r="J913">
            <v>40</v>
          </cell>
          <cell r="K913">
            <v>1.5600624024960998</v>
          </cell>
        </row>
        <row r="914">
          <cell r="A914" t="str">
            <v>55 Poignet</v>
          </cell>
          <cell r="B914">
            <v>16</v>
          </cell>
          <cell r="C914">
            <v>1.5458937198067633</v>
          </cell>
          <cell r="D914">
            <v>19</v>
          </cell>
          <cell r="E914">
            <v>1.5447154471544715</v>
          </cell>
          <cell r="F914">
            <v>11</v>
          </cell>
          <cell r="G914">
            <v>3.9711191335740073</v>
          </cell>
          <cell r="H914">
            <v>0</v>
          </cell>
          <cell r="I914">
            <v>0</v>
          </cell>
          <cell r="J914">
            <v>46</v>
          </cell>
          <cell r="K914">
            <v>1.794071762870515</v>
          </cell>
        </row>
        <row r="915">
          <cell r="A915" t="str">
            <v>58 Membres supérieurs, multiples endroits affectés</v>
          </cell>
          <cell r="B915">
            <v>10</v>
          </cell>
          <cell r="C915">
            <v>0.9661835748792271</v>
          </cell>
          <cell r="D915">
            <v>11</v>
          </cell>
          <cell r="E915">
            <v>0.894308943089431</v>
          </cell>
          <cell r="F915">
            <v>3</v>
          </cell>
          <cell r="G915">
            <v>1.083032490974729</v>
          </cell>
          <cell r="H915">
            <v>0</v>
          </cell>
          <cell r="I915">
            <v>0</v>
          </cell>
          <cell r="J915">
            <v>24</v>
          </cell>
          <cell r="K915">
            <v>0.93603744149766</v>
          </cell>
        </row>
        <row r="916">
          <cell r="A916" t="str">
            <v>59 Autres parties des membres supérieurs</v>
          </cell>
          <cell r="B916">
            <v>1</v>
          </cell>
          <cell r="C916">
            <v>0.0966183574879227</v>
          </cell>
          <cell r="D916">
            <v>4</v>
          </cell>
          <cell r="E916">
            <v>0.32520325203252026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5</v>
          </cell>
          <cell r="K916">
            <v>0.19500780031201248</v>
          </cell>
        </row>
        <row r="917">
          <cell r="A917" t="str">
            <v>60 Membres inférieurs, sans autre spécification</v>
          </cell>
          <cell r="B917">
            <v>1</v>
          </cell>
          <cell r="C917">
            <v>0.0966183574879227</v>
          </cell>
          <cell r="D917">
            <v>3</v>
          </cell>
          <cell r="E917">
            <v>0.24390243902439024</v>
          </cell>
          <cell r="F917">
            <v>1</v>
          </cell>
          <cell r="G917">
            <v>0.36101083032490977</v>
          </cell>
          <cell r="H917">
            <v>0</v>
          </cell>
          <cell r="I917">
            <v>0</v>
          </cell>
          <cell r="J917">
            <v>5</v>
          </cell>
          <cell r="K917">
            <v>0.19500780031201248</v>
          </cell>
        </row>
        <row r="918">
          <cell r="A918" t="str">
            <v>61 Hanche et articulation de la hanche</v>
          </cell>
          <cell r="B918">
            <v>10</v>
          </cell>
          <cell r="C918">
            <v>0.9661835748792271</v>
          </cell>
          <cell r="D918">
            <v>8</v>
          </cell>
          <cell r="E918">
            <v>0.6504065040650405</v>
          </cell>
          <cell r="F918">
            <v>3</v>
          </cell>
          <cell r="G918">
            <v>1.083032490974729</v>
          </cell>
          <cell r="H918">
            <v>0</v>
          </cell>
          <cell r="I918">
            <v>0</v>
          </cell>
          <cell r="J918">
            <v>21</v>
          </cell>
          <cell r="K918">
            <v>0.8190327613104524</v>
          </cell>
        </row>
        <row r="919">
          <cell r="A919" t="str">
            <v>62 Jambr, y compris genou</v>
          </cell>
          <cell r="B919">
            <v>59</v>
          </cell>
          <cell r="C919">
            <v>5.700483091787439</v>
          </cell>
          <cell r="D919">
            <v>63</v>
          </cell>
          <cell r="E919">
            <v>5.121951219512195</v>
          </cell>
          <cell r="F919">
            <v>19</v>
          </cell>
          <cell r="G919">
            <v>6.859205776173286</v>
          </cell>
          <cell r="H919">
            <v>0</v>
          </cell>
          <cell r="I919">
            <v>0</v>
          </cell>
          <cell r="J919">
            <v>141</v>
          </cell>
          <cell r="K919">
            <v>5.4992199687987515</v>
          </cell>
        </row>
        <row r="920">
          <cell r="A920" t="str">
            <v>63 Cheville</v>
          </cell>
          <cell r="B920">
            <v>24</v>
          </cell>
          <cell r="C920">
            <v>2.318840579710145</v>
          </cell>
          <cell r="D920">
            <v>26</v>
          </cell>
          <cell r="E920">
            <v>2.113821138211382</v>
          </cell>
          <cell r="F920">
            <v>8</v>
          </cell>
          <cell r="G920">
            <v>2.888086642599278</v>
          </cell>
          <cell r="H920">
            <v>0</v>
          </cell>
          <cell r="I920">
            <v>0</v>
          </cell>
          <cell r="J920">
            <v>58</v>
          </cell>
          <cell r="K920">
            <v>2.2620904836193447</v>
          </cell>
        </row>
        <row r="921">
          <cell r="A921" t="str">
            <v>64 Pied</v>
          </cell>
          <cell r="B921">
            <v>17</v>
          </cell>
          <cell r="C921">
            <v>1.642512077294686</v>
          </cell>
          <cell r="D921">
            <v>20</v>
          </cell>
          <cell r="E921">
            <v>1.6260162601626018</v>
          </cell>
          <cell r="F921">
            <v>8</v>
          </cell>
          <cell r="G921">
            <v>2.888086642599278</v>
          </cell>
          <cell r="H921">
            <v>0</v>
          </cell>
          <cell r="I921">
            <v>0</v>
          </cell>
          <cell r="J921">
            <v>45</v>
          </cell>
          <cell r="K921">
            <v>1.7550702028081122</v>
          </cell>
        </row>
        <row r="922">
          <cell r="A922" t="str">
            <v>65 Orteil(s)</v>
          </cell>
          <cell r="B922">
            <v>0</v>
          </cell>
          <cell r="C922">
            <v>0</v>
          </cell>
          <cell r="D922">
            <v>4</v>
          </cell>
          <cell r="E922">
            <v>0.32520325203252026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4</v>
          </cell>
          <cell r="K922">
            <v>0.15600624024961</v>
          </cell>
        </row>
        <row r="923">
          <cell r="A923" t="str">
            <v>68 Membres inférieurs, multiples endroits affectés</v>
          </cell>
          <cell r="B923">
            <v>6</v>
          </cell>
          <cell r="C923">
            <v>0.5797101449275363</v>
          </cell>
          <cell r="D923">
            <v>5</v>
          </cell>
          <cell r="E923">
            <v>0.40650406504065045</v>
          </cell>
          <cell r="F923">
            <v>2</v>
          </cell>
          <cell r="G923">
            <v>0.7220216606498195</v>
          </cell>
          <cell r="H923">
            <v>0</v>
          </cell>
          <cell r="I923">
            <v>0</v>
          </cell>
          <cell r="J923">
            <v>13</v>
          </cell>
          <cell r="K923">
            <v>0.5070202808112325</v>
          </cell>
        </row>
        <row r="924">
          <cell r="A924" t="str">
            <v>69 Autres parties des membres inférieurs</v>
          </cell>
          <cell r="B924">
            <v>2</v>
          </cell>
          <cell r="C924">
            <v>0.1932367149758454</v>
          </cell>
          <cell r="D924">
            <v>3</v>
          </cell>
          <cell r="E924">
            <v>0.24390243902439024</v>
          </cell>
          <cell r="F924">
            <v>2</v>
          </cell>
          <cell r="G924">
            <v>0.7220216606498195</v>
          </cell>
          <cell r="H924">
            <v>0</v>
          </cell>
          <cell r="I924">
            <v>0</v>
          </cell>
          <cell r="J924">
            <v>7</v>
          </cell>
          <cell r="K924">
            <v>0.27301092043681746</v>
          </cell>
        </row>
        <row r="925">
          <cell r="A925" t="str">
            <v>70 Ensemble du corps et endroits multiples, sans autre spécification</v>
          </cell>
          <cell r="B925">
            <v>12</v>
          </cell>
          <cell r="C925">
            <v>1.1594202898550725</v>
          </cell>
          <cell r="D925">
            <v>20</v>
          </cell>
          <cell r="E925">
            <v>1.6260162601626018</v>
          </cell>
          <cell r="F925">
            <v>2</v>
          </cell>
          <cell r="G925">
            <v>0.7220216606498195</v>
          </cell>
          <cell r="H925">
            <v>0</v>
          </cell>
          <cell r="I925">
            <v>0</v>
          </cell>
          <cell r="J925">
            <v>34</v>
          </cell>
          <cell r="K925">
            <v>1.326053042121685</v>
          </cell>
        </row>
        <row r="926">
          <cell r="A926" t="str">
            <v>71 Ensemble du corps (effets systémiques)</v>
          </cell>
          <cell r="B926">
            <v>9</v>
          </cell>
          <cell r="C926">
            <v>0.8695652173913043</v>
          </cell>
          <cell r="D926">
            <v>19</v>
          </cell>
          <cell r="E926">
            <v>1.5447154471544715</v>
          </cell>
          <cell r="F926">
            <v>6</v>
          </cell>
          <cell r="G926">
            <v>2.166064981949458</v>
          </cell>
          <cell r="H926">
            <v>3</v>
          </cell>
          <cell r="I926">
            <v>13.636363636363635</v>
          </cell>
          <cell r="J926">
            <v>37</v>
          </cell>
          <cell r="K926">
            <v>1.4430577223088925</v>
          </cell>
        </row>
        <row r="927">
          <cell r="A927" t="str">
            <v>78 Multiples endroits du corps affectés</v>
          </cell>
          <cell r="B927">
            <v>175</v>
          </cell>
          <cell r="C927">
            <v>16.908212560386474</v>
          </cell>
          <cell r="D927">
            <v>240</v>
          </cell>
          <cell r="E927">
            <v>19.51219512195122</v>
          </cell>
          <cell r="F927">
            <v>51</v>
          </cell>
          <cell r="G927">
            <v>18.4115523465704</v>
          </cell>
          <cell r="H927">
            <v>3</v>
          </cell>
          <cell r="I927">
            <v>13.636363636363635</v>
          </cell>
          <cell r="J927">
            <v>469</v>
          </cell>
          <cell r="K927">
            <v>18.29173166926677</v>
          </cell>
        </row>
        <row r="928">
          <cell r="A928" t="str">
            <v>99 Autres parties du corps bléssées</v>
          </cell>
          <cell r="B928">
            <v>57</v>
          </cell>
          <cell r="C928">
            <v>5.507246376811594</v>
          </cell>
          <cell r="D928">
            <v>49</v>
          </cell>
          <cell r="E928">
            <v>3.983739837398374</v>
          </cell>
          <cell r="F928">
            <v>12</v>
          </cell>
          <cell r="G928">
            <v>4.332129963898916</v>
          </cell>
          <cell r="H928">
            <v>5</v>
          </cell>
          <cell r="I928">
            <v>22.727272727272727</v>
          </cell>
          <cell r="J928">
            <v>123</v>
          </cell>
          <cell r="K928">
            <v>4.797191887675507</v>
          </cell>
        </row>
        <row r="929">
          <cell r="A929" t="str">
            <v>Total</v>
          </cell>
          <cell r="B929">
            <v>1035</v>
          </cell>
          <cell r="C929">
            <v>100</v>
          </cell>
          <cell r="D929">
            <v>1230</v>
          </cell>
          <cell r="E929">
            <v>100</v>
          </cell>
          <cell r="F929">
            <v>277</v>
          </cell>
          <cell r="G929">
            <v>100</v>
          </cell>
          <cell r="H929">
            <v>22</v>
          </cell>
          <cell r="I929">
            <v>100</v>
          </cell>
          <cell r="J929">
            <v>2564</v>
          </cell>
          <cell r="K929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2"/>
  <sheetViews>
    <sheetView zoomScalePageLayoutView="0" workbookViewId="0" topLeftCell="A13">
      <selection activeCell="B14" sqref="B14"/>
    </sheetView>
  </sheetViews>
  <sheetFormatPr defaultColWidth="11.421875" defaultRowHeight="15"/>
  <cols>
    <col min="1" max="1" width="9.140625" style="0" customWidth="1"/>
    <col min="2" max="2" width="165.7109375" style="0" bestFit="1" customWidth="1"/>
  </cols>
  <sheetData>
    <row r="1" spans="1:2" s="1" customFormat="1" ht="15.75" thickBot="1">
      <c r="A1" s="2" t="s">
        <v>967</v>
      </c>
      <c r="B1" s="3"/>
    </row>
    <row r="2" spans="1:2" ht="15">
      <c r="A2" s="4" t="s">
        <v>0</v>
      </c>
      <c r="B2" s="5" t="s">
        <v>1</v>
      </c>
    </row>
    <row r="3" spans="1:2" ht="15">
      <c r="A3" s="6" t="s">
        <v>2</v>
      </c>
      <c r="B3" s="310" t="s">
        <v>968</v>
      </c>
    </row>
    <row r="4" spans="1:2" ht="15">
      <c r="A4" s="6" t="s">
        <v>3</v>
      </c>
      <c r="B4" s="310" t="s">
        <v>969</v>
      </c>
    </row>
    <row r="5" spans="1:2" ht="15">
      <c r="A5" s="6" t="s">
        <v>4</v>
      </c>
      <c r="B5" s="310" t="s">
        <v>970</v>
      </c>
    </row>
    <row r="6" spans="1:2" ht="15">
      <c r="A6" s="6" t="s">
        <v>5</v>
      </c>
      <c r="B6" s="310" t="s">
        <v>971</v>
      </c>
    </row>
    <row r="7" spans="1:2" ht="15">
      <c r="A7" s="4" t="s">
        <v>6</v>
      </c>
      <c r="B7" s="5" t="s">
        <v>7</v>
      </c>
    </row>
    <row r="8" spans="1:2" ht="15">
      <c r="A8" s="6" t="s">
        <v>8</v>
      </c>
      <c r="B8" s="310" t="s">
        <v>972</v>
      </c>
    </row>
    <row r="9" spans="1:2" ht="15">
      <c r="A9" s="6" t="s">
        <v>9</v>
      </c>
      <c r="B9" s="310" t="s">
        <v>973</v>
      </c>
    </row>
    <row r="10" spans="1:2" ht="15">
      <c r="A10" s="4" t="s">
        <v>10</v>
      </c>
      <c r="B10" s="5" t="s">
        <v>11</v>
      </c>
    </row>
    <row r="11" spans="1:2" ht="15">
      <c r="A11" s="6" t="s">
        <v>12</v>
      </c>
      <c r="B11" s="310" t="s">
        <v>974</v>
      </c>
    </row>
    <row r="12" spans="1:2" ht="15">
      <c r="A12" s="6" t="s">
        <v>13</v>
      </c>
      <c r="B12" s="310" t="s">
        <v>975</v>
      </c>
    </row>
    <row r="13" spans="1:2" ht="15">
      <c r="A13" s="4" t="s">
        <v>14</v>
      </c>
      <c r="B13" s="5" t="s">
        <v>15</v>
      </c>
    </row>
    <row r="14" spans="1:2" ht="15">
      <c r="A14" s="6" t="s">
        <v>16</v>
      </c>
      <c r="B14" s="310" t="s">
        <v>976</v>
      </c>
    </row>
    <row r="15" spans="1:2" ht="15">
      <c r="A15" s="6" t="s">
        <v>17</v>
      </c>
      <c r="B15" s="310" t="s">
        <v>977</v>
      </c>
    </row>
    <row r="16" spans="1:2" ht="15">
      <c r="A16" s="4" t="s">
        <v>18</v>
      </c>
      <c r="B16" s="5" t="s">
        <v>19</v>
      </c>
    </row>
    <row r="17" spans="1:2" ht="15">
      <c r="A17" s="6" t="s">
        <v>20</v>
      </c>
      <c r="B17" s="310" t="s">
        <v>978</v>
      </c>
    </row>
    <row r="18" spans="1:2" ht="15">
      <c r="A18" s="6" t="s">
        <v>21</v>
      </c>
      <c r="B18" s="310" t="s">
        <v>979</v>
      </c>
    </row>
    <row r="19" spans="1:2" ht="15">
      <c r="A19" s="4" t="s">
        <v>22</v>
      </c>
      <c r="B19" s="5" t="s">
        <v>23</v>
      </c>
    </row>
    <row r="20" spans="1:2" ht="15">
      <c r="A20" s="6" t="s">
        <v>24</v>
      </c>
      <c r="B20" s="310" t="s">
        <v>980</v>
      </c>
    </row>
    <row r="21" spans="1:2" ht="15">
      <c r="A21" s="6" t="s">
        <v>25</v>
      </c>
      <c r="B21" s="310" t="s">
        <v>981</v>
      </c>
    </row>
    <row r="22" spans="1:2" ht="15">
      <c r="A22" s="4" t="s">
        <v>26</v>
      </c>
      <c r="B22" s="5" t="s">
        <v>27</v>
      </c>
    </row>
    <row r="23" spans="1:2" ht="15">
      <c r="A23" s="6" t="s">
        <v>28</v>
      </c>
      <c r="B23" s="310" t="s">
        <v>982</v>
      </c>
    </row>
    <row r="24" spans="1:2" ht="15">
      <c r="A24" s="6" t="s">
        <v>29</v>
      </c>
      <c r="B24" s="310" t="s">
        <v>983</v>
      </c>
    </row>
    <row r="25" spans="1:2" ht="15">
      <c r="A25" s="4" t="s">
        <v>30</v>
      </c>
      <c r="B25" s="5" t="s">
        <v>654</v>
      </c>
    </row>
    <row r="26" spans="1:2" ht="15">
      <c r="A26" s="6" t="s">
        <v>31</v>
      </c>
      <c r="B26" s="310" t="s">
        <v>984</v>
      </c>
    </row>
    <row r="27" spans="1:2" ht="15">
      <c r="A27" s="6" t="s">
        <v>32</v>
      </c>
      <c r="B27" s="310" t="s">
        <v>985</v>
      </c>
    </row>
    <row r="28" spans="1:2" ht="15">
      <c r="A28" s="4" t="s">
        <v>33</v>
      </c>
      <c r="B28" s="5" t="s">
        <v>34</v>
      </c>
    </row>
    <row r="29" spans="1:2" ht="15">
      <c r="A29" s="6" t="s">
        <v>35</v>
      </c>
      <c r="B29" s="310" t="s">
        <v>986</v>
      </c>
    </row>
    <row r="30" spans="1:2" ht="15">
      <c r="A30" s="6" t="s">
        <v>36</v>
      </c>
      <c r="B30" s="310" t="s">
        <v>987</v>
      </c>
    </row>
    <row r="31" spans="1:2" ht="15">
      <c r="A31" s="4" t="s">
        <v>37</v>
      </c>
      <c r="B31" s="5" t="s">
        <v>38</v>
      </c>
    </row>
    <row r="32" spans="1:2" ht="15">
      <c r="A32" s="6" t="s">
        <v>39</v>
      </c>
      <c r="B32" s="310" t="s">
        <v>988</v>
      </c>
    </row>
    <row r="33" spans="1:2" ht="15">
      <c r="A33" s="6" t="s">
        <v>40</v>
      </c>
      <c r="B33" s="310" t="s">
        <v>989</v>
      </c>
    </row>
    <row r="34" spans="1:2" ht="15">
      <c r="A34" s="4" t="s">
        <v>41</v>
      </c>
      <c r="B34" s="5" t="s">
        <v>42</v>
      </c>
    </row>
    <row r="35" spans="1:2" ht="15">
      <c r="A35" s="6" t="s">
        <v>43</v>
      </c>
      <c r="B35" s="310" t="s">
        <v>990</v>
      </c>
    </row>
    <row r="36" spans="1:2" ht="15">
      <c r="A36" s="6" t="s">
        <v>44</v>
      </c>
      <c r="B36" s="310" t="s">
        <v>991</v>
      </c>
    </row>
    <row r="37" spans="1:2" ht="15">
      <c r="A37" s="4" t="s">
        <v>45</v>
      </c>
      <c r="B37" s="5" t="s">
        <v>46</v>
      </c>
    </row>
    <row r="38" spans="1:2" ht="15">
      <c r="A38" s="6" t="s">
        <v>47</v>
      </c>
      <c r="B38" s="310" t="s">
        <v>1008</v>
      </c>
    </row>
    <row r="39" spans="1:2" ht="15">
      <c r="A39" s="6" t="s">
        <v>48</v>
      </c>
      <c r="B39" s="310" t="s">
        <v>992</v>
      </c>
    </row>
    <row r="40" spans="1:2" ht="15">
      <c r="A40" s="4" t="s">
        <v>49</v>
      </c>
      <c r="B40" s="5" t="s">
        <v>50</v>
      </c>
    </row>
    <row r="41" spans="1:2" ht="15">
      <c r="A41" s="6" t="s">
        <v>51</v>
      </c>
      <c r="B41" s="310" t="s">
        <v>993</v>
      </c>
    </row>
    <row r="42" spans="1:2" ht="15">
      <c r="A42" s="6" t="s">
        <v>52</v>
      </c>
      <c r="B42" s="310" t="s">
        <v>994</v>
      </c>
    </row>
    <row r="43" spans="1:2" ht="15">
      <c r="A43" s="4" t="s">
        <v>53</v>
      </c>
      <c r="B43" s="5" t="s">
        <v>54</v>
      </c>
    </row>
    <row r="44" spans="1:2" ht="15">
      <c r="A44" s="6" t="s">
        <v>55</v>
      </c>
      <c r="B44" s="310" t="s">
        <v>995</v>
      </c>
    </row>
    <row r="45" spans="1:2" ht="15">
      <c r="A45" s="6" t="s">
        <v>56</v>
      </c>
      <c r="B45" s="310" t="s">
        <v>996</v>
      </c>
    </row>
    <row r="46" spans="1:2" ht="15">
      <c r="A46" s="4" t="s">
        <v>57</v>
      </c>
      <c r="B46" s="5" t="s">
        <v>58</v>
      </c>
    </row>
    <row r="47" spans="1:2" ht="15">
      <c r="A47" s="6" t="s">
        <v>59</v>
      </c>
      <c r="B47" s="310" t="s">
        <v>997</v>
      </c>
    </row>
    <row r="48" spans="1:2" ht="15">
      <c r="A48" s="6" t="s">
        <v>60</v>
      </c>
      <c r="B48" s="310" t="s">
        <v>998</v>
      </c>
    </row>
    <row r="49" spans="1:2" ht="15">
      <c r="A49" s="4" t="s">
        <v>61</v>
      </c>
      <c r="B49" s="5" t="s">
        <v>62</v>
      </c>
    </row>
    <row r="50" spans="1:2" ht="15">
      <c r="A50" s="6" t="s">
        <v>63</v>
      </c>
      <c r="B50" s="310" t="s">
        <v>999</v>
      </c>
    </row>
    <row r="51" spans="1:2" ht="15">
      <c r="A51" s="6" t="s">
        <v>64</v>
      </c>
      <c r="B51" s="310" t="s">
        <v>1000</v>
      </c>
    </row>
    <row r="52" spans="1:2" ht="15.75" thickBot="1">
      <c r="A52" s="7"/>
      <c r="B52" s="3"/>
    </row>
  </sheetData>
  <sheetProtection/>
  <hyperlinks>
    <hyperlink ref="B3" location="'10.1.1'!A1" display="Accidents de la circulation pendant l'exécution du contrat de travail : évolution 2012 - 2017"/>
    <hyperlink ref="B4" location="'10.1.2'!A1" display="Accidents de la circulation pendant l'exécution du contrat de travail : distribution selon les conséquences et le genre - 2017"/>
    <hyperlink ref="B5" location="'10.1.3'!A1" display="Accidents de la circulation pendant l'exécution du contrat de travail : distribution selon les conséquences et la génération - 2017"/>
    <hyperlink ref="B6" location="'10.1.4'!A1" display="Accidents de la circulation pendant l'exécution du contrat de travail : distribution selon les conséquences et le genre de travail - 2017"/>
    <hyperlink ref="B8" location="'10.2.1'!A1" display="Accidents de la circulation pendant l'exécution du contrat de travail selon l'heure de l'accident : évolution 2012 - 2017"/>
    <hyperlink ref="B9" location="'10.2.2'!A1" display="Accidents de la circulation pendant l'exécution du contrat de travail selon l'heure de l'accident : distribution selon les conséquences - 2017"/>
    <hyperlink ref="B11" location="'10.3.1'!A1" display="Accidents de la circulation pendant l'exécution du contrat de travail selon l'horaire de travail : évolution 2012 - 2017"/>
    <hyperlink ref="B12" location="'10.3.2'!A1" display="Accidents de la circulation pendant l'exécution du contrat de travail selon l'horaire de travail : distribution selon les conséquences - 2017"/>
    <hyperlink ref="B14" location="'10.4.1'!A1" display="Accidents de la circulation pendant l'exécution du contrat de travail selon le jour de l'accident : évolution 2012 - 2017"/>
    <hyperlink ref="B15" location="'10.4.2'!A1" display="Accidents de la circulation pendant l'exécution du contrat de travail selon le jour de l'accident : distribution selon les conséquences - 2017"/>
    <hyperlink ref="B17" location="'10.5.1'!A1" display="Accidents de la circulation pendant l'exécution du contrat de travail selon le mois de l'accident : évolution 2012 - 2017"/>
    <hyperlink ref="B18" location="'10.5.2'!A1" display="Accidents de la circulation pendant l'exécution du contrat de travail selon le mois de l'accident : distribution selon les conséquences - 2017"/>
    <hyperlink ref="B20" location="'10.6.1'!A1" display="Accidents de la circulation pendant l'exécution du contrat de travail selon la province et la région de survenance de l'accident : évolution 2012 - 2017"/>
    <hyperlink ref="B21" location="'10.6.2'!A1" display="Accidents de la circulation pendant l'exécution du contrat de travail selon la province et la région de survenance de l'accident : distribution selon les conséquences - 2017"/>
    <hyperlink ref="B23" location="'10.7.1'!A1" display="Accidents de la circulation pendant l'exécution du contrat de travail selon la province et la région de l'employeur : évolution 2012 - 2017"/>
    <hyperlink ref="B24" location="'10.7.2'!A1" display="Accidents de la circulation pendant l'exécution du contrat de travail selon la province et la région de l'employeur : distribution selon les conséquences - 2017"/>
    <hyperlink ref="B26" location="'10.8.1'!A1" display="Accidents de la circulation pendant l'exécution du contrat de travail selon le secteur d'activités économiques de l'employeur : évolution 2012 - 2017"/>
    <hyperlink ref="B27" location="'10.8.2'!A1" display="Accidents de la circulation pendant l'exécution du contrat de travail selon le secteur d'activités économiques de l'employeur : distribution selon les conséquences - 2017"/>
    <hyperlink ref="B29" location="'10.9.1'!A1" display="Accidents de la circulation pendant l'exécution du contrat de travail selon la durée de l’incapacité temporaire : évolution 2012 - 2017"/>
    <hyperlink ref="B30" location="'10.9.2'!A1" display="Accidents de la circulation pendant l'exécution du contrat de travail selon la durée de l’incapacité temporaire : distribution selon les conséquences - 2017"/>
    <hyperlink ref="B32" location="'10.10.1'!A1" display="Accidents de la circulation pendant l'exécution du contrat de travail selon le taux d'incapacité permanente prévu : évolution 2012 - 2017"/>
    <hyperlink ref="B33" location="'10.10.2'!A1" display="Accidents de la circulation pendant l'exécution du contrat de travail selon le taux d'incapacité permanente prévu : distribution selon les conséquences - 2017"/>
    <hyperlink ref="B35" location="'10.11.1'!A1" display="Accidents de la circulation pendant l'exécution du contrat de travail selon le type de travail : évolution 2012 - 2017"/>
    <hyperlink ref="B36" location="'10.11.2'!A1" display="Accidents de la circulation pendant l'exécution du contrat de travail selon le type de travail : distribution selon les conséquences - 2017"/>
    <hyperlink ref="B39" location="'10.12.2'!A1" display="Accidents de la circulation pendant l'exécution du contrat de travail selon la déviation : distribution selon les conséquences - 2017"/>
    <hyperlink ref="B41" location="'10.13.1'!A1" display="Accidents de la circulation pendant l'exécution du contrat de travail selon l'agent matériel : évolution 2012 - 2017"/>
    <hyperlink ref="B42" location="'10.13.2'!A1" display="Accidents de la circulation pendant l'exécution du contrat de travail selon l'agent matériel : distribution selon les conséquences - 2017"/>
    <hyperlink ref="B44" location="'10.14.1'!A1" display="Accidents de la circulation pendant l'exécution du contrat de travail selon la modalité de la blessure : évolution 2012 - 2017"/>
    <hyperlink ref="B45" location="'10.14.2'!A1" display="Accidents de la circulation pendant l'exécution du contrat de travail selon la modalité de la blessure :  distribution selon les conséquences - 2017"/>
    <hyperlink ref="B47" location="'10.15.1'!A1" display="Accidents de la circulation pendant l'exécution du contrat de travail selon la nature de la blessure : évolution 2012 - 2017"/>
    <hyperlink ref="B48" location="'10.15.2'!A1" display="Accidents de la circulation pendant l'exécution du contrat de travail selon la nature de la blessure : distribution selon les conséquences - 2017"/>
    <hyperlink ref="B50" location="'10.16.1'!A1" display="Accidents de la circulation pendant l'exécution du contrat de travail selon la localisation de la blessure : évolution 2012 - 2017"/>
    <hyperlink ref="B51" location="'10.16.2'!A1" display="Accidents de la circulation pendant l'exécution du contrat de travail selon la localisation de la blessure : distribution selon les conséquences - 2017"/>
    <hyperlink ref="B38" location="'10.12.1'!A1" display="Accidents de la circulation pendant l'exécution du contrat de travail selon la déviation : évolution 2011 - 2015"/>
  </hyperlinks>
  <printOptions horizontalCentered="1"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13"/>
  <sheetViews>
    <sheetView zoomScalePageLayoutView="0" workbookViewId="0" topLeftCell="A1">
      <selection activeCell="A1" sqref="A1:P1"/>
    </sheetView>
  </sheetViews>
  <sheetFormatPr defaultColWidth="11.421875" defaultRowHeight="15"/>
  <cols>
    <col min="1" max="1" width="20.7109375" style="311" customWidth="1"/>
    <col min="2" max="16" width="16.00390625" style="311" customWidth="1"/>
    <col min="17" max="16384" width="11.421875" style="311" customWidth="1"/>
  </cols>
  <sheetData>
    <row r="1" spans="1:16" ht="24.75" customHeight="1" thickBot="1" thickTop="1">
      <c r="A1" s="342" t="s">
        <v>649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4"/>
    </row>
    <row r="2" spans="1:16" ht="24.75" customHeight="1" thickBot="1" thickTop="1">
      <c r="A2" s="342" t="s">
        <v>1011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4"/>
    </row>
    <row r="3" spans="1:16" ht="24.75" customHeight="1" thickBot="1" thickTop="1">
      <c r="A3" s="373" t="s">
        <v>126</v>
      </c>
      <c r="B3" s="390" t="s">
        <v>66</v>
      </c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5"/>
      <c r="P3" s="373" t="s">
        <v>1002</v>
      </c>
    </row>
    <row r="4" spans="1:16" ht="24.75" customHeight="1">
      <c r="A4" s="351"/>
      <c r="B4" s="360">
        <v>2012</v>
      </c>
      <c r="C4" s="361"/>
      <c r="D4" s="360">
        <v>2013</v>
      </c>
      <c r="E4" s="359"/>
      <c r="F4" s="360">
        <v>2014</v>
      </c>
      <c r="G4" s="359"/>
      <c r="H4" s="368">
        <v>2015</v>
      </c>
      <c r="I4" s="386"/>
      <c r="J4" s="360">
        <v>2016</v>
      </c>
      <c r="K4" s="361"/>
      <c r="L4" s="360">
        <v>2017</v>
      </c>
      <c r="M4" s="361"/>
      <c r="N4" s="360">
        <v>2018</v>
      </c>
      <c r="O4" s="361"/>
      <c r="P4" s="351"/>
    </row>
    <row r="5" spans="1:16" ht="24.75" customHeight="1" thickBot="1">
      <c r="A5" s="352"/>
      <c r="B5" s="59" t="s">
        <v>68</v>
      </c>
      <c r="C5" s="60" t="s">
        <v>67</v>
      </c>
      <c r="D5" s="59" t="s">
        <v>68</v>
      </c>
      <c r="E5" s="58" t="s">
        <v>67</v>
      </c>
      <c r="F5" s="59" t="s">
        <v>68</v>
      </c>
      <c r="G5" s="58" t="s">
        <v>67</v>
      </c>
      <c r="H5" s="81" t="s">
        <v>68</v>
      </c>
      <c r="I5" s="88" t="s">
        <v>67</v>
      </c>
      <c r="J5" s="59" t="s">
        <v>68</v>
      </c>
      <c r="K5" s="60" t="s">
        <v>67</v>
      </c>
      <c r="L5" s="59" t="s">
        <v>68</v>
      </c>
      <c r="M5" s="60" t="s">
        <v>67</v>
      </c>
      <c r="N5" s="59" t="s">
        <v>68</v>
      </c>
      <c r="O5" s="60" t="s">
        <v>67</v>
      </c>
      <c r="P5" s="352"/>
    </row>
    <row r="6" spans="1:17" ht="15">
      <c r="A6" s="69" t="s">
        <v>127</v>
      </c>
      <c r="B6" s="33">
        <v>433</v>
      </c>
      <c r="C6" s="12">
        <v>0.18472696245733788</v>
      </c>
      <c r="D6" s="33">
        <v>435</v>
      </c>
      <c r="E6" s="36">
        <v>0.18216080402010051</v>
      </c>
      <c r="F6" s="33">
        <v>444</v>
      </c>
      <c r="G6" s="36">
        <v>0.19295958279009126</v>
      </c>
      <c r="H6" s="77">
        <v>424</v>
      </c>
      <c r="I6" s="12">
        <v>0.18604651162790697</v>
      </c>
      <c r="J6" s="33">
        <v>466</v>
      </c>
      <c r="K6" s="12">
        <v>0.18492063492063493</v>
      </c>
      <c r="L6" s="33">
        <v>513</v>
      </c>
      <c r="M6" s="12">
        <v>0.20086139389193425</v>
      </c>
      <c r="N6" s="33">
        <f>VLOOKUP(Q6,'[1]Sheet1'!$A$133:$C$140,2,FALSE)</f>
        <v>519</v>
      </c>
      <c r="O6" s="12">
        <f>VLOOKUP(Q6,'[1]Sheet1'!$A$133:$C$140,3,FALSE)/100</f>
        <v>0.20241809672386896</v>
      </c>
      <c r="P6" s="13">
        <f>(N6-L6)/L6</f>
        <v>0.011695906432748537</v>
      </c>
      <c r="Q6" s="323" t="s">
        <v>698</v>
      </c>
    </row>
    <row r="7" spans="1:17" ht="15">
      <c r="A7" s="71" t="s">
        <v>128</v>
      </c>
      <c r="B7" s="39">
        <v>493</v>
      </c>
      <c r="C7" s="16">
        <v>0.21032423208191126</v>
      </c>
      <c r="D7" s="39">
        <v>521</v>
      </c>
      <c r="E7" s="42">
        <v>0.21817420435510887</v>
      </c>
      <c r="F7" s="39">
        <v>460</v>
      </c>
      <c r="G7" s="42">
        <v>0.19991308126901347</v>
      </c>
      <c r="H7" s="78">
        <v>477</v>
      </c>
      <c r="I7" s="16">
        <v>0.20930232558139536</v>
      </c>
      <c r="J7" s="39">
        <v>496</v>
      </c>
      <c r="K7" s="16">
        <v>0.19682539682539685</v>
      </c>
      <c r="L7" s="39">
        <v>474</v>
      </c>
      <c r="M7" s="16">
        <v>0.1855912294440094</v>
      </c>
      <c r="N7" s="39">
        <f>VLOOKUP(Q7,'[1]Sheet1'!$A$133:$C$140,2,FALSE)</f>
        <v>488</v>
      </c>
      <c r="O7" s="16">
        <f>VLOOKUP(Q7,'[1]Sheet1'!$A$133:$C$140,3,FALSE)/100</f>
        <v>0.19032761310452417</v>
      </c>
      <c r="P7" s="17">
        <f aca="true" t="shared" si="0" ref="P7:P13">(N7-L7)/L7</f>
        <v>0.029535864978902954</v>
      </c>
      <c r="Q7" s="323" t="s">
        <v>699</v>
      </c>
    </row>
    <row r="8" spans="1:17" ht="15">
      <c r="A8" s="71" t="s">
        <v>129</v>
      </c>
      <c r="B8" s="39">
        <v>461</v>
      </c>
      <c r="C8" s="16">
        <v>0.19667235494880547</v>
      </c>
      <c r="D8" s="39">
        <v>440</v>
      </c>
      <c r="E8" s="42">
        <v>0.18425460636515914</v>
      </c>
      <c r="F8" s="39">
        <v>447</v>
      </c>
      <c r="G8" s="42">
        <v>0.19426336375488917</v>
      </c>
      <c r="H8" s="78">
        <v>446</v>
      </c>
      <c r="I8" s="16">
        <v>0.19569986836331724</v>
      </c>
      <c r="J8" s="39">
        <v>534</v>
      </c>
      <c r="K8" s="16">
        <v>0.2119047619047619</v>
      </c>
      <c r="L8" s="39">
        <v>499</v>
      </c>
      <c r="M8" s="16">
        <v>0.19537979639780736</v>
      </c>
      <c r="N8" s="39">
        <f>VLOOKUP(Q8,'[1]Sheet1'!$A$133:$C$140,2,FALSE)</f>
        <v>503</v>
      </c>
      <c r="O8" s="16">
        <f>VLOOKUP(Q8,'[1]Sheet1'!$A$133:$C$140,3,FALSE)/100</f>
        <v>0.19617784711388456</v>
      </c>
      <c r="P8" s="17">
        <f t="shared" si="0"/>
        <v>0.008016032064128256</v>
      </c>
      <c r="Q8" s="323" t="s">
        <v>700</v>
      </c>
    </row>
    <row r="9" spans="1:17" ht="15">
      <c r="A9" s="71" t="s">
        <v>130</v>
      </c>
      <c r="B9" s="39">
        <v>471</v>
      </c>
      <c r="C9" s="16">
        <v>0.20093856655290102</v>
      </c>
      <c r="D9" s="39">
        <v>485</v>
      </c>
      <c r="E9" s="42">
        <v>0.20309882747068678</v>
      </c>
      <c r="F9" s="39">
        <v>416</v>
      </c>
      <c r="G9" s="42">
        <v>0.1807909604519774</v>
      </c>
      <c r="H9" s="78">
        <v>442</v>
      </c>
      <c r="I9" s="16">
        <v>0.19394471259324264</v>
      </c>
      <c r="J9" s="39">
        <v>471</v>
      </c>
      <c r="K9" s="16">
        <v>0.1869047619047619</v>
      </c>
      <c r="L9" s="39">
        <v>485</v>
      </c>
      <c r="M9" s="16">
        <v>0.1898981989036805</v>
      </c>
      <c r="N9" s="39">
        <f>VLOOKUP(Q9,'[1]Sheet1'!$A$133:$C$140,2,FALSE)</f>
        <v>473</v>
      </c>
      <c r="O9" s="16">
        <f>VLOOKUP(Q9,'[1]Sheet1'!$A$133:$C$140,3,FALSE)/100</f>
        <v>0.18447737909516382</v>
      </c>
      <c r="P9" s="17">
        <f t="shared" si="0"/>
        <v>-0.024742268041237112</v>
      </c>
      <c r="Q9" s="323" t="s">
        <v>701</v>
      </c>
    </row>
    <row r="10" spans="1:17" ht="15">
      <c r="A10" s="71" t="s">
        <v>131</v>
      </c>
      <c r="B10" s="39">
        <v>343</v>
      </c>
      <c r="C10" s="16">
        <v>0.14633105802047783</v>
      </c>
      <c r="D10" s="39">
        <v>366</v>
      </c>
      <c r="E10" s="42">
        <v>0.15326633165829145</v>
      </c>
      <c r="F10" s="39">
        <v>384</v>
      </c>
      <c r="G10" s="42">
        <v>0.16688396349413298</v>
      </c>
      <c r="H10" s="78">
        <v>352</v>
      </c>
      <c r="I10" s="16">
        <v>0.15445370776656428</v>
      </c>
      <c r="J10" s="39">
        <v>375</v>
      </c>
      <c r="K10" s="16">
        <v>0.1488095238095238</v>
      </c>
      <c r="L10" s="39">
        <v>403</v>
      </c>
      <c r="M10" s="16">
        <v>0.1577916992952232</v>
      </c>
      <c r="N10" s="39">
        <f>VLOOKUP(Q10,'[1]Sheet1'!$A$133:$C$140,2,FALSE)</f>
        <v>417</v>
      </c>
      <c r="O10" s="16">
        <f>VLOOKUP(Q10,'[1]Sheet1'!$A$133:$C$140,3,FALSE)/100</f>
        <v>0.1626365054602184</v>
      </c>
      <c r="P10" s="17">
        <f t="shared" si="0"/>
        <v>0.034739454094292806</v>
      </c>
      <c r="Q10" s="323" t="s">
        <v>702</v>
      </c>
    </row>
    <row r="11" spans="1:17" ht="15">
      <c r="A11" s="71" t="s">
        <v>132</v>
      </c>
      <c r="B11" s="39">
        <v>97</v>
      </c>
      <c r="C11" s="16">
        <v>0.04138225255972696</v>
      </c>
      <c r="D11" s="39">
        <v>82</v>
      </c>
      <c r="E11" s="42">
        <v>0.03433835845896147</v>
      </c>
      <c r="F11" s="39">
        <v>95</v>
      </c>
      <c r="G11" s="42">
        <v>0.041286397218600605</v>
      </c>
      <c r="H11" s="78">
        <v>94</v>
      </c>
      <c r="I11" s="16">
        <v>0.041246160596752963</v>
      </c>
      <c r="J11" s="39">
        <v>115</v>
      </c>
      <c r="K11" s="16">
        <v>0.04563492063492063</v>
      </c>
      <c r="L11" s="39">
        <v>108</v>
      </c>
      <c r="M11" s="16">
        <v>0.0422866092404072</v>
      </c>
      <c r="N11" s="39">
        <f>VLOOKUP(Q11,'[1]Sheet1'!$A$133:$C$140,2,FALSE)</f>
        <v>98</v>
      </c>
      <c r="O11" s="16">
        <f>VLOOKUP(Q11,'[1]Sheet1'!$A$133:$C$140,3,FALSE)/100</f>
        <v>0.038221528861154444</v>
      </c>
      <c r="P11" s="17">
        <f t="shared" si="0"/>
        <v>-0.09259259259259259</v>
      </c>
      <c r="Q11" s="323" t="s">
        <v>703</v>
      </c>
    </row>
    <row r="12" spans="1:17" ht="15.75" thickBot="1">
      <c r="A12" s="73" t="s">
        <v>133</v>
      </c>
      <c r="B12" s="62">
        <v>46</v>
      </c>
      <c r="C12" s="20">
        <v>0.01962457337883959</v>
      </c>
      <c r="D12" s="62">
        <v>59</v>
      </c>
      <c r="E12" s="74">
        <v>0.024706867671691793</v>
      </c>
      <c r="F12" s="62">
        <v>55</v>
      </c>
      <c r="G12" s="74">
        <v>0.023902651021295088</v>
      </c>
      <c r="H12" s="98">
        <v>44</v>
      </c>
      <c r="I12" s="20">
        <v>0.019306713470820535</v>
      </c>
      <c r="J12" s="62">
        <v>63</v>
      </c>
      <c r="K12" s="20">
        <v>0.025</v>
      </c>
      <c r="L12" s="62">
        <v>72</v>
      </c>
      <c r="M12" s="20">
        <v>0.028191072826938134</v>
      </c>
      <c r="N12" s="62">
        <f>VLOOKUP(Q12,'[1]Sheet1'!$A$133:$C$140,2,FALSE)</f>
        <v>66</v>
      </c>
      <c r="O12" s="20">
        <f>VLOOKUP(Q12,'[1]Sheet1'!$A$133:$C$140,3,FALSE)/100</f>
        <v>0.02574102964118565</v>
      </c>
      <c r="P12" s="21">
        <f t="shared" si="0"/>
        <v>-0.08333333333333333</v>
      </c>
      <c r="Q12" s="323" t="s">
        <v>704</v>
      </c>
    </row>
    <row r="13" spans="1:17" ht="15.75" thickBot="1">
      <c r="A13" s="23" t="s">
        <v>73</v>
      </c>
      <c r="B13" s="51">
        <v>2344</v>
      </c>
      <c r="C13" s="24">
        <v>1</v>
      </c>
      <c r="D13" s="51">
        <v>2388</v>
      </c>
      <c r="E13" s="54">
        <v>1</v>
      </c>
      <c r="F13" s="51">
        <v>2301</v>
      </c>
      <c r="G13" s="54">
        <v>1</v>
      </c>
      <c r="H13" s="79">
        <v>2279</v>
      </c>
      <c r="I13" s="24">
        <v>1</v>
      </c>
      <c r="J13" s="51">
        <v>2520</v>
      </c>
      <c r="K13" s="24">
        <v>1</v>
      </c>
      <c r="L13" s="51">
        <v>2554</v>
      </c>
      <c r="M13" s="24">
        <v>1</v>
      </c>
      <c r="N13" s="51">
        <f>VLOOKUP(Q13,'[1]Sheet1'!$A$133:$C$140,2,FALSE)</f>
        <v>2564</v>
      </c>
      <c r="O13" s="24">
        <f>VLOOKUP(Q13,'[1]Sheet1'!$A$133:$C$140,3,FALSE)/100</f>
        <v>1</v>
      </c>
      <c r="P13" s="25">
        <f t="shared" si="0"/>
        <v>0.003915426781519186</v>
      </c>
      <c r="Q13" s="321" t="s">
        <v>73</v>
      </c>
    </row>
  </sheetData>
  <sheetProtection/>
  <mergeCells count="12">
    <mergeCell ref="A3:A5"/>
    <mergeCell ref="J4:K4"/>
    <mergeCell ref="B3:O3"/>
    <mergeCell ref="P3:P5"/>
    <mergeCell ref="A1:P1"/>
    <mergeCell ref="A2:P2"/>
    <mergeCell ref="H4:I4"/>
    <mergeCell ref="N4:O4"/>
    <mergeCell ref="B4:C4"/>
    <mergeCell ref="L4:M4"/>
    <mergeCell ref="D4:E4"/>
    <mergeCell ref="F4:G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4"/>
  <sheetViews>
    <sheetView zoomScalePageLayoutView="0" workbookViewId="0" topLeftCell="A1">
      <selection activeCell="J14" sqref="J14"/>
    </sheetView>
  </sheetViews>
  <sheetFormatPr defaultColWidth="11.421875" defaultRowHeight="15"/>
  <cols>
    <col min="1" max="1" width="20.7109375" style="311" customWidth="1"/>
    <col min="2" max="11" width="18.28125" style="311" customWidth="1"/>
    <col min="12" max="16384" width="11.421875" style="311" customWidth="1"/>
  </cols>
  <sheetData>
    <row r="1" spans="1:11" ht="24.75" customHeight="1" thickBot="1" thickTop="1">
      <c r="A1" s="355" t="s">
        <v>1012</v>
      </c>
      <c r="B1" s="356"/>
      <c r="C1" s="356"/>
      <c r="D1" s="356"/>
      <c r="E1" s="356"/>
      <c r="F1" s="356"/>
      <c r="G1" s="356"/>
      <c r="H1" s="356"/>
      <c r="I1" s="356"/>
      <c r="J1" s="356"/>
      <c r="K1" s="357"/>
    </row>
    <row r="2" spans="1:11" ht="24.75" customHeight="1" thickTop="1">
      <c r="A2" s="345" t="s">
        <v>126</v>
      </c>
      <c r="B2" s="366" t="s">
        <v>77</v>
      </c>
      <c r="C2" s="358"/>
      <c r="D2" s="358"/>
      <c r="E2" s="358"/>
      <c r="F2" s="358"/>
      <c r="G2" s="358"/>
      <c r="H2" s="358"/>
      <c r="I2" s="359"/>
      <c r="J2" s="360" t="s">
        <v>73</v>
      </c>
      <c r="K2" s="361"/>
    </row>
    <row r="3" spans="1:11" ht="24.75" customHeight="1">
      <c r="A3" s="346"/>
      <c r="B3" s="367" t="s">
        <v>69</v>
      </c>
      <c r="C3" s="364"/>
      <c r="D3" s="364" t="s">
        <v>70</v>
      </c>
      <c r="E3" s="364"/>
      <c r="F3" s="364" t="s">
        <v>71</v>
      </c>
      <c r="G3" s="364"/>
      <c r="H3" s="364" t="s">
        <v>72</v>
      </c>
      <c r="I3" s="365"/>
      <c r="J3" s="372"/>
      <c r="K3" s="363"/>
    </row>
    <row r="4" spans="1:11" ht="24.75" customHeight="1" thickBot="1">
      <c r="A4" s="347"/>
      <c r="B4" s="55" t="s">
        <v>68</v>
      </c>
      <c r="C4" s="45" t="s">
        <v>67</v>
      </c>
      <c r="D4" s="57" t="s">
        <v>68</v>
      </c>
      <c r="E4" s="45" t="s">
        <v>67</v>
      </c>
      <c r="F4" s="57" t="s">
        <v>68</v>
      </c>
      <c r="G4" s="45" t="s">
        <v>67</v>
      </c>
      <c r="H4" s="57" t="s">
        <v>68</v>
      </c>
      <c r="I4" s="47" t="s">
        <v>67</v>
      </c>
      <c r="J4" s="59" t="s">
        <v>68</v>
      </c>
      <c r="K4" s="60" t="s">
        <v>67</v>
      </c>
    </row>
    <row r="5" spans="1:12" ht="15">
      <c r="A5" s="69" t="s">
        <v>127</v>
      </c>
      <c r="B5" s="33">
        <f>VLOOKUP(L5,'[1]Sheet1'!$A$145:$K$152,2,FALSE)</f>
        <v>210</v>
      </c>
      <c r="C5" s="12">
        <f>VLOOKUP(L5,'[1]Sheet1'!$A$145:$K$152,3,FALSE)/100</f>
        <v>0.2028985507246377</v>
      </c>
      <c r="D5" s="33">
        <f>VLOOKUP(L5,'[1]Sheet1'!$A$145:$K$152,4,FALSE)</f>
        <v>252</v>
      </c>
      <c r="E5" s="12">
        <f>VLOOKUP(L5,'[1]Sheet1'!$A$145:$K$152,5,FALSE)/100</f>
        <v>0.20487804878048782</v>
      </c>
      <c r="F5" s="33">
        <f>VLOOKUP(L5,'[1]Sheet1'!$A$145:$K$152,6,FALSE)</f>
        <v>51</v>
      </c>
      <c r="G5" s="12">
        <f>VLOOKUP(L5,'[1]Sheet1'!$A$145:$K$152,7,FALSE)/100</f>
        <v>0.184115523465704</v>
      </c>
      <c r="H5" s="33">
        <f>VLOOKUP(L5,'[1]Sheet1'!$A$145:$K$152,8,FALSE)</f>
        <v>6</v>
      </c>
      <c r="I5" s="12">
        <f>VLOOKUP(L5,'[1]Sheet1'!$A$145:$K$152,9,FALSE)/100</f>
        <v>0.2727272727272727</v>
      </c>
      <c r="J5" s="37">
        <f>VLOOKUP(L5,'[1]Sheet1'!$A$145:$K$152,10,FALSE)</f>
        <v>519</v>
      </c>
      <c r="K5" s="12">
        <f>VLOOKUP(L5,'[1]Sheet1'!$A$145:$K$152,11,FALSE)/100</f>
        <v>0.20241809672386896</v>
      </c>
      <c r="L5" s="322" t="s">
        <v>698</v>
      </c>
    </row>
    <row r="6" spans="1:12" ht="15">
      <c r="A6" s="71" t="s">
        <v>128</v>
      </c>
      <c r="B6" s="39">
        <f>VLOOKUP(L6,'[1]Sheet1'!$A$145:$K$152,2,FALSE)</f>
        <v>170</v>
      </c>
      <c r="C6" s="16">
        <f>VLOOKUP(L6,'[1]Sheet1'!$A$145:$K$152,3,FALSE)/100</f>
        <v>0.1642512077294686</v>
      </c>
      <c r="D6" s="39">
        <f>VLOOKUP(L6,'[1]Sheet1'!$A$145:$K$152,4,FALSE)</f>
        <v>255</v>
      </c>
      <c r="E6" s="16">
        <f>VLOOKUP(L6,'[1]Sheet1'!$A$145:$K$152,5,FALSE)/100</f>
        <v>0.2073170731707317</v>
      </c>
      <c r="F6" s="39">
        <f>VLOOKUP(L6,'[1]Sheet1'!$A$145:$K$152,6,FALSE)</f>
        <v>61</v>
      </c>
      <c r="G6" s="16">
        <f>VLOOKUP(L6,'[1]Sheet1'!$A$145:$K$152,7,FALSE)/100</f>
        <v>0.22021660649819494</v>
      </c>
      <c r="H6" s="39">
        <f>VLOOKUP(L6,'[1]Sheet1'!$A$145:$K$152,8,FALSE)</f>
        <v>2</v>
      </c>
      <c r="I6" s="16">
        <f>VLOOKUP(L6,'[1]Sheet1'!$A$145:$K$152,9,FALSE)/100</f>
        <v>0.09090909090909091</v>
      </c>
      <c r="J6" s="43">
        <f>VLOOKUP(L6,'[1]Sheet1'!$A$145:$K$152,10,FALSE)</f>
        <v>488</v>
      </c>
      <c r="K6" s="16">
        <f>VLOOKUP(L6,'[1]Sheet1'!$A$145:$K$152,11,FALSE)/100</f>
        <v>0.19032761310452417</v>
      </c>
      <c r="L6" s="322" t="s">
        <v>699</v>
      </c>
    </row>
    <row r="7" spans="1:12" ht="15">
      <c r="A7" s="71" t="s">
        <v>129</v>
      </c>
      <c r="B7" s="39">
        <f>VLOOKUP(L7,'[1]Sheet1'!$A$145:$K$152,2,FALSE)</f>
        <v>218</v>
      </c>
      <c r="C7" s="16">
        <f>VLOOKUP(L7,'[1]Sheet1'!$A$145:$K$152,3,FALSE)/100</f>
        <v>0.2106280193236715</v>
      </c>
      <c r="D7" s="39">
        <f>VLOOKUP(L7,'[1]Sheet1'!$A$145:$K$152,4,FALSE)</f>
        <v>230</v>
      </c>
      <c r="E7" s="16">
        <f>VLOOKUP(L7,'[1]Sheet1'!$A$145:$K$152,5,FALSE)/100</f>
        <v>0.18699186991869918</v>
      </c>
      <c r="F7" s="39">
        <f>VLOOKUP(L7,'[1]Sheet1'!$A$145:$K$152,6,FALSE)</f>
        <v>49</v>
      </c>
      <c r="G7" s="16">
        <f>VLOOKUP(L7,'[1]Sheet1'!$A$145:$K$152,7,FALSE)/100</f>
        <v>0.17689530685920576</v>
      </c>
      <c r="H7" s="39">
        <f>VLOOKUP(L7,'[1]Sheet1'!$A$145:$K$152,8,FALSE)</f>
        <v>6</v>
      </c>
      <c r="I7" s="16">
        <f>VLOOKUP(L7,'[1]Sheet1'!$A$145:$K$152,9,FALSE)/100</f>
        <v>0.2727272727272727</v>
      </c>
      <c r="J7" s="43">
        <f>VLOOKUP(L7,'[1]Sheet1'!$A$145:$K$152,10,FALSE)</f>
        <v>503</v>
      </c>
      <c r="K7" s="16">
        <f>VLOOKUP(L7,'[1]Sheet1'!$A$145:$K$152,11,FALSE)/100</f>
        <v>0.19617784711388456</v>
      </c>
      <c r="L7" s="322" t="s">
        <v>700</v>
      </c>
    </row>
    <row r="8" spans="1:12" ht="15">
      <c r="A8" s="71" t="s">
        <v>130</v>
      </c>
      <c r="B8" s="39">
        <f>VLOOKUP(L8,'[1]Sheet1'!$A$145:$K$152,2,FALSE)</f>
        <v>191</v>
      </c>
      <c r="C8" s="16">
        <f>VLOOKUP(L8,'[1]Sheet1'!$A$145:$K$152,3,FALSE)/100</f>
        <v>0.18454106280193236</v>
      </c>
      <c r="D8" s="39">
        <f>VLOOKUP(L8,'[1]Sheet1'!$A$145:$K$152,4,FALSE)</f>
        <v>237</v>
      </c>
      <c r="E8" s="16">
        <f>VLOOKUP(L8,'[1]Sheet1'!$A$145:$K$152,5,FALSE)/100</f>
        <v>0.1926829268292683</v>
      </c>
      <c r="F8" s="39">
        <f>VLOOKUP(L8,'[1]Sheet1'!$A$145:$K$152,6,FALSE)</f>
        <v>42</v>
      </c>
      <c r="G8" s="16">
        <f>VLOOKUP(L8,'[1]Sheet1'!$A$145:$K$152,7,FALSE)/100</f>
        <v>0.15162454873646208</v>
      </c>
      <c r="H8" s="39">
        <f>VLOOKUP(L8,'[1]Sheet1'!$A$145:$K$152,8,FALSE)</f>
        <v>3</v>
      </c>
      <c r="I8" s="16">
        <f>VLOOKUP(L8,'[1]Sheet1'!$A$145:$K$152,9,FALSE)/100</f>
        <v>0.13636363636363635</v>
      </c>
      <c r="J8" s="43">
        <f>VLOOKUP(L8,'[1]Sheet1'!$A$145:$K$152,10,FALSE)</f>
        <v>473</v>
      </c>
      <c r="K8" s="16">
        <f>VLOOKUP(L8,'[1]Sheet1'!$A$145:$K$152,11,FALSE)/100</f>
        <v>0.18447737909516382</v>
      </c>
      <c r="L8" s="322" t="s">
        <v>701</v>
      </c>
    </row>
    <row r="9" spans="1:12" ht="15">
      <c r="A9" s="71" t="s">
        <v>131</v>
      </c>
      <c r="B9" s="39">
        <f>VLOOKUP(L9,'[1]Sheet1'!$A$145:$K$152,2,FALSE)</f>
        <v>175</v>
      </c>
      <c r="C9" s="16">
        <f>VLOOKUP(L9,'[1]Sheet1'!$A$145:$K$152,3,FALSE)/100</f>
        <v>0.16908212560386474</v>
      </c>
      <c r="D9" s="39">
        <f>VLOOKUP(L9,'[1]Sheet1'!$A$145:$K$152,4,FALSE)</f>
        <v>191</v>
      </c>
      <c r="E9" s="16">
        <f>VLOOKUP(L9,'[1]Sheet1'!$A$145:$K$152,5,FALSE)/100</f>
        <v>0.15528455284552845</v>
      </c>
      <c r="F9" s="39">
        <f>VLOOKUP(L9,'[1]Sheet1'!$A$145:$K$152,6,FALSE)</f>
        <v>50</v>
      </c>
      <c r="G9" s="16">
        <f>VLOOKUP(L9,'[1]Sheet1'!$A$145:$K$152,7,FALSE)/100</f>
        <v>0.18050541516245489</v>
      </c>
      <c r="H9" s="39">
        <f>VLOOKUP(L9,'[1]Sheet1'!$A$145:$K$152,8,FALSE)</f>
        <v>1</v>
      </c>
      <c r="I9" s="16">
        <f>VLOOKUP(L9,'[1]Sheet1'!$A$145:$K$152,9,FALSE)/100</f>
        <v>0.045454545454545456</v>
      </c>
      <c r="J9" s="43">
        <f>VLOOKUP(L9,'[1]Sheet1'!$A$145:$K$152,10,FALSE)</f>
        <v>417</v>
      </c>
      <c r="K9" s="16">
        <f>VLOOKUP(L9,'[1]Sheet1'!$A$145:$K$152,11,FALSE)/100</f>
        <v>0.1626365054602184</v>
      </c>
      <c r="L9" s="322" t="s">
        <v>702</v>
      </c>
    </row>
    <row r="10" spans="1:12" ht="15">
      <c r="A10" s="71" t="s">
        <v>132</v>
      </c>
      <c r="B10" s="39">
        <f>VLOOKUP(L10,'[1]Sheet1'!$A$145:$K$152,2,FALSE)</f>
        <v>41</v>
      </c>
      <c r="C10" s="16">
        <f>VLOOKUP(L10,'[1]Sheet1'!$A$145:$K$152,3,FALSE)/100</f>
        <v>0.03961352657004831</v>
      </c>
      <c r="D10" s="39">
        <f>VLOOKUP(L10,'[1]Sheet1'!$A$145:$K$152,4,FALSE)</f>
        <v>39</v>
      </c>
      <c r="E10" s="16">
        <f>VLOOKUP(L10,'[1]Sheet1'!$A$145:$K$152,5,FALSE)/100</f>
        <v>0.03170731707317073</v>
      </c>
      <c r="F10" s="39">
        <f>VLOOKUP(L10,'[1]Sheet1'!$A$145:$K$152,6,FALSE)</f>
        <v>14</v>
      </c>
      <c r="G10" s="16">
        <f>VLOOKUP(L10,'[1]Sheet1'!$A$145:$K$152,7,FALSE)/100</f>
        <v>0.05054151624548736</v>
      </c>
      <c r="H10" s="39">
        <f>VLOOKUP(L10,'[1]Sheet1'!$A$145:$K$152,8,FALSE)</f>
        <v>4</v>
      </c>
      <c r="I10" s="16">
        <f>VLOOKUP(L10,'[1]Sheet1'!$A$145:$K$152,9,FALSE)/100</f>
        <v>0.18181818181818182</v>
      </c>
      <c r="J10" s="43">
        <f>VLOOKUP(L10,'[1]Sheet1'!$A$145:$K$152,10,FALSE)</f>
        <v>98</v>
      </c>
      <c r="K10" s="16">
        <f>VLOOKUP(L10,'[1]Sheet1'!$A$145:$K$152,11,FALSE)/100</f>
        <v>0.038221528861154444</v>
      </c>
      <c r="L10" s="322" t="s">
        <v>703</v>
      </c>
    </row>
    <row r="11" spans="1:12" ht="15.75" thickBot="1">
      <c r="A11" s="73" t="s">
        <v>133</v>
      </c>
      <c r="B11" s="62">
        <f>VLOOKUP(L11,'[1]Sheet1'!$A$145:$K$152,2,FALSE)</f>
        <v>30</v>
      </c>
      <c r="C11" s="20">
        <f>VLOOKUP(L11,'[1]Sheet1'!$A$145:$K$152,3,FALSE)/100</f>
        <v>0.028985507246376812</v>
      </c>
      <c r="D11" s="62">
        <f>VLOOKUP(L11,'[1]Sheet1'!$A$145:$K$152,4,FALSE)</f>
        <v>26</v>
      </c>
      <c r="E11" s="20">
        <f>VLOOKUP(L11,'[1]Sheet1'!$A$145:$K$152,5,FALSE)/100</f>
        <v>0.02113821138211382</v>
      </c>
      <c r="F11" s="62">
        <f>VLOOKUP(L11,'[1]Sheet1'!$A$145:$K$152,6,FALSE)</f>
        <v>10</v>
      </c>
      <c r="G11" s="20">
        <f>VLOOKUP(L11,'[1]Sheet1'!$A$145:$K$152,7,FALSE)/100</f>
        <v>0.036101083032490974</v>
      </c>
      <c r="H11" s="62">
        <f>VLOOKUP(L11,'[1]Sheet1'!$A$145:$K$152,8,FALSE)</f>
        <v>0</v>
      </c>
      <c r="I11" s="20">
        <f>VLOOKUP(L11,'[1]Sheet1'!$A$145:$K$152,9,FALSE)/100</f>
        <v>0</v>
      </c>
      <c r="J11" s="65">
        <f>VLOOKUP(L11,'[1]Sheet1'!$A$145:$K$152,10,FALSE)</f>
        <v>66</v>
      </c>
      <c r="K11" s="20">
        <f>VLOOKUP(L11,'[1]Sheet1'!$A$145:$K$152,11,FALSE)/100</f>
        <v>0.02574102964118565</v>
      </c>
      <c r="L11" s="322" t="s">
        <v>704</v>
      </c>
    </row>
    <row r="12" spans="1:12" ht="15.75" thickBot="1">
      <c r="A12" s="23" t="s">
        <v>73</v>
      </c>
      <c r="B12" s="51">
        <f>VLOOKUP(L12,'[1]Sheet1'!$A$145:$K$152,2,FALSE)</f>
        <v>1035</v>
      </c>
      <c r="C12" s="24">
        <f>VLOOKUP(L12,'[1]Sheet1'!$A$145:$K$152,3,FALSE)/100</f>
        <v>1</v>
      </c>
      <c r="D12" s="51">
        <f>VLOOKUP(L12,'[1]Sheet1'!$A$145:$K$152,4,FALSE)</f>
        <v>1230</v>
      </c>
      <c r="E12" s="24">
        <f>VLOOKUP(L12,'[1]Sheet1'!$A$145:$K$152,5,FALSE)/100</f>
        <v>1</v>
      </c>
      <c r="F12" s="51">
        <f>VLOOKUP(L12,'[1]Sheet1'!$A$145:$K$152,6,FALSE)</f>
        <v>277</v>
      </c>
      <c r="G12" s="24">
        <f>VLOOKUP(L12,'[1]Sheet1'!$A$145:$K$152,7,FALSE)/100</f>
        <v>1</v>
      </c>
      <c r="H12" s="51">
        <f>VLOOKUP(L12,'[1]Sheet1'!$A$145:$K$152,8,FALSE)</f>
        <v>22</v>
      </c>
      <c r="I12" s="24">
        <f>VLOOKUP(L12,'[1]Sheet1'!$A$145:$K$152,9,FALSE)/100</f>
        <v>1</v>
      </c>
      <c r="J12" s="51">
        <f>VLOOKUP(L12,'[1]Sheet1'!$A$145:$K$152,10,FALSE)</f>
        <v>2564</v>
      </c>
      <c r="K12" s="24">
        <f>VLOOKUP(L12,'[1]Sheet1'!$A$145:$K$152,11,FALSE)/100</f>
        <v>1</v>
      </c>
      <c r="L12" s="322" t="s">
        <v>73</v>
      </c>
    </row>
    <row r="14" ht="15">
      <c r="J14" s="329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19"/>
  <sheetViews>
    <sheetView zoomScalePageLayoutView="0" workbookViewId="0" topLeftCell="B1">
      <selection activeCell="O22" sqref="O22"/>
    </sheetView>
  </sheetViews>
  <sheetFormatPr defaultColWidth="11.421875" defaultRowHeight="15"/>
  <cols>
    <col min="1" max="1" width="20.7109375" style="311" customWidth="1"/>
    <col min="2" max="16" width="17.140625" style="311" customWidth="1"/>
    <col min="17" max="16384" width="11.421875" style="311" customWidth="1"/>
  </cols>
  <sheetData>
    <row r="1" spans="1:16" ht="24.75" customHeight="1" thickBot="1" thickTop="1">
      <c r="A1" s="342" t="s">
        <v>134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4"/>
    </row>
    <row r="2" spans="1:16" ht="24.75" customHeight="1" thickBot="1" thickTop="1">
      <c r="A2" s="342" t="s">
        <v>1013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4"/>
    </row>
    <row r="3" spans="1:16" ht="24.75" customHeight="1" thickBot="1" thickTop="1">
      <c r="A3" s="373" t="s">
        <v>135</v>
      </c>
      <c r="B3" s="390" t="s">
        <v>66</v>
      </c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5"/>
      <c r="P3" s="373" t="s">
        <v>1002</v>
      </c>
    </row>
    <row r="4" spans="1:16" ht="24.75" customHeight="1">
      <c r="A4" s="351"/>
      <c r="B4" s="387">
        <v>2012</v>
      </c>
      <c r="C4" s="388"/>
      <c r="D4" s="387">
        <v>2013</v>
      </c>
      <c r="E4" s="388"/>
      <c r="F4" s="360">
        <v>2014</v>
      </c>
      <c r="G4" s="361"/>
      <c r="H4" s="368">
        <v>2015</v>
      </c>
      <c r="I4" s="386"/>
      <c r="J4" s="387">
        <v>2016</v>
      </c>
      <c r="K4" s="388"/>
      <c r="L4" s="387">
        <v>2017</v>
      </c>
      <c r="M4" s="388"/>
      <c r="N4" s="387">
        <v>2018</v>
      </c>
      <c r="O4" s="388"/>
      <c r="P4" s="351"/>
    </row>
    <row r="5" spans="1:16" ht="24.75" customHeight="1" thickBot="1">
      <c r="A5" s="352"/>
      <c r="B5" s="59" t="s">
        <v>68</v>
      </c>
      <c r="C5" s="49" t="s">
        <v>67</v>
      </c>
      <c r="D5" s="59" t="s">
        <v>68</v>
      </c>
      <c r="E5" s="49" t="s">
        <v>67</v>
      </c>
      <c r="F5" s="59" t="s">
        <v>68</v>
      </c>
      <c r="G5" s="49" t="s">
        <v>67</v>
      </c>
      <c r="H5" s="82" t="s">
        <v>68</v>
      </c>
      <c r="I5" s="88" t="s">
        <v>67</v>
      </c>
      <c r="J5" s="59" t="s">
        <v>68</v>
      </c>
      <c r="K5" s="49" t="s">
        <v>67</v>
      </c>
      <c r="L5" s="59" t="s">
        <v>68</v>
      </c>
      <c r="M5" s="49" t="s">
        <v>67</v>
      </c>
      <c r="N5" s="59" t="s">
        <v>68</v>
      </c>
      <c r="O5" s="49" t="s">
        <v>67</v>
      </c>
      <c r="P5" s="352"/>
    </row>
    <row r="6" spans="1:17" ht="15">
      <c r="A6" s="69" t="s">
        <v>136</v>
      </c>
      <c r="B6" s="33">
        <v>195</v>
      </c>
      <c r="C6" s="12">
        <v>0.08319112627986348</v>
      </c>
      <c r="D6" s="33">
        <v>220</v>
      </c>
      <c r="E6" s="12">
        <v>0.09212730318257957</v>
      </c>
      <c r="F6" s="33">
        <v>205</v>
      </c>
      <c r="G6" s="12">
        <v>0.08909169926119079</v>
      </c>
      <c r="H6" s="33">
        <v>215</v>
      </c>
      <c r="I6" s="12">
        <v>0.09433962264150944</v>
      </c>
      <c r="J6" s="33">
        <v>225</v>
      </c>
      <c r="K6" s="12">
        <v>0.08928571428571429</v>
      </c>
      <c r="L6" s="33">
        <v>242</v>
      </c>
      <c r="M6" s="12">
        <v>0.0947533281127643</v>
      </c>
      <c r="N6" s="33">
        <f>VLOOKUP(Q6,'[1]Sheet1'!$A$157:$C$169,2,FALSE)</f>
        <v>264</v>
      </c>
      <c r="O6" s="12">
        <f>VLOOKUP(Q6,'[1]Sheet1'!$A$157:$C$169,3,FALSE)/100</f>
        <v>0.1029641185647426</v>
      </c>
      <c r="P6" s="12">
        <f>(N6-L6)/L6</f>
        <v>0.09090909090909091</v>
      </c>
      <c r="Q6" s="324" t="s">
        <v>705</v>
      </c>
    </row>
    <row r="7" spans="1:17" ht="15">
      <c r="A7" s="71" t="s">
        <v>137</v>
      </c>
      <c r="B7" s="39">
        <v>206</v>
      </c>
      <c r="C7" s="16">
        <v>0.0878839590443686</v>
      </c>
      <c r="D7" s="39">
        <v>196</v>
      </c>
      <c r="E7" s="16">
        <v>0.08207705192629816</v>
      </c>
      <c r="F7" s="39">
        <v>212</v>
      </c>
      <c r="G7" s="16">
        <v>0.09213385484571925</v>
      </c>
      <c r="H7" s="39">
        <v>165</v>
      </c>
      <c r="I7" s="16">
        <v>0.07240017551557701</v>
      </c>
      <c r="J7" s="39">
        <v>160</v>
      </c>
      <c r="K7" s="16">
        <v>0.0634920634920635</v>
      </c>
      <c r="L7" s="39">
        <v>189</v>
      </c>
      <c r="M7" s="16">
        <v>0.0740015661707126</v>
      </c>
      <c r="N7" s="39">
        <f>VLOOKUP(Q7,'[1]Sheet1'!$A$157:$C$169,2,FALSE)</f>
        <v>209</v>
      </c>
      <c r="O7" s="16">
        <f>VLOOKUP(Q7,'[1]Sheet1'!$A$157:$C$169,3,FALSE)/100</f>
        <v>0.08151326053042121</v>
      </c>
      <c r="P7" s="16">
        <f aca="true" t="shared" si="0" ref="P7:P18">(N7-L7)/L7</f>
        <v>0.10582010582010581</v>
      </c>
      <c r="Q7" s="324" t="s">
        <v>706</v>
      </c>
    </row>
    <row r="8" spans="1:17" ht="15">
      <c r="A8" s="71" t="s">
        <v>138</v>
      </c>
      <c r="B8" s="39">
        <v>187</v>
      </c>
      <c r="C8" s="16">
        <v>0.07977815699658702</v>
      </c>
      <c r="D8" s="39">
        <v>211</v>
      </c>
      <c r="E8" s="16">
        <v>0.08835845896147404</v>
      </c>
      <c r="F8" s="39">
        <v>219</v>
      </c>
      <c r="G8" s="16">
        <v>0.09517601043024772</v>
      </c>
      <c r="H8" s="39">
        <v>214</v>
      </c>
      <c r="I8" s="16">
        <v>0.09390083369899078</v>
      </c>
      <c r="J8" s="39">
        <v>208</v>
      </c>
      <c r="K8" s="16">
        <v>0.08253968253968252</v>
      </c>
      <c r="L8" s="39">
        <v>222</v>
      </c>
      <c r="M8" s="16">
        <v>0.08692247454972592</v>
      </c>
      <c r="N8" s="39">
        <f>VLOOKUP(Q8,'[1]Sheet1'!$A$157:$C$169,2,FALSE)</f>
        <v>269</v>
      </c>
      <c r="O8" s="16">
        <f>VLOOKUP(Q8,'[1]Sheet1'!$A$157:$C$169,3,FALSE)/100</f>
        <v>0.10491419656786272</v>
      </c>
      <c r="P8" s="16">
        <f t="shared" si="0"/>
        <v>0.21171171171171171</v>
      </c>
      <c r="Q8" s="324" t="s">
        <v>707</v>
      </c>
    </row>
    <row r="9" spans="1:17" ht="15">
      <c r="A9" s="71" t="s">
        <v>139</v>
      </c>
      <c r="B9" s="39">
        <v>184</v>
      </c>
      <c r="C9" s="16">
        <v>0.07849829351535836</v>
      </c>
      <c r="D9" s="39">
        <v>194</v>
      </c>
      <c r="E9" s="16">
        <v>0.0812395309882747</v>
      </c>
      <c r="F9" s="39">
        <v>164</v>
      </c>
      <c r="G9" s="16">
        <v>0.07127335940895263</v>
      </c>
      <c r="H9" s="39">
        <v>157</v>
      </c>
      <c r="I9" s="16">
        <v>0.06888986397542782</v>
      </c>
      <c r="J9" s="39">
        <v>199</v>
      </c>
      <c r="K9" s="16">
        <v>0.07896825396825397</v>
      </c>
      <c r="L9" s="39">
        <v>146</v>
      </c>
      <c r="M9" s="16">
        <v>0.05716523101018011</v>
      </c>
      <c r="N9" s="39">
        <f>VLOOKUP(Q9,'[1]Sheet1'!$A$157:$C$169,2,FALSE)</f>
        <v>177</v>
      </c>
      <c r="O9" s="16">
        <f>VLOOKUP(Q9,'[1]Sheet1'!$A$157:$C$169,3,FALSE)/100</f>
        <v>0.06903276131045243</v>
      </c>
      <c r="P9" s="16">
        <f t="shared" si="0"/>
        <v>0.21232876712328766</v>
      </c>
      <c r="Q9" s="324" t="s">
        <v>708</v>
      </c>
    </row>
    <row r="10" spans="1:17" ht="15">
      <c r="A10" s="71" t="s">
        <v>140</v>
      </c>
      <c r="B10" s="39">
        <v>212</v>
      </c>
      <c r="C10" s="16">
        <v>0.09044368600682594</v>
      </c>
      <c r="D10" s="39">
        <v>199</v>
      </c>
      <c r="E10" s="16">
        <v>0.08333333333333333</v>
      </c>
      <c r="F10" s="39">
        <v>193</v>
      </c>
      <c r="G10" s="16">
        <v>0.08387657540199914</v>
      </c>
      <c r="H10" s="39">
        <v>173</v>
      </c>
      <c r="I10" s="16">
        <v>0.0759104870557262</v>
      </c>
      <c r="J10" s="39">
        <v>240</v>
      </c>
      <c r="K10" s="16">
        <v>0.09523809523809523</v>
      </c>
      <c r="L10" s="39">
        <v>208</v>
      </c>
      <c r="M10" s="16">
        <v>0.08144087705559906</v>
      </c>
      <c r="N10" s="39">
        <f>VLOOKUP(Q10,'[1]Sheet1'!$A$157:$C$169,2,FALSE)</f>
        <v>211</v>
      </c>
      <c r="O10" s="16">
        <f>VLOOKUP(Q10,'[1]Sheet1'!$A$157:$C$169,3,FALSE)/100</f>
        <v>0.08229329173166927</v>
      </c>
      <c r="P10" s="16">
        <f t="shared" si="0"/>
        <v>0.014423076923076924</v>
      </c>
      <c r="Q10" s="324" t="s">
        <v>709</v>
      </c>
    </row>
    <row r="11" spans="1:17" ht="15">
      <c r="A11" s="71" t="s">
        <v>141</v>
      </c>
      <c r="B11" s="39">
        <v>215</v>
      </c>
      <c r="C11" s="16">
        <v>0.09172354948805461</v>
      </c>
      <c r="D11" s="39">
        <v>188</v>
      </c>
      <c r="E11" s="16">
        <v>0.07872696817420435</v>
      </c>
      <c r="F11" s="39">
        <v>209</v>
      </c>
      <c r="G11" s="16">
        <v>0.09083007388092133</v>
      </c>
      <c r="H11" s="39">
        <v>239</v>
      </c>
      <c r="I11" s="16">
        <v>0.104870557261957</v>
      </c>
      <c r="J11" s="39">
        <v>233</v>
      </c>
      <c r="K11" s="16">
        <v>0.09246031746031746</v>
      </c>
      <c r="L11" s="39">
        <v>235</v>
      </c>
      <c r="M11" s="16">
        <v>0.09201252936570087</v>
      </c>
      <c r="N11" s="39">
        <f>VLOOKUP(Q11,'[1]Sheet1'!$A$157:$C$169,2,FALSE)</f>
        <v>233</v>
      </c>
      <c r="O11" s="16">
        <f>VLOOKUP(Q11,'[1]Sheet1'!$A$157:$C$169,3,FALSE)/100</f>
        <v>0.09087363494539781</v>
      </c>
      <c r="P11" s="16">
        <f t="shared" si="0"/>
        <v>-0.00851063829787234</v>
      </c>
      <c r="Q11" s="324" t="s">
        <v>710</v>
      </c>
    </row>
    <row r="12" spans="1:17" ht="15">
      <c r="A12" s="71" t="s">
        <v>142</v>
      </c>
      <c r="B12" s="39">
        <v>139</v>
      </c>
      <c r="C12" s="16">
        <v>0.05930034129692833</v>
      </c>
      <c r="D12" s="39">
        <v>185</v>
      </c>
      <c r="E12" s="16">
        <v>0.07747068676716917</v>
      </c>
      <c r="F12" s="39">
        <v>156</v>
      </c>
      <c r="G12" s="16">
        <v>0.06779661016949153</v>
      </c>
      <c r="H12" s="39">
        <v>169</v>
      </c>
      <c r="I12" s="16">
        <v>0.0741553312856516</v>
      </c>
      <c r="J12" s="39">
        <v>148</v>
      </c>
      <c r="K12" s="16">
        <v>0.05873015873015872</v>
      </c>
      <c r="L12" s="39">
        <v>170</v>
      </c>
      <c r="M12" s="16">
        <v>0.06656225528582616</v>
      </c>
      <c r="N12" s="39">
        <f>VLOOKUP(Q12,'[1]Sheet1'!$A$157:$C$169,2,FALSE)</f>
        <v>161</v>
      </c>
      <c r="O12" s="16">
        <f>VLOOKUP(Q12,'[1]Sheet1'!$A$157:$C$169,3,FALSE)/100</f>
        <v>0.06279251170046801</v>
      </c>
      <c r="P12" s="16">
        <f t="shared" si="0"/>
        <v>-0.052941176470588235</v>
      </c>
      <c r="Q12" s="324" t="s">
        <v>711</v>
      </c>
    </row>
    <row r="13" spans="1:17" ht="15">
      <c r="A13" s="71" t="s">
        <v>143</v>
      </c>
      <c r="B13" s="39">
        <v>155</v>
      </c>
      <c r="C13" s="16">
        <v>0.06612627986348123</v>
      </c>
      <c r="D13" s="39">
        <v>159</v>
      </c>
      <c r="E13" s="16">
        <v>0.06658291457286432</v>
      </c>
      <c r="F13" s="39">
        <v>151</v>
      </c>
      <c r="G13" s="16">
        <v>0.06562364189482833</v>
      </c>
      <c r="H13" s="39">
        <v>157</v>
      </c>
      <c r="I13" s="16">
        <v>0.06888986397542782</v>
      </c>
      <c r="J13" s="39">
        <v>209</v>
      </c>
      <c r="K13" s="16">
        <v>0.08293650793650792</v>
      </c>
      <c r="L13" s="39">
        <v>180</v>
      </c>
      <c r="M13" s="16">
        <v>0.07047768206734534</v>
      </c>
      <c r="N13" s="39">
        <f>VLOOKUP(Q13,'[1]Sheet1'!$A$157:$C$169,2,FALSE)</f>
        <v>172</v>
      </c>
      <c r="O13" s="16">
        <f>VLOOKUP(Q13,'[1]Sheet1'!$A$157:$C$169,3,FALSE)/100</f>
        <v>0.06708268330733229</v>
      </c>
      <c r="P13" s="16">
        <f t="shared" si="0"/>
        <v>-0.044444444444444446</v>
      </c>
      <c r="Q13" s="324" t="s">
        <v>712</v>
      </c>
    </row>
    <row r="14" spans="1:17" ht="15">
      <c r="A14" s="71" t="s">
        <v>144</v>
      </c>
      <c r="B14" s="39">
        <v>183</v>
      </c>
      <c r="C14" s="16">
        <v>0.0780716723549488</v>
      </c>
      <c r="D14" s="39">
        <v>198</v>
      </c>
      <c r="E14" s="16">
        <v>0.0829145728643216</v>
      </c>
      <c r="F14" s="39">
        <v>193</v>
      </c>
      <c r="G14" s="16">
        <v>0.08387657540199914</v>
      </c>
      <c r="H14" s="39">
        <v>219</v>
      </c>
      <c r="I14" s="16">
        <v>0.09609477841158402</v>
      </c>
      <c r="J14" s="39">
        <v>200</v>
      </c>
      <c r="K14" s="16">
        <v>0.07936507936507936</v>
      </c>
      <c r="L14" s="39">
        <v>268</v>
      </c>
      <c r="M14" s="16">
        <v>0.10493343774471416</v>
      </c>
      <c r="N14" s="39">
        <f>VLOOKUP(Q14,'[1]Sheet1'!$A$157:$C$169,2,FALSE)</f>
        <v>206</v>
      </c>
      <c r="O14" s="16">
        <f>VLOOKUP(Q14,'[1]Sheet1'!$A$157:$C$169,3,FALSE)/100</f>
        <v>0.08034321372854915</v>
      </c>
      <c r="P14" s="16">
        <f t="shared" si="0"/>
        <v>-0.23134328358208955</v>
      </c>
      <c r="Q14" s="324" t="s">
        <v>713</v>
      </c>
    </row>
    <row r="15" spans="1:17" ht="15">
      <c r="A15" s="71" t="s">
        <v>145</v>
      </c>
      <c r="B15" s="39">
        <v>254</v>
      </c>
      <c r="C15" s="16">
        <v>0.1083617747440273</v>
      </c>
      <c r="D15" s="39">
        <v>257</v>
      </c>
      <c r="E15" s="16">
        <v>0.1076214405360134</v>
      </c>
      <c r="F15" s="39">
        <v>236</v>
      </c>
      <c r="G15" s="16">
        <v>0.10256410256410256</v>
      </c>
      <c r="H15" s="39">
        <v>230</v>
      </c>
      <c r="I15" s="16">
        <v>0.10092145677928917</v>
      </c>
      <c r="J15" s="39">
        <v>262</v>
      </c>
      <c r="K15" s="16">
        <v>0.10396825396825397</v>
      </c>
      <c r="L15" s="39">
        <v>255</v>
      </c>
      <c r="M15" s="16">
        <v>0.09984338292873923</v>
      </c>
      <c r="N15" s="39">
        <f>VLOOKUP(Q15,'[1]Sheet1'!$A$157:$C$169,2,FALSE)</f>
        <v>265</v>
      </c>
      <c r="O15" s="16">
        <f>VLOOKUP(Q15,'[1]Sheet1'!$A$157:$C$169,3,FALSE)/100</f>
        <v>0.1033541341653666</v>
      </c>
      <c r="P15" s="16">
        <f t="shared" si="0"/>
        <v>0.0392156862745098</v>
      </c>
      <c r="Q15" s="324" t="s">
        <v>714</v>
      </c>
    </row>
    <row r="16" spans="1:17" ht="15">
      <c r="A16" s="71" t="s">
        <v>146</v>
      </c>
      <c r="B16" s="39">
        <v>221</v>
      </c>
      <c r="C16" s="16">
        <v>0.09428327645051195</v>
      </c>
      <c r="D16" s="39">
        <v>194</v>
      </c>
      <c r="E16" s="16">
        <v>0.0812395309882747</v>
      </c>
      <c r="F16" s="39">
        <v>171</v>
      </c>
      <c r="G16" s="16">
        <v>0.07431551499348109</v>
      </c>
      <c r="H16" s="39">
        <v>173</v>
      </c>
      <c r="I16" s="16">
        <v>0.0759104870557262</v>
      </c>
      <c r="J16" s="39">
        <v>215</v>
      </c>
      <c r="K16" s="16">
        <v>0.08531746031746032</v>
      </c>
      <c r="L16" s="39">
        <v>258</v>
      </c>
      <c r="M16" s="16">
        <v>0.10101801096319499</v>
      </c>
      <c r="N16" s="39">
        <f>VLOOKUP(Q16,'[1]Sheet1'!$A$157:$C$169,2,FALSE)</f>
        <v>206</v>
      </c>
      <c r="O16" s="16">
        <f>VLOOKUP(Q16,'[1]Sheet1'!$A$157:$C$169,3,FALSE)/100</f>
        <v>0.08034321372854915</v>
      </c>
      <c r="P16" s="16">
        <f t="shared" si="0"/>
        <v>-0.20155038759689922</v>
      </c>
      <c r="Q16" s="324" t="s">
        <v>715</v>
      </c>
    </row>
    <row r="17" spans="1:17" ht="15.75" thickBot="1">
      <c r="A17" s="73" t="s">
        <v>147</v>
      </c>
      <c r="B17" s="62">
        <v>193</v>
      </c>
      <c r="C17" s="20">
        <v>0.08233788395904437</v>
      </c>
      <c r="D17" s="62">
        <v>187</v>
      </c>
      <c r="E17" s="20">
        <v>0.07830820770519263</v>
      </c>
      <c r="F17" s="62">
        <v>192</v>
      </c>
      <c r="G17" s="20">
        <v>0.08344198174706649</v>
      </c>
      <c r="H17" s="62">
        <v>168</v>
      </c>
      <c r="I17" s="20">
        <v>0.07371654234313295</v>
      </c>
      <c r="J17" s="62">
        <v>221</v>
      </c>
      <c r="K17" s="20">
        <v>0.08769841269841269</v>
      </c>
      <c r="L17" s="62">
        <v>181</v>
      </c>
      <c r="M17" s="20">
        <v>0.07086922474549726</v>
      </c>
      <c r="N17" s="62">
        <f>VLOOKUP(Q17,'[1]Sheet1'!$A$157:$C$169,2,FALSE)</f>
        <v>191</v>
      </c>
      <c r="O17" s="20">
        <f>VLOOKUP(Q17,'[1]Sheet1'!$A$157:$C$169,3,FALSE)/100</f>
        <v>0.07449297971918878</v>
      </c>
      <c r="P17" s="20">
        <f t="shared" si="0"/>
        <v>0.055248618784530384</v>
      </c>
      <c r="Q17" s="324" t="s">
        <v>716</v>
      </c>
    </row>
    <row r="18" spans="1:17" ht="15.75" thickBot="1">
      <c r="A18" s="23" t="s">
        <v>73</v>
      </c>
      <c r="B18" s="51">
        <v>2344</v>
      </c>
      <c r="C18" s="24">
        <v>1</v>
      </c>
      <c r="D18" s="51">
        <v>2388</v>
      </c>
      <c r="E18" s="24">
        <v>1</v>
      </c>
      <c r="F18" s="51">
        <v>2301</v>
      </c>
      <c r="G18" s="24">
        <v>1</v>
      </c>
      <c r="H18" s="51">
        <v>2279</v>
      </c>
      <c r="I18" s="24">
        <v>1</v>
      </c>
      <c r="J18" s="51">
        <v>2520</v>
      </c>
      <c r="K18" s="24">
        <v>1</v>
      </c>
      <c r="L18" s="51">
        <v>2554</v>
      </c>
      <c r="M18" s="24">
        <v>1</v>
      </c>
      <c r="N18" s="51">
        <f>VLOOKUP(Q18,'[1]Sheet1'!$A$157:$C$169,2,FALSE)</f>
        <v>2564</v>
      </c>
      <c r="O18" s="24">
        <f>VLOOKUP(Q18,'[1]Sheet1'!$A$157:$C$169,3,FALSE)/100</f>
        <v>1</v>
      </c>
      <c r="P18" s="95">
        <f t="shared" si="0"/>
        <v>0.003915426781519186</v>
      </c>
      <c r="Q18" s="325" t="s">
        <v>73</v>
      </c>
    </row>
    <row r="19" spans="1:16" ht="15">
      <c r="A19" s="99"/>
      <c r="B19" s="100"/>
      <c r="C19" s="100"/>
      <c r="D19" s="8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80"/>
    </row>
  </sheetData>
  <sheetProtection/>
  <mergeCells count="12">
    <mergeCell ref="A3:A5"/>
    <mergeCell ref="J4:K4"/>
    <mergeCell ref="B3:O3"/>
    <mergeCell ref="P3:P5"/>
    <mergeCell ref="A1:P1"/>
    <mergeCell ref="A2:P2"/>
    <mergeCell ref="H4:I4"/>
    <mergeCell ref="N4:O4"/>
    <mergeCell ref="B4:C4"/>
    <mergeCell ref="L4:M4"/>
    <mergeCell ref="D4:E4"/>
    <mergeCell ref="F4:G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8"/>
  <sheetViews>
    <sheetView zoomScalePageLayoutView="0" workbookViewId="0" topLeftCell="A1">
      <selection activeCell="A2" sqref="A2:A4"/>
    </sheetView>
  </sheetViews>
  <sheetFormatPr defaultColWidth="11.421875" defaultRowHeight="15"/>
  <cols>
    <col min="1" max="1" width="20.7109375" style="311" customWidth="1"/>
    <col min="2" max="11" width="18.28125" style="311" customWidth="1"/>
    <col min="12" max="16384" width="11.421875" style="311" customWidth="1"/>
  </cols>
  <sheetData>
    <row r="1" spans="1:11" ht="24.75" customHeight="1" thickBot="1" thickTop="1">
      <c r="A1" s="355" t="s">
        <v>1014</v>
      </c>
      <c r="B1" s="356"/>
      <c r="C1" s="356"/>
      <c r="D1" s="356"/>
      <c r="E1" s="356"/>
      <c r="F1" s="356"/>
      <c r="G1" s="356"/>
      <c r="H1" s="356"/>
      <c r="I1" s="356"/>
      <c r="J1" s="356"/>
      <c r="K1" s="357"/>
    </row>
    <row r="2" spans="1:11" ht="24.75" customHeight="1" thickBot="1" thickTop="1">
      <c r="A2" s="368" t="s">
        <v>135</v>
      </c>
      <c r="B2" s="376" t="s">
        <v>148</v>
      </c>
      <c r="C2" s="378"/>
      <c r="D2" s="378"/>
      <c r="E2" s="378"/>
      <c r="F2" s="378"/>
      <c r="G2" s="378"/>
      <c r="H2" s="378"/>
      <c r="I2" s="391"/>
      <c r="J2" s="366" t="s">
        <v>73</v>
      </c>
      <c r="K2" s="361"/>
    </row>
    <row r="3" spans="1:11" ht="24.75" customHeight="1">
      <c r="A3" s="369"/>
      <c r="B3" s="353" t="s">
        <v>69</v>
      </c>
      <c r="C3" s="354"/>
      <c r="D3" s="353" t="s">
        <v>70</v>
      </c>
      <c r="E3" s="354"/>
      <c r="F3" s="353" t="s">
        <v>71</v>
      </c>
      <c r="G3" s="354"/>
      <c r="H3" s="353" t="s">
        <v>72</v>
      </c>
      <c r="I3" s="354"/>
      <c r="J3" s="367"/>
      <c r="K3" s="363"/>
    </row>
    <row r="4" spans="1:11" ht="24.75" customHeight="1" thickBot="1">
      <c r="A4" s="370"/>
      <c r="B4" s="81" t="s">
        <v>68</v>
      </c>
      <c r="C4" s="20" t="s">
        <v>67</v>
      </c>
      <c r="D4" s="81" t="s">
        <v>68</v>
      </c>
      <c r="E4" s="20" t="s">
        <v>67</v>
      </c>
      <c r="F4" s="81" t="s">
        <v>68</v>
      </c>
      <c r="G4" s="20" t="s">
        <v>67</v>
      </c>
      <c r="H4" s="81" t="s">
        <v>68</v>
      </c>
      <c r="I4" s="20" t="s">
        <v>67</v>
      </c>
      <c r="J4" s="55" t="s">
        <v>68</v>
      </c>
      <c r="K4" s="49" t="s">
        <v>67</v>
      </c>
    </row>
    <row r="5" spans="1:12" ht="15">
      <c r="A5" s="69" t="s">
        <v>136</v>
      </c>
      <c r="B5" s="83">
        <f>VLOOKUP(L5,'[1]Sheet1'!$A$174:$K$186,2,FALSE)</f>
        <v>78</v>
      </c>
      <c r="C5" s="84">
        <f>VLOOKUP(L5,'[1]Sheet1'!$A$174:$K$186,3,FALSE)/100</f>
        <v>0.07536231884057971</v>
      </c>
      <c r="D5" s="83">
        <f>VLOOKUP(L5,'[1]Sheet1'!$A$174:$K$186,4,FALSE)</f>
        <v>157</v>
      </c>
      <c r="E5" s="84">
        <f>VLOOKUP(L5,'[1]Sheet1'!$A$174:$K$186,5,FALSE)/100</f>
        <v>0.12764227642276424</v>
      </c>
      <c r="F5" s="83">
        <f>VLOOKUP(L5,'[1]Sheet1'!$A$174:$K$186,6,FALSE)</f>
        <v>28</v>
      </c>
      <c r="G5" s="84">
        <f>VLOOKUP(L5,'[1]Sheet1'!$A$174:$K$186,7,FALSE)/100</f>
        <v>0.10108303249097472</v>
      </c>
      <c r="H5" s="83">
        <f>VLOOKUP(L5,'[1]Sheet1'!$A$174:$K$186,8,FALSE)</f>
        <v>1</v>
      </c>
      <c r="I5" s="84">
        <f>VLOOKUP(L5,'[1]Sheet1'!$A$174:$K$186,9,FALSE)/100</f>
        <v>0.045454545454545456</v>
      </c>
      <c r="J5" s="37">
        <f>VLOOKUP(L5,'[1]Sheet1'!$A$174:$K$186,10,FALSE)</f>
        <v>264</v>
      </c>
      <c r="K5" s="12">
        <f>VLOOKUP(L5,'[1]Sheet1'!$A$174:$K$186,11,FALSE)/100</f>
        <v>0.1029641185647426</v>
      </c>
      <c r="L5" s="320" t="s">
        <v>705</v>
      </c>
    </row>
    <row r="6" spans="1:12" ht="15">
      <c r="A6" s="71" t="s">
        <v>137</v>
      </c>
      <c r="B6" s="39">
        <f>VLOOKUP(L6,'[1]Sheet1'!$A$174:$K$186,2,FALSE)</f>
        <v>64</v>
      </c>
      <c r="C6" s="16">
        <f>VLOOKUP(L6,'[1]Sheet1'!$A$174:$K$186,3,FALSE)/100</f>
        <v>0.06183574879227053</v>
      </c>
      <c r="D6" s="39">
        <f>VLOOKUP(L6,'[1]Sheet1'!$A$174:$K$186,4,FALSE)</f>
        <v>126</v>
      </c>
      <c r="E6" s="16">
        <f>VLOOKUP(L6,'[1]Sheet1'!$A$174:$K$186,5,FALSE)/100</f>
        <v>0.10243902439024391</v>
      </c>
      <c r="F6" s="39">
        <f>VLOOKUP(L6,'[1]Sheet1'!$A$174:$K$186,6,FALSE)</f>
        <v>17</v>
      </c>
      <c r="G6" s="16">
        <f>VLOOKUP(L6,'[1]Sheet1'!$A$174:$K$186,7,FALSE)/100</f>
        <v>0.06137184115523465</v>
      </c>
      <c r="H6" s="39">
        <f>VLOOKUP(L6,'[1]Sheet1'!$A$174:$K$186,8,FALSE)</f>
        <v>2</v>
      </c>
      <c r="I6" s="16">
        <f>VLOOKUP(L6,'[1]Sheet1'!$A$174:$K$186,9,FALSE)/100</f>
        <v>0.09090909090909091</v>
      </c>
      <c r="J6" s="43">
        <f>VLOOKUP(L6,'[1]Sheet1'!$A$174:$K$186,10,FALSE)</f>
        <v>209</v>
      </c>
      <c r="K6" s="16">
        <f>VLOOKUP(L6,'[1]Sheet1'!$A$174:$K$186,11,FALSE)/100</f>
        <v>0.08151326053042121</v>
      </c>
      <c r="L6" s="320" t="s">
        <v>706</v>
      </c>
    </row>
    <row r="7" spans="1:12" ht="15">
      <c r="A7" s="71" t="s">
        <v>138</v>
      </c>
      <c r="B7" s="39">
        <f>VLOOKUP(L7,'[1]Sheet1'!$A$174:$K$186,2,FALSE)</f>
        <v>71</v>
      </c>
      <c r="C7" s="16">
        <f>VLOOKUP(L7,'[1]Sheet1'!$A$174:$K$186,3,FALSE)/100</f>
        <v>0.06859903381642513</v>
      </c>
      <c r="D7" s="39">
        <f>VLOOKUP(L7,'[1]Sheet1'!$A$174:$K$186,4,FALSE)</f>
        <v>160</v>
      </c>
      <c r="E7" s="16">
        <f>VLOOKUP(L7,'[1]Sheet1'!$A$174:$K$186,5,FALSE)/100</f>
        <v>0.13008130081300814</v>
      </c>
      <c r="F7" s="39">
        <f>VLOOKUP(L7,'[1]Sheet1'!$A$174:$K$186,6,FALSE)</f>
        <v>35</v>
      </c>
      <c r="G7" s="16">
        <f>VLOOKUP(L7,'[1]Sheet1'!$A$174:$K$186,7,FALSE)/100</f>
        <v>0.1263537906137184</v>
      </c>
      <c r="H7" s="39">
        <f>VLOOKUP(L7,'[1]Sheet1'!$A$174:$K$186,8,FALSE)</f>
        <v>3</v>
      </c>
      <c r="I7" s="16">
        <f>VLOOKUP(L7,'[1]Sheet1'!$A$174:$K$186,9,FALSE)/100</f>
        <v>0.13636363636363635</v>
      </c>
      <c r="J7" s="43">
        <f>VLOOKUP(L7,'[1]Sheet1'!$A$174:$K$186,10,FALSE)</f>
        <v>269</v>
      </c>
      <c r="K7" s="16">
        <f>VLOOKUP(L7,'[1]Sheet1'!$A$174:$K$186,11,FALSE)/100</f>
        <v>0.10491419656786272</v>
      </c>
      <c r="L7" s="320" t="s">
        <v>707</v>
      </c>
    </row>
    <row r="8" spans="1:12" ht="15">
      <c r="A8" s="71" t="s">
        <v>139</v>
      </c>
      <c r="B8" s="39">
        <f>VLOOKUP(L8,'[1]Sheet1'!$A$174:$K$186,2,FALSE)</f>
        <v>56</v>
      </c>
      <c r="C8" s="16">
        <f>VLOOKUP(L8,'[1]Sheet1'!$A$174:$K$186,3,FALSE)/100</f>
        <v>0.05410628019323672</v>
      </c>
      <c r="D8" s="39">
        <f>VLOOKUP(L8,'[1]Sheet1'!$A$174:$K$186,4,FALSE)</f>
        <v>104</v>
      </c>
      <c r="E8" s="16">
        <f>VLOOKUP(L8,'[1]Sheet1'!$A$174:$K$186,5,FALSE)/100</f>
        <v>0.08455284552845528</v>
      </c>
      <c r="F8" s="39">
        <f>VLOOKUP(L8,'[1]Sheet1'!$A$174:$K$186,6,FALSE)</f>
        <v>17</v>
      </c>
      <c r="G8" s="16">
        <f>VLOOKUP(L8,'[1]Sheet1'!$A$174:$K$186,7,FALSE)/100</f>
        <v>0.06137184115523465</v>
      </c>
      <c r="H8" s="39">
        <f>VLOOKUP(L8,'[1]Sheet1'!$A$174:$K$186,8,FALSE)</f>
        <v>0</v>
      </c>
      <c r="I8" s="16">
        <f>VLOOKUP(L8,'[1]Sheet1'!$A$174:$K$186,9,FALSE)/100</f>
        <v>0</v>
      </c>
      <c r="J8" s="43">
        <f>VLOOKUP(L8,'[1]Sheet1'!$A$174:$K$186,10,FALSE)</f>
        <v>177</v>
      </c>
      <c r="K8" s="16">
        <f>VLOOKUP(L8,'[1]Sheet1'!$A$174:$K$186,11,FALSE)/100</f>
        <v>0.06903276131045243</v>
      </c>
      <c r="L8" s="320" t="s">
        <v>708</v>
      </c>
    </row>
    <row r="9" spans="1:12" ht="15">
      <c r="A9" s="71" t="s">
        <v>140</v>
      </c>
      <c r="B9" s="39">
        <f>VLOOKUP(L9,'[1]Sheet1'!$A$174:$K$186,2,FALSE)</f>
        <v>55</v>
      </c>
      <c r="C9" s="16">
        <f>VLOOKUP(L9,'[1]Sheet1'!$A$174:$K$186,3,FALSE)/100</f>
        <v>0.05314009661835748</v>
      </c>
      <c r="D9" s="39">
        <f>VLOOKUP(L9,'[1]Sheet1'!$A$174:$K$186,4,FALSE)</f>
        <v>125</v>
      </c>
      <c r="E9" s="16">
        <f>VLOOKUP(L9,'[1]Sheet1'!$A$174:$K$186,5,FALSE)/100</f>
        <v>0.1016260162601626</v>
      </c>
      <c r="F9" s="39">
        <f>VLOOKUP(L9,'[1]Sheet1'!$A$174:$K$186,6,FALSE)</f>
        <v>28</v>
      </c>
      <c r="G9" s="16">
        <f>VLOOKUP(L9,'[1]Sheet1'!$A$174:$K$186,7,FALSE)/100</f>
        <v>0.10108303249097472</v>
      </c>
      <c r="H9" s="39">
        <f>VLOOKUP(L9,'[1]Sheet1'!$A$174:$K$186,8,FALSE)</f>
        <v>3</v>
      </c>
      <c r="I9" s="16">
        <f>VLOOKUP(L9,'[1]Sheet1'!$A$174:$K$186,9,FALSE)/100</f>
        <v>0.13636363636363635</v>
      </c>
      <c r="J9" s="43">
        <f>VLOOKUP(L9,'[1]Sheet1'!$A$174:$K$186,10,FALSE)</f>
        <v>211</v>
      </c>
      <c r="K9" s="16">
        <f>VLOOKUP(L9,'[1]Sheet1'!$A$174:$K$186,11,FALSE)/100</f>
        <v>0.08229329173166927</v>
      </c>
      <c r="L9" s="320" t="s">
        <v>709</v>
      </c>
    </row>
    <row r="10" spans="1:12" ht="15">
      <c r="A10" s="71" t="s">
        <v>141</v>
      </c>
      <c r="B10" s="39">
        <f>VLOOKUP(L10,'[1]Sheet1'!$A$174:$K$186,2,FALSE)</f>
        <v>74</v>
      </c>
      <c r="C10" s="16">
        <f>VLOOKUP(L10,'[1]Sheet1'!$A$174:$K$186,3,FALSE)/100</f>
        <v>0.0714975845410628</v>
      </c>
      <c r="D10" s="39">
        <f>VLOOKUP(L10,'[1]Sheet1'!$A$174:$K$186,4,FALSE)</f>
        <v>122</v>
      </c>
      <c r="E10" s="16">
        <f>VLOOKUP(L10,'[1]Sheet1'!$A$174:$K$186,5,FALSE)/100</f>
        <v>0.0991869918699187</v>
      </c>
      <c r="F10" s="39">
        <f>VLOOKUP(L10,'[1]Sheet1'!$A$174:$K$186,6,FALSE)</f>
        <v>35</v>
      </c>
      <c r="G10" s="16">
        <f>VLOOKUP(L10,'[1]Sheet1'!$A$174:$K$186,7,FALSE)/100</f>
        <v>0.1263537906137184</v>
      </c>
      <c r="H10" s="39">
        <f>VLOOKUP(L10,'[1]Sheet1'!$A$174:$K$186,8,FALSE)</f>
        <v>2</v>
      </c>
      <c r="I10" s="16">
        <f>VLOOKUP(L10,'[1]Sheet1'!$A$174:$K$186,9,FALSE)/100</f>
        <v>0.09090909090909091</v>
      </c>
      <c r="J10" s="43">
        <f>VLOOKUP(L10,'[1]Sheet1'!$A$174:$K$186,10,FALSE)</f>
        <v>233</v>
      </c>
      <c r="K10" s="16">
        <f>VLOOKUP(L10,'[1]Sheet1'!$A$174:$K$186,11,FALSE)/100</f>
        <v>0.09087363494539781</v>
      </c>
      <c r="L10" s="320" t="s">
        <v>710</v>
      </c>
    </row>
    <row r="11" spans="1:12" ht="15">
      <c r="A11" s="71" t="s">
        <v>142</v>
      </c>
      <c r="B11" s="39">
        <f>VLOOKUP(L11,'[1]Sheet1'!$A$174:$K$186,2,FALSE)</f>
        <v>54</v>
      </c>
      <c r="C11" s="16">
        <f>VLOOKUP(L11,'[1]Sheet1'!$A$174:$K$186,3,FALSE)/100</f>
        <v>0.052173913043478265</v>
      </c>
      <c r="D11" s="39">
        <f>VLOOKUP(L11,'[1]Sheet1'!$A$174:$K$186,4,FALSE)</f>
        <v>85</v>
      </c>
      <c r="E11" s="16">
        <f>VLOOKUP(L11,'[1]Sheet1'!$A$174:$K$186,5,FALSE)/100</f>
        <v>0.06910569105691057</v>
      </c>
      <c r="F11" s="39">
        <f>VLOOKUP(L11,'[1]Sheet1'!$A$174:$K$186,6,FALSE)</f>
        <v>22</v>
      </c>
      <c r="G11" s="16">
        <f>VLOOKUP(L11,'[1]Sheet1'!$A$174:$K$186,7,FALSE)/100</f>
        <v>0.07942238267148015</v>
      </c>
      <c r="H11" s="39">
        <f>VLOOKUP(L11,'[1]Sheet1'!$A$174:$K$186,8,FALSE)</f>
        <v>0</v>
      </c>
      <c r="I11" s="16">
        <f>VLOOKUP(L11,'[1]Sheet1'!$A$174:$K$186,9,FALSE)/100</f>
        <v>0</v>
      </c>
      <c r="J11" s="43">
        <f>VLOOKUP(L11,'[1]Sheet1'!$A$174:$K$186,10,FALSE)</f>
        <v>161</v>
      </c>
      <c r="K11" s="16">
        <f>VLOOKUP(L11,'[1]Sheet1'!$A$174:$K$186,11,FALSE)/100</f>
        <v>0.06279251170046801</v>
      </c>
      <c r="L11" s="320" t="s">
        <v>711</v>
      </c>
    </row>
    <row r="12" spans="1:12" ht="15">
      <c r="A12" s="71" t="s">
        <v>143</v>
      </c>
      <c r="B12" s="39">
        <f>VLOOKUP(L12,'[1]Sheet1'!$A$174:$K$186,2,FALSE)</f>
        <v>67</v>
      </c>
      <c r="C12" s="16">
        <f>VLOOKUP(L12,'[1]Sheet1'!$A$174:$K$186,3,FALSE)/100</f>
        <v>0.0647342995169082</v>
      </c>
      <c r="D12" s="39">
        <f>VLOOKUP(L12,'[1]Sheet1'!$A$174:$K$186,4,FALSE)</f>
        <v>88</v>
      </c>
      <c r="E12" s="16">
        <f>VLOOKUP(L12,'[1]Sheet1'!$A$174:$K$186,5,FALSE)/100</f>
        <v>0.07154471544715447</v>
      </c>
      <c r="F12" s="39">
        <f>VLOOKUP(L12,'[1]Sheet1'!$A$174:$K$186,6,FALSE)</f>
        <v>15</v>
      </c>
      <c r="G12" s="16">
        <f>VLOOKUP(L12,'[1]Sheet1'!$A$174:$K$186,7,FALSE)/100</f>
        <v>0.05415162454873646</v>
      </c>
      <c r="H12" s="39">
        <f>VLOOKUP(L12,'[1]Sheet1'!$A$174:$K$186,8,FALSE)</f>
        <v>2</v>
      </c>
      <c r="I12" s="16">
        <f>VLOOKUP(L12,'[1]Sheet1'!$A$174:$K$186,9,FALSE)/100</f>
        <v>0.09090909090909091</v>
      </c>
      <c r="J12" s="43">
        <f>VLOOKUP(L12,'[1]Sheet1'!$A$174:$K$186,10,FALSE)</f>
        <v>172</v>
      </c>
      <c r="K12" s="16">
        <f>VLOOKUP(L12,'[1]Sheet1'!$A$174:$K$186,11,FALSE)/100</f>
        <v>0.06708268330733229</v>
      </c>
      <c r="L12" s="320" t="s">
        <v>712</v>
      </c>
    </row>
    <row r="13" spans="1:12" ht="15">
      <c r="A13" s="71" t="s">
        <v>144</v>
      </c>
      <c r="B13" s="39">
        <f>VLOOKUP(L13,'[1]Sheet1'!$A$174:$K$186,2,FALSE)</f>
        <v>75</v>
      </c>
      <c r="C13" s="16">
        <f>VLOOKUP(L13,'[1]Sheet1'!$A$174:$K$186,3,FALSE)/100</f>
        <v>0.07246376811594202</v>
      </c>
      <c r="D13" s="39">
        <f>VLOOKUP(L13,'[1]Sheet1'!$A$174:$K$186,4,FALSE)</f>
        <v>93</v>
      </c>
      <c r="E13" s="16">
        <f>VLOOKUP(L13,'[1]Sheet1'!$A$174:$K$186,5,FALSE)/100</f>
        <v>0.07560975609756096</v>
      </c>
      <c r="F13" s="39">
        <f>VLOOKUP(L13,'[1]Sheet1'!$A$174:$K$186,6,FALSE)</f>
        <v>35</v>
      </c>
      <c r="G13" s="16">
        <f>VLOOKUP(L13,'[1]Sheet1'!$A$174:$K$186,7,FALSE)/100</f>
        <v>0.1263537906137184</v>
      </c>
      <c r="H13" s="39">
        <f>VLOOKUP(L13,'[1]Sheet1'!$A$174:$K$186,8,FALSE)</f>
        <v>3</v>
      </c>
      <c r="I13" s="16">
        <f>VLOOKUP(L13,'[1]Sheet1'!$A$174:$K$186,9,FALSE)/100</f>
        <v>0.13636363636363635</v>
      </c>
      <c r="J13" s="43">
        <f>VLOOKUP(L13,'[1]Sheet1'!$A$174:$K$186,10,FALSE)</f>
        <v>206</v>
      </c>
      <c r="K13" s="16">
        <f>VLOOKUP(L13,'[1]Sheet1'!$A$174:$K$186,11,FALSE)/100</f>
        <v>0.08034321372854915</v>
      </c>
      <c r="L13" s="320" t="s">
        <v>713</v>
      </c>
    </row>
    <row r="14" spans="1:12" ht="15">
      <c r="A14" s="71" t="s">
        <v>145</v>
      </c>
      <c r="B14" s="39">
        <f>VLOOKUP(L14,'[1]Sheet1'!$A$174:$K$186,2,FALSE)</f>
        <v>127</v>
      </c>
      <c r="C14" s="16">
        <f>VLOOKUP(L14,'[1]Sheet1'!$A$174:$K$186,3,FALSE)/100</f>
        <v>0.12270531400966184</v>
      </c>
      <c r="D14" s="39">
        <f>VLOOKUP(L14,'[1]Sheet1'!$A$174:$K$186,4,FALSE)</f>
        <v>109</v>
      </c>
      <c r="E14" s="16">
        <f>VLOOKUP(L14,'[1]Sheet1'!$A$174:$K$186,5,FALSE)/100</f>
        <v>0.08861788617886181</v>
      </c>
      <c r="F14" s="39">
        <f>VLOOKUP(L14,'[1]Sheet1'!$A$174:$K$186,6,FALSE)</f>
        <v>28</v>
      </c>
      <c r="G14" s="16">
        <f>VLOOKUP(L14,'[1]Sheet1'!$A$174:$K$186,7,FALSE)/100</f>
        <v>0.10108303249097472</v>
      </c>
      <c r="H14" s="39">
        <f>VLOOKUP(L14,'[1]Sheet1'!$A$174:$K$186,8,FALSE)</f>
        <v>1</v>
      </c>
      <c r="I14" s="16">
        <f>VLOOKUP(L14,'[1]Sheet1'!$A$174:$K$186,9,FALSE)/100</f>
        <v>0.045454545454545456</v>
      </c>
      <c r="J14" s="43">
        <f>VLOOKUP(L14,'[1]Sheet1'!$A$174:$K$186,10,FALSE)</f>
        <v>265</v>
      </c>
      <c r="K14" s="16">
        <f>VLOOKUP(L14,'[1]Sheet1'!$A$174:$K$186,11,FALSE)/100</f>
        <v>0.1033541341653666</v>
      </c>
      <c r="L14" s="320" t="s">
        <v>714</v>
      </c>
    </row>
    <row r="15" spans="1:12" ht="15">
      <c r="A15" s="71" t="s">
        <v>146</v>
      </c>
      <c r="B15" s="39">
        <f>VLOOKUP(L15,'[1]Sheet1'!$A$174:$K$186,2,FALSE)</f>
        <v>141</v>
      </c>
      <c r="C15" s="16">
        <f>VLOOKUP(L15,'[1]Sheet1'!$A$174:$K$186,3,FALSE)/100</f>
        <v>0.13623188405797101</v>
      </c>
      <c r="D15" s="39">
        <f>VLOOKUP(L15,'[1]Sheet1'!$A$174:$K$186,4,FALSE)</f>
        <v>48</v>
      </c>
      <c r="E15" s="16">
        <f>VLOOKUP(L15,'[1]Sheet1'!$A$174:$K$186,5,FALSE)/100</f>
        <v>0.03902439024390244</v>
      </c>
      <c r="F15" s="39">
        <f>VLOOKUP(L15,'[1]Sheet1'!$A$174:$K$186,6,FALSE)</f>
        <v>15</v>
      </c>
      <c r="G15" s="16">
        <f>VLOOKUP(L15,'[1]Sheet1'!$A$174:$K$186,7,FALSE)/100</f>
        <v>0.05415162454873646</v>
      </c>
      <c r="H15" s="39">
        <f>VLOOKUP(L15,'[1]Sheet1'!$A$174:$K$186,8,FALSE)</f>
        <v>2</v>
      </c>
      <c r="I15" s="16">
        <f>VLOOKUP(L15,'[1]Sheet1'!$A$174:$K$186,9,FALSE)/100</f>
        <v>0.09090909090909091</v>
      </c>
      <c r="J15" s="43">
        <f>VLOOKUP(L15,'[1]Sheet1'!$A$174:$K$186,10,FALSE)</f>
        <v>206</v>
      </c>
      <c r="K15" s="16">
        <f>VLOOKUP(L15,'[1]Sheet1'!$A$174:$K$186,11,FALSE)/100</f>
        <v>0.08034321372854915</v>
      </c>
      <c r="L15" s="320" t="s">
        <v>715</v>
      </c>
    </row>
    <row r="16" spans="1:12" ht="15.75" thickBot="1">
      <c r="A16" s="73" t="s">
        <v>147</v>
      </c>
      <c r="B16" s="62">
        <f>VLOOKUP(L16,'[1]Sheet1'!$A$174:$K$186,2,FALSE)</f>
        <v>173</v>
      </c>
      <c r="C16" s="20">
        <f>VLOOKUP(L16,'[1]Sheet1'!$A$174:$K$186,3,FALSE)/100</f>
        <v>0.1671497584541063</v>
      </c>
      <c r="D16" s="62">
        <f>VLOOKUP(L16,'[1]Sheet1'!$A$174:$K$186,4,FALSE)</f>
        <v>13</v>
      </c>
      <c r="E16" s="20">
        <f>VLOOKUP(L16,'[1]Sheet1'!$A$174:$K$186,5,FALSE)/100</f>
        <v>0.01056910569105691</v>
      </c>
      <c r="F16" s="62">
        <f>VLOOKUP(L16,'[1]Sheet1'!$A$174:$K$186,6,FALSE)</f>
        <v>2</v>
      </c>
      <c r="G16" s="20">
        <f>VLOOKUP(L16,'[1]Sheet1'!$A$174:$K$186,7,FALSE)/100</f>
        <v>0.007220216606498195</v>
      </c>
      <c r="H16" s="62">
        <f>VLOOKUP(L16,'[1]Sheet1'!$A$174:$K$186,8,FALSE)</f>
        <v>3</v>
      </c>
      <c r="I16" s="20">
        <f>VLOOKUP(L16,'[1]Sheet1'!$A$174:$K$186,9,FALSE)/100</f>
        <v>0.13636363636363635</v>
      </c>
      <c r="J16" s="65">
        <f>VLOOKUP(L16,'[1]Sheet1'!$A$174:$K$186,10,FALSE)</f>
        <v>191</v>
      </c>
      <c r="K16" s="20">
        <f>VLOOKUP(L16,'[1]Sheet1'!$A$174:$K$186,11,FALSE)/100</f>
        <v>0.07449297971918878</v>
      </c>
      <c r="L16" s="320" t="s">
        <v>716</v>
      </c>
    </row>
    <row r="17" spans="1:12" ht="15.75" thickBot="1">
      <c r="A17" s="23" t="s">
        <v>73</v>
      </c>
      <c r="B17" s="51">
        <f>VLOOKUP(L17,'[1]Sheet1'!$A$174:$K$186,2,FALSE)</f>
        <v>1035</v>
      </c>
      <c r="C17" s="24">
        <f>VLOOKUP(L17,'[1]Sheet1'!$A$174:$K$186,3,FALSE)/100</f>
        <v>1</v>
      </c>
      <c r="D17" s="51">
        <f>VLOOKUP(L17,'[1]Sheet1'!$A$174:$K$186,4,FALSE)</f>
        <v>1230</v>
      </c>
      <c r="E17" s="24">
        <f>VLOOKUP(L17,'[1]Sheet1'!$A$174:$K$186,5,FALSE)/100</f>
        <v>1</v>
      </c>
      <c r="F17" s="51">
        <f>VLOOKUP(L17,'[1]Sheet1'!$A$174:$K$186,6,FALSE)</f>
        <v>277</v>
      </c>
      <c r="G17" s="24">
        <f>VLOOKUP(L17,'[1]Sheet1'!$A$174:$K$186,7,FALSE)/100</f>
        <v>1</v>
      </c>
      <c r="H17" s="51">
        <f>VLOOKUP(L17,'[1]Sheet1'!$A$174:$K$186,8,FALSE)</f>
        <v>22</v>
      </c>
      <c r="I17" s="24">
        <f>VLOOKUP(L17,'[1]Sheet1'!$A$174:$K$186,9,FALSE)/100</f>
        <v>1</v>
      </c>
      <c r="J17" s="51">
        <f>VLOOKUP(L17,'[1]Sheet1'!$A$174:$K$186,10,FALSE)</f>
        <v>2564</v>
      </c>
      <c r="K17" s="24">
        <f>VLOOKUP(L17,'[1]Sheet1'!$A$174:$K$186,11,FALSE)/100</f>
        <v>1</v>
      </c>
      <c r="L17" s="321" t="s">
        <v>73</v>
      </c>
    </row>
    <row r="18" spans="1:11" ht="15">
      <c r="A18" s="99"/>
      <c r="B18" s="80"/>
      <c r="C18" s="100"/>
      <c r="D18" s="80"/>
      <c r="E18" s="100"/>
      <c r="F18" s="80"/>
      <c r="G18" s="100"/>
      <c r="H18" s="80"/>
      <c r="I18" s="100"/>
      <c r="J18" s="80"/>
      <c r="K18" s="100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24"/>
  <sheetViews>
    <sheetView zoomScalePageLayoutView="0" workbookViewId="0" topLeftCell="A1">
      <selection activeCell="P20" sqref="P20"/>
    </sheetView>
  </sheetViews>
  <sheetFormatPr defaultColWidth="11.421875" defaultRowHeight="15"/>
  <cols>
    <col min="1" max="1" width="25.7109375" style="311" customWidth="1"/>
    <col min="2" max="16" width="16.140625" style="311" customWidth="1"/>
    <col min="17" max="16384" width="11.421875" style="311" customWidth="1"/>
  </cols>
  <sheetData>
    <row r="1" spans="1:16" ht="24.75" customHeight="1" thickBot="1" thickTop="1">
      <c r="A1" s="342" t="s">
        <v>655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4"/>
    </row>
    <row r="2" spans="1:16" ht="24.75" customHeight="1" thickBot="1" thickTop="1">
      <c r="A2" s="342" t="s">
        <v>1015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4"/>
    </row>
    <row r="3" spans="1:16" ht="24.75" customHeight="1" thickBot="1" thickTop="1">
      <c r="A3" s="373" t="s">
        <v>149</v>
      </c>
      <c r="B3" s="390" t="s">
        <v>66</v>
      </c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5"/>
      <c r="P3" s="373" t="s">
        <v>1002</v>
      </c>
    </row>
    <row r="4" spans="1:16" ht="24.75" customHeight="1">
      <c r="A4" s="351"/>
      <c r="B4" s="360">
        <v>2012</v>
      </c>
      <c r="C4" s="361"/>
      <c r="D4" s="360">
        <v>2013</v>
      </c>
      <c r="E4" s="361"/>
      <c r="F4" s="360">
        <v>2014</v>
      </c>
      <c r="G4" s="361"/>
      <c r="H4" s="368">
        <v>2015</v>
      </c>
      <c r="I4" s="386"/>
      <c r="J4" s="360">
        <v>2016</v>
      </c>
      <c r="K4" s="361"/>
      <c r="L4" s="360">
        <v>2017</v>
      </c>
      <c r="M4" s="361"/>
      <c r="N4" s="360">
        <v>2018</v>
      </c>
      <c r="O4" s="361"/>
      <c r="P4" s="351"/>
    </row>
    <row r="5" spans="1:16" ht="24.75" customHeight="1" thickBot="1">
      <c r="A5" s="352"/>
      <c r="B5" s="59" t="s">
        <v>68</v>
      </c>
      <c r="C5" s="49" t="s">
        <v>67</v>
      </c>
      <c r="D5" s="59" t="s">
        <v>68</v>
      </c>
      <c r="E5" s="49" t="s">
        <v>67</v>
      </c>
      <c r="F5" s="59" t="s">
        <v>68</v>
      </c>
      <c r="G5" s="49" t="s">
        <v>67</v>
      </c>
      <c r="H5" s="81" t="s">
        <v>68</v>
      </c>
      <c r="I5" s="101" t="s">
        <v>67</v>
      </c>
      <c r="J5" s="59" t="s">
        <v>68</v>
      </c>
      <c r="K5" s="49" t="s">
        <v>67</v>
      </c>
      <c r="L5" s="59" t="s">
        <v>68</v>
      </c>
      <c r="M5" s="49" t="s">
        <v>67</v>
      </c>
      <c r="N5" s="59" t="s">
        <v>68</v>
      </c>
      <c r="O5" s="49" t="s">
        <v>67</v>
      </c>
      <c r="P5" s="352"/>
    </row>
    <row r="6" spans="1:17" ht="29.25" thickBot="1">
      <c r="A6" s="102" t="s">
        <v>150</v>
      </c>
      <c r="B6" s="103">
        <v>273</v>
      </c>
      <c r="C6" s="104">
        <v>0.11646757679180887</v>
      </c>
      <c r="D6" s="103">
        <v>277</v>
      </c>
      <c r="E6" s="104">
        <v>0.1159966499162479</v>
      </c>
      <c r="F6" s="103">
        <v>254</v>
      </c>
      <c r="G6" s="104">
        <v>0.11038678835289005</v>
      </c>
      <c r="H6" s="103">
        <v>255</v>
      </c>
      <c r="I6" s="104">
        <v>0.11189118034225537</v>
      </c>
      <c r="J6" s="103">
        <v>325</v>
      </c>
      <c r="K6" s="104">
        <v>0.12896825396825398</v>
      </c>
      <c r="L6" s="103">
        <v>313</v>
      </c>
      <c r="M6" s="104">
        <v>0.1225528582615505</v>
      </c>
      <c r="N6" s="103">
        <f>VLOOKUP(Q6,'[1]Sheet1'!$A$191:$C$204,2,FALSE)</f>
        <v>320</v>
      </c>
      <c r="O6" s="104">
        <f>VLOOKUP(Q6,'[1]Sheet1'!$A$191:$C$204,3,FALSE)/100</f>
        <v>0.12480499219968799</v>
      </c>
      <c r="P6" s="104">
        <f>(N6-L6)/L6</f>
        <v>0.022364217252396165</v>
      </c>
      <c r="Q6" s="320" t="s">
        <v>717</v>
      </c>
    </row>
    <row r="7" spans="1:17" ht="15">
      <c r="A7" s="105" t="s">
        <v>151</v>
      </c>
      <c r="B7" s="33">
        <v>492</v>
      </c>
      <c r="C7" s="106">
        <v>0.2098976109215017</v>
      </c>
      <c r="D7" s="33">
        <v>496</v>
      </c>
      <c r="E7" s="106">
        <v>0.20770519262981574</v>
      </c>
      <c r="F7" s="33">
        <v>485</v>
      </c>
      <c r="G7" s="106">
        <v>0.21077792264232942</v>
      </c>
      <c r="H7" s="33">
        <v>460</v>
      </c>
      <c r="I7" s="106">
        <v>0.20184291355857834</v>
      </c>
      <c r="J7" s="33">
        <v>489</v>
      </c>
      <c r="K7" s="106">
        <v>0.19404761904761905</v>
      </c>
      <c r="L7" s="33">
        <v>500</v>
      </c>
      <c r="M7" s="106">
        <v>0.19577133907595928</v>
      </c>
      <c r="N7" s="33">
        <f>VLOOKUP(Q7,'[1]Sheet1'!$A$191:$C$204,2,FALSE)</f>
        <v>557</v>
      </c>
      <c r="O7" s="106">
        <f>VLOOKUP(Q7,'[1]Sheet1'!$A$191:$C$204,3,FALSE)/100</f>
        <v>0.2172386895475819</v>
      </c>
      <c r="P7" s="106">
        <f aca="true" t="shared" si="0" ref="P7:P22">(N7-L7)/L7</f>
        <v>0.114</v>
      </c>
      <c r="Q7" s="320" t="s">
        <v>718</v>
      </c>
    </row>
    <row r="8" spans="1:17" ht="15">
      <c r="A8" s="107" t="s">
        <v>152</v>
      </c>
      <c r="B8" s="39">
        <v>155</v>
      </c>
      <c r="C8" s="108">
        <v>0.06612627986348123</v>
      </c>
      <c r="D8" s="39">
        <v>155</v>
      </c>
      <c r="E8" s="108">
        <v>0.06490787269681741</v>
      </c>
      <c r="F8" s="39">
        <v>189</v>
      </c>
      <c r="G8" s="108">
        <v>0.08213820078226858</v>
      </c>
      <c r="H8" s="39">
        <v>172</v>
      </c>
      <c r="I8" s="108">
        <v>0.07547169811320754</v>
      </c>
      <c r="J8" s="39">
        <v>183</v>
      </c>
      <c r="K8" s="108">
        <v>0.07261904761904762</v>
      </c>
      <c r="L8" s="39">
        <v>201</v>
      </c>
      <c r="M8" s="108">
        <v>0.07870007830853563</v>
      </c>
      <c r="N8" s="39">
        <f>VLOOKUP(Q8,'[1]Sheet1'!$A$191:$C$204,2,FALSE)</f>
        <v>199</v>
      </c>
      <c r="O8" s="108">
        <f>VLOOKUP(Q8,'[1]Sheet1'!$A$191:$C$204,3,FALSE)/100</f>
        <v>0.07761310452418098</v>
      </c>
      <c r="P8" s="108">
        <f t="shared" si="0"/>
        <v>-0.009950248756218905</v>
      </c>
      <c r="Q8" s="320" t="s">
        <v>719</v>
      </c>
    </row>
    <row r="9" spans="1:17" ht="15">
      <c r="A9" s="107" t="s">
        <v>153</v>
      </c>
      <c r="B9" s="39">
        <v>313</v>
      </c>
      <c r="C9" s="108">
        <v>0.13353242320819111</v>
      </c>
      <c r="D9" s="39">
        <v>345</v>
      </c>
      <c r="E9" s="108">
        <v>0.1444723618090452</v>
      </c>
      <c r="F9" s="39">
        <v>328</v>
      </c>
      <c r="G9" s="108">
        <v>0.14254671881790526</v>
      </c>
      <c r="H9" s="39">
        <v>299</v>
      </c>
      <c r="I9" s="108">
        <v>0.13119789381307592</v>
      </c>
      <c r="J9" s="39">
        <v>300</v>
      </c>
      <c r="K9" s="108">
        <v>0.11904761904761903</v>
      </c>
      <c r="L9" s="39">
        <v>384</v>
      </c>
      <c r="M9" s="108">
        <v>0.15035238841033674</v>
      </c>
      <c r="N9" s="39">
        <f>VLOOKUP(Q9,'[1]Sheet1'!$A$191:$C$204,2,FALSE)</f>
        <v>351</v>
      </c>
      <c r="O9" s="108">
        <f>VLOOKUP(Q9,'[1]Sheet1'!$A$191:$C$204,3,FALSE)/100</f>
        <v>0.13689547581903277</v>
      </c>
      <c r="P9" s="108">
        <f t="shared" si="0"/>
        <v>-0.0859375</v>
      </c>
      <c r="Q9" s="320" t="s">
        <v>720</v>
      </c>
    </row>
    <row r="10" spans="1:17" ht="15">
      <c r="A10" s="107" t="s">
        <v>154</v>
      </c>
      <c r="B10" s="39">
        <v>242</v>
      </c>
      <c r="C10" s="108">
        <v>0.10324232081911262</v>
      </c>
      <c r="D10" s="39">
        <v>250</v>
      </c>
      <c r="E10" s="108">
        <v>0.10469011725293133</v>
      </c>
      <c r="F10" s="39">
        <v>271</v>
      </c>
      <c r="G10" s="108">
        <v>0.11777488048674489</v>
      </c>
      <c r="H10" s="39">
        <v>228</v>
      </c>
      <c r="I10" s="108">
        <v>0.10004387889425187</v>
      </c>
      <c r="J10" s="39">
        <v>268</v>
      </c>
      <c r="K10" s="108">
        <v>0.10634920634920635</v>
      </c>
      <c r="L10" s="39">
        <v>268</v>
      </c>
      <c r="M10" s="108">
        <v>0.10493343774471416</v>
      </c>
      <c r="N10" s="39">
        <f>VLOOKUP(Q10,'[1]Sheet1'!$A$191:$C$204,2,FALSE)</f>
        <v>257</v>
      </c>
      <c r="O10" s="108">
        <f>VLOOKUP(Q10,'[1]Sheet1'!$A$191:$C$204,3,FALSE)/100</f>
        <v>0.1002340093603744</v>
      </c>
      <c r="P10" s="108">
        <f t="shared" si="0"/>
        <v>-0.041044776119402986</v>
      </c>
      <c r="Q10" s="320" t="s">
        <v>721</v>
      </c>
    </row>
    <row r="11" spans="1:17" ht="15">
      <c r="A11" s="107" t="s">
        <v>155</v>
      </c>
      <c r="B11" s="39">
        <v>245</v>
      </c>
      <c r="C11" s="108">
        <v>0.1045221843003413</v>
      </c>
      <c r="D11" s="39">
        <v>273</v>
      </c>
      <c r="E11" s="108">
        <v>0.114321608040201</v>
      </c>
      <c r="F11" s="39">
        <v>212</v>
      </c>
      <c r="G11" s="108">
        <v>0.09213385484571925</v>
      </c>
      <c r="H11" s="39">
        <v>251</v>
      </c>
      <c r="I11" s="108">
        <v>0.11013602457218079</v>
      </c>
      <c r="J11" s="39">
        <v>275</v>
      </c>
      <c r="K11" s="108">
        <v>0.10912698412698411</v>
      </c>
      <c r="L11" s="39">
        <v>295</v>
      </c>
      <c r="M11" s="108">
        <v>0.11550509005481598</v>
      </c>
      <c r="N11" s="39">
        <f>VLOOKUP(Q11,'[1]Sheet1'!$A$191:$C$204,2,FALSE)</f>
        <v>247</v>
      </c>
      <c r="O11" s="108">
        <f>VLOOKUP(Q11,'[1]Sheet1'!$A$191:$C$204,3,FALSE)/100</f>
        <v>0.09633385335413416</v>
      </c>
      <c r="P11" s="108">
        <f t="shared" si="0"/>
        <v>-0.16271186440677965</v>
      </c>
      <c r="Q11" s="320" t="s">
        <v>722</v>
      </c>
    </row>
    <row r="12" spans="1:17" ht="15.75" thickBot="1">
      <c r="A12" s="109" t="s">
        <v>156</v>
      </c>
      <c r="B12" s="110">
        <v>1447</v>
      </c>
      <c r="C12" s="111">
        <v>0.617320819112628</v>
      </c>
      <c r="D12" s="110">
        <v>1519</v>
      </c>
      <c r="E12" s="111">
        <v>0.6360971524288107</v>
      </c>
      <c r="F12" s="110">
        <v>1485</v>
      </c>
      <c r="G12" s="111">
        <v>0.6453715775749674</v>
      </c>
      <c r="H12" s="110">
        <v>1410</v>
      </c>
      <c r="I12" s="111">
        <v>0.6186924089512944</v>
      </c>
      <c r="J12" s="110">
        <v>1515</v>
      </c>
      <c r="K12" s="111">
        <v>0.6011904761904762</v>
      </c>
      <c r="L12" s="110">
        <v>1648</v>
      </c>
      <c r="M12" s="111">
        <v>0.6452623335943619</v>
      </c>
      <c r="N12" s="110">
        <f>SUM(N7:N11)</f>
        <v>1611</v>
      </c>
      <c r="O12" s="111">
        <f>SUM(O7:O11)</f>
        <v>0.6283151326053041</v>
      </c>
      <c r="P12" s="111">
        <f t="shared" si="0"/>
        <v>-0.022451456310679612</v>
      </c>
      <c r="Q12" s="322"/>
    </row>
    <row r="13" spans="1:17" ht="15">
      <c r="A13" s="105" t="s">
        <v>157</v>
      </c>
      <c r="B13" s="33">
        <v>49</v>
      </c>
      <c r="C13" s="106">
        <v>0.020904436860068258</v>
      </c>
      <c r="D13" s="33">
        <v>50</v>
      </c>
      <c r="E13" s="106">
        <v>0.020938023450586266</v>
      </c>
      <c r="F13" s="33">
        <v>64</v>
      </c>
      <c r="G13" s="106">
        <v>0.027813993915688832</v>
      </c>
      <c r="H13" s="33">
        <v>48</v>
      </c>
      <c r="I13" s="106">
        <v>0.02106186924089513</v>
      </c>
      <c r="J13" s="33">
        <v>66</v>
      </c>
      <c r="K13" s="106">
        <v>0.02619047619047619</v>
      </c>
      <c r="L13" s="33">
        <v>55</v>
      </c>
      <c r="M13" s="106">
        <v>0.02153484729835552</v>
      </c>
      <c r="N13" s="33">
        <f>VLOOKUP(Q13,'[1]Sheet1'!$A$191:$C$204,2,FALSE)</f>
        <v>47</v>
      </c>
      <c r="O13" s="106">
        <f>VLOOKUP(Q13,'[1]Sheet1'!$A$191:$C$204,3,FALSE)/100</f>
        <v>0.018330733229329172</v>
      </c>
      <c r="P13" s="106">
        <f t="shared" si="0"/>
        <v>-0.14545454545454545</v>
      </c>
      <c r="Q13" s="320" t="s">
        <v>723</v>
      </c>
    </row>
    <row r="14" spans="1:17" ht="15">
      <c r="A14" s="107" t="s">
        <v>158</v>
      </c>
      <c r="B14" s="39">
        <v>176</v>
      </c>
      <c r="C14" s="108">
        <v>0.07508532423208192</v>
      </c>
      <c r="D14" s="39">
        <v>182</v>
      </c>
      <c r="E14" s="108">
        <v>0.076214405360134</v>
      </c>
      <c r="F14" s="39">
        <v>168</v>
      </c>
      <c r="G14" s="108">
        <v>0.07301173402868318</v>
      </c>
      <c r="H14" s="39">
        <v>183</v>
      </c>
      <c r="I14" s="108">
        <v>0.08029837648091268</v>
      </c>
      <c r="J14" s="39">
        <v>195</v>
      </c>
      <c r="K14" s="108">
        <v>0.07738095238095238</v>
      </c>
      <c r="L14" s="39">
        <v>172</v>
      </c>
      <c r="M14" s="108">
        <v>0.06734534064212999</v>
      </c>
      <c r="N14" s="39">
        <f>VLOOKUP(Q14,'[1]Sheet1'!$A$191:$C$204,2,FALSE)</f>
        <v>198</v>
      </c>
      <c r="O14" s="108">
        <f>VLOOKUP(Q14,'[1]Sheet1'!$A$191:$C$204,3,FALSE)/100</f>
        <v>0.07722308892355695</v>
      </c>
      <c r="P14" s="108">
        <f t="shared" si="0"/>
        <v>0.1511627906976744</v>
      </c>
      <c r="Q14" s="320" t="s">
        <v>724</v>
      </c>
    </row>
    <row r="15" spans="1:17" ht="15">
      <c r="A15" s="107" t="s">
        <v>159</v>
      </c>
      <c r="B15" s="39">
        <v>188</v>
      </c>
      <c r="C15" s="108">
        <v>0.08020477815699659</v>
      </c>
      <c r="D15" s="39">
        <v>168</v>
      </c>
      <c r="E15" s="108">
        <v>0.07035175879396985</v>
      </c>
      <c r="F15" s="39">
        <v>154</v>
      </c>
      <c r="G15" s="108">
        <v>0.06692742285962625</v>
      </c>
      <c r="H15" s="39">
        <v>170</v>
      </c>
      <c r="I15" s="108">
        <v>0.07459412022817025</v>
      </c>
      <c r="J15" s="39">
        <v>187</v>
      </c>
      <c r="K15" s="108">
        <v>0.0742063492063492</v>
      </c>
      <c r="L15" s="39">
        <v>177</v>
      </c>
      <c r="M15" s="108">
        <v>0.06930305403288958</v>
      </c>
      <c r="N15" s="39">
        <f>VLOOKUP(Q15,'[1]Sheet1'!$A$191:$C$204,2,FALSE)</f>
        <v>154</v>
      </c>
      <c r="O15" s="108">
        <f>VLOOKUP(Q15,'[1]Sheet1'!$A$191:$C$204,3,FALSE)/100</f>
        <v>0.06006240249609984</v>
      </c>
      <c r="P15" s="108">
        <f t="shared" si="0"/>
        <v>-0.12994350282485875</v>
      </c>
      <c r="Q15" s="320" t="s">
        <v>725</v>
      </c>
    </row>
    <row r="16" spans="1:17" ht="15">
      <c r="A16" s="107" t="s">
        <v>160</v>
      </c>
      <c r="B16" s="39">
        <v>31</v>
      </c>
      <c r="C16" s="108">
        <v>0.013225255972696246</v>
      </c>
      <c r="D16" s="39">
        <v>47</v>
      </c>
      <c r="E16" s="108">
        <v>0.01968174204355109</v>
      </c>
      <c r="F16" s="39">
        <v>43</v>
      </c>
      <c r="G16" s="108">
        <v>0.018687527162103434</v>
      </c>
      <c r="H16" s="39">
        <v>53</v>
      </c>
      <c r="I16" s="108">
        <v>0.023255813953488372</v>
      </c>
      <c r="J16" s="39">
        <v>37</v>
      </c>
      <c r="K16" s="108">
        <v>0.01468253968253968</v>
      </c>
      <c r="L16" s="39">
        <v>39</v>
      </c>
      <c r="M16" s="108">
        <v>0.015270164447924825</v>
      </c>
      <c r="N16" s="39">
        <f>VLOOKUP(Q16,'[1]Sheet1'!$A$191:$C$204,2,FALSE)</f>
        <v>47</v>
      </c>
      <c r="O16" s="108">
        <f>VLOOKUP(Q16,'[1]Sheet1'!$A$191:$C$204,3,FALSE)/100</f>
        <v>0.018330733229329172</v>
      </c>
      <c r="P16" s="108">
        <f t="shared" si="0"/>
        <v>0.20512820512820512</v>
      </c>
      <c r="Q16" s="320" t="s">
        <v>726</v>
      </c>
    </row>
    <row r="17" spans="1:17" ht="15">
      <c r="A17" s="107" t="s">
        <v>161</v>
      </c>
      <c r="B17" s="39">
        <v>99</v>
      </c>
      <c r="C17" s="108">
        <v>0.04223549488054607</v>
      </c>
      <c r="D17" s="39">
        <v>75</v>
      </c>
      <c r="E17" s="108">
        <v>0.031407035175879394</v>
      </c>
      <c r="F17" s="39">
        <v>65</v>
      </c>
      <c r="G17" s="108">
        <v>0.02824858757062147</v>
      </c>
      <c r="H17" s="39">
        <v>80</v>
      </c>
      <c r="I17" s="108">
        <v>0.035103115401491886</v>
      </c>
      <c r="J17" s="39">
        <v>96</v>
      </c>
      <c r="K17" s="108">
        <v>0.0380952380952381</v>
      </c>
      <c r="L17" s="39">
        <v>77</v>
      </c>
      <c r="M17" s="108">
        <v>0.030148786217697728</v>
      </c>
      <c r="N17" s="39">
        <f>VLOOKUP(Q17,'[1]Sheet1'!$A$191:$C$204,2,FALSE)</f>
        <v>96</v>
      </c>
      <c r="O17" s="108">
        <f>VLOOKUP(Q17,'[1]Sheet1'!$A$191:$C$204,3,FALSE)/100</f>
        <v>0.0374414976599064</v>
      </c>
      <c r="P17" s="108">
        <f t="shared" si="0"/>
        <v>0.24675324675324675</v>
      </c>
      <c r="Q17" s="320" t="s">
        <v>727</v>
      </c>
    </row>
    <row r="18" spans="1:17" ht="15.75" thickBot="1">
      <c r="A18" s="109" t="s">
        <v>162</v>
      </c>
      <c r="B18" s="110">
        <v>543</v>
      </c>
      <c r="C18" s="111">
        <v>0.23165529010238908</v>
      </c>
      <c r="D18" s="110">
        <v>522</v>
      </c>
      <c r="E18" s="111">
        <v>0.2185929648241206</v>
      </c>
      <c r="F18" s="110">
        <v>494</v>
      </c>
      <c r="G18" s="111">
        <v>0.21468926553672316</v>
      </c>
      <c r="H18" s="110">
        <v>534</v>
      </c>
      <c r="I18" s="111">
        <v>0.2343132953049583</v>
      </c>
      <c r="J18" s="110">
        <v>581</v>
      </c>
      <c r="K18" s="111">
        <v>0.23055555555555557</v>
      </c>
      <c r="L18" s="110">
        <v>520</v>
      </c>
      <c r="M18" s="111">
        <v>0.20360219263899765</v>
      </c>
      <c r="N18" s="110">
        <f>SUM(N13:N17)</f>
        <v>542</v>
      </c>
      <c r="O18" s="111">
        <f>SUM(O13:O17)</f>
        <v>0.21138845553822153</v>
      </c>
      <c r="P18" s="111">
        <f t="shared" si="0"/>
        <v>0.04230769230769231</v>
      </c>
      <c r="Q18" s="322"/>
    </row>
    <row r="19" spans="1:17" ht="15">
      <c r="A19" s="105" t="s">
        <v>163</v>
      </c>
      <c r="B19" s="33">
        <v>74</v>
      </c>
      <c r="C19" s="106">
        <v>0.031569965870307165</v>
      </c>
      <c r="D19" s="33">
        <v>70</v>
      </c>
      <c r="E19" s="106">
        <v>0.02931323283082077</v>
      </c>
      <c r="F19" s="33">
        <v>67</v>
      </c>
      <c r="G19" s="106">
        <v>0.029117774880486745</v>
      </c>
      <c r="H19" s="33">
        <v>71</v>
      </c>
      <c r="I19" s="106">
        <v>0.031154014918824045</v>
      </c>
      <c r="J19" s="33">
        <v>80</v>
      </c>
      <c r="K19" s="106">
        <v>0.03174603174603175</v>
      </c>
      <c r="L19" s="33">
        <v>67</v>
      </c>
      <c r="M19" s="106">
        <v>0.02623335943617854</v>
      </c>
      <c r="N19" s="33">
        <f>VLOOKUP(Q19,'[1]Sheet1'!$A$191:$C$204,2,FALSE)</f>
        <v>82</v>
      </c>
      <c r="O19" s="106">
        <f>VLOOKUP(Q19,'[1]Sheet1'!$A$191:$C$204,3,FALSE)/100</f>
        <v>0.031981279251170044</v>
      </c>
      <c r="P19" s="106">
        <f t="shared" si="0"/>
        <v>0.22388059701492538</v>
      </c>
      <c r="Q19" s="320" t="s">
        <v>728</v>
      </c>
    </row>
    <row r="20" spans="1:17" ht="15">
      <c r="A20" s="107" t="s">
        <v>164</v>
      </c>
      <c r="B20" s="39">
        <v>0</v>
      </c>
      <c r="C20" s="108">
        <v>0</v>
      </c>
      <c r="D20" s="39">
        <v>0</v>
      </c>
      <c r="E20" s="108">
        <v>0</v>
      </c>
      <c r="F20" s="39">
        <v>0</v>
      </c>
      <c r="G20" s="108">
        <v>0</v>
      </c>
      <c r="H20" s="39">
        <v>0</v>
      </c>
      <c r="I20" s="108">
        <v>0</v>
      </c>
      <c r="J20" s="39">
        <v>0</v>
      </c>
      <c r="K20" s="108">
        <v>0</v>
      </c>
      <c r="L20" s="39">
        <v>0</v>
      </c>
      <c r="M20" s="108">
        <v>0</v>
      </c>
      <c r="N20" s="39">
        <v>0</v>
      </c>
      <c r="O20" s="108">
        <v>0</v>
      </c>
      <c r="P20" s="108"/>
      <c r="Q20" s="322"/>
    </row>
    <row r="21" spans="1:17" ht="15.75" thickBot="1">
      <c r="A21" s="112" t="s">
        <v>85</v>
      </c>
      <c r="B21" s="62">
        <v>7</v>
      </c>
      <c r="C21" s="113">
        <v>0.0029863481228668944</v>
      </c>
      <c r="D21" s="62">
        <v>0</v>
      </c>
      <c r="E21" s="113">
        <v>0</v>
      </c>
      <c r="F21" s="62">
        <v>1</v>
      </c>
      <c r="G21" s="113">
        <v>0.000434593654932638</v>
      </c>
      <c r="H21" s="62">
        <v>9</v>
      </c>
      <c r="I21" s="113">
        <v>0.003949100482667837</v>
      </c>
      <c r="J21" s="62">
        <v>19</v>
      </c>
      <c r="K21" s="113">
        <v>0.00753968253968254</v>
      </c>
      <c r="L21" s="62">
        <v>6</v>
      </c>
      <c r="M21" s="113">
        <v>0.0023492560689115116</v>
      </c>
      <c r="N21" s="62">
        <f>VLOOKUP(Q21,'[1]Sheet1'!$A$191:$C$204,2,FALSE)</f>
        <v>9</v>
      </c>
      <c r="O21" s="113">
        <f>VLOOKUP(Q21,'[1]Sheet1'!$A$191:$C$204,3,FALSE)/100</f>
        <v>0.0035101404056162248</v>
      </c>
      <c r="P21" s="113">
        <f t="shared" si="0"/>
        <v>0.5</v>
      </c>
      <c r="Q21" s="320" t="s">
        <v>729</v>
      </c>
    </row>
    <row r="22" spans="1:17" ht="15.75" thickBot="1">
      <c r="A22" s="114" t="s">
        <v>125</v>
      </c>
      <c r="B22" s="115">
        <v>2344</v>
      </c>
      <c r="C22" s="116">
        <v>1</v>
      </c>
      <c r="D22" s="115">
        <v>2388</v>
      </c>
      <c r="E22" s="116">
        <v>1</v>
      </c>
      <c r="F22" s="115">
        <v>2301</v>
      </c>
      <c r="G22" s="116">
        <v>1</v>
      </c>
      <c r="H22" s="115">
        <v>2279</v>
      </c>
      <c r="I22" s="116">
        <v>1</v>
      </c>
      <c r="J22" s="115">
        <v>2520</v>
      </c>
      <c r="K22" s="116">
        <v>1</v>
      </c>
      <c r="L22" s="115">
        <v>2554</v>
      </c>
      <c r="M22" s="116">
        <v>1</v>
      </c>
      <c r="N22" s="115">
        <f>VLOOKUP(Q22,'[1]Sheet1'!$A$191:$C$204,2,FALSE)</f>
        <v>2564</v>
      </c>
      <c r="O22" s="116">
        <f>VLOOKUP(Q22,'[1]Sheet1'!$A$191:$C$204,3,FALSE)/100</f>
        <v>1</v>
      </c>
      <c r="P22" s="117">
        <f t="shared" si="0"/>
        <v>0.003915426781519186</v>
      </c>
      <c r="Q22" s="321" t="s">
        <v>73</v>
      </c>
    </row>
    <row r="24" ht="15">
      <c r="N24" s="329"/>
    </row>
  </sheetData>
  <sheetProtection/>
  <mergeCells count="12">
    <mergeCell ref="P3:P5"/>
    <mergeCell ref="J4:K4"/>
    <mergeCell ref="B3:O3"/>
    <mergeCell ref="A3:A5"/>
    <mergeCell ref="A1:P1"/>
    <mergeCell ref="A2:P2"/>
    <mergeCell ref="H4:I4"/>
    <mergeCell ref="N4:O4"/>
    <mergeCell ref="B4:C4"/>
    <mergeCell ref="L4:M4"/>
    <mergeCell ref="D4:E4"/>
    <mergeCell ref="F4:G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1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25.7109375" style="311" customWidth="1"/>
    <col min="2" max="11" width="13.8515625" style="311" customWidth="1"/>
    <col min="12" max="16384" width="11.421875" style="311" customWidth="1"/>
  </cols>
  <sheetData>
    <row r="1" spans="1:11" ht="49.5" customHeight="1" thickBot="1" thickTop="1">
      <c r="A1" s="355" t="s">
        <v>1016</v>
      </c>
      <c r="B1" s="356"/>
      <c r="C1" s="356"/>
      <c r="D1" s="356"/>
      <c r="E1" s="356"/>
      <c r="F1" s="356"/>
      <c r="G1" s="356"/>
      <c r="H1" s="356"/>
      <c r="I1" s="356"/>
      <c r="J1" s="356"/>
      <c r="K1" s="357"/>
    </row>
    <row r="2" spans="1:11" ht="24.75" customHeight="1" thickBot="1" thickTop="1">
      <c r="A2" s="345" t="s">
        <v>149</v>
      </c>
      <c r="B2" s="393" t="s">
        <v>77</v>
      </c>
      <c r="C2" s="394"/>
      <c r="D2" s="394"/>
      <c r="E2" s="394"/>
      <c r="F2" s="394"/>
      <c r="G2" s="394"/>
      <c r="H2" s="394"/>
      <c r="I2" s="395"/>
      <c r="J2" s="360" t="s">
        <v>73</v>
      </c>
      <c r="K2" s="361"/>
    </row>
    <row r="3" spans="1:11" ht="24.75" customHeight="1">
      <c r="A3" s="369"/>
      <c r="B3" s="353" t="s">
        <v>69</v>
      </c>
      <c r="C3" s="354"/>
      <c r="D3" s="353" t="s">
        <v>70</v>
      </c>
      <c r="E3" s="354"/>
      <c r="F3" s="353" t="s">
        <v>71</v>
      </c>
      <c r="G3" s="354"/>
      <c r="H3" s="353" t="s">
        <v>72</v>
      </c>
      <c r="I3" s="354"/>
      <c r="J3" s="372"/>
      <c r="K3" s="363"/>
    </row>
    <row r="4" spans="1:11" ht="24.75" customHeight="1" thickBot="1">
      <c r="A4" s="392"/>
      <c r="B4" s="59" t="s">
        <v>68</v>
      </c>
      <c r="C4" s="49" t="s">
        <v>67</v>
      </c>
      <c r="D4" s="81" t="s">
        <v>68</v>
      </c>
      <c r="E4" s="20" t="s">
        <v>67</v>
      </c>
      <c r="F4" s="59" t="s">
        <v>68</v>
      </c>
      <c r="G4" s="49" t="s">
        <v>67</v>
      </c>
      <c r="H4" s="81" t="s">
        <v>68</v>
      </c>
      <c r="I4" s="20" t="s">
        <v>67</v>
      </c>
      <c r="J4" s="59" t="s">
        <v>68</v>
      </c>
      <c r="K4" s="49" t="s">
        <v>67</v>
      </c>
    </row>
    <row r="5" spans="1:12" ht="24.75" customHeight="1" thickBot="1">
      <c r="A5" s="102" t="s">
        <v>150</v>
      </c>
      <c r="B5" s="103">
        <f>VLOOKUP(L5,'[1]Sheet1'!$A$209:$K$222,2,FALSE)</f>
        <v>112</v>
      </c>
      <c r="C5" s="104">
        <f>VLOOKUP(L5,'[1]Sheet1'!$A$209:$K$222,3,FALSE)/100</f>
        <v>0.10821256038647344</v>
      </c>
      <c r="D5" s="118">
        <f>VLOOKUP(L5,'[1]Sheet1'!$A$209:$K$222,4,FALSE)</f>
        <v>173</v>
      </c>
      <c r="E5" s="119">
        <f>VLOOKUP(L5,'[1]Sheet1'!$A$209:$K$222,5,FALSE)/100</f>
        <v>0.14065040650406507</v>
      </c>
      <c r="F5" s="103">
        <f>VLOOKUP(L5,'[1]Sheet1'!$A$209:$K$222,6,FALSE)</f>
        <v>34</v>
      </c>
      <c r="G5" s="104">
        <f>VLOOKUP(L5,'[1]Sheet1'!$A$209:$K$222,7,FALSE)/100</f>
        <v>0.1227436823104693</v>
      </c>
      <c r="H5" s="118">
        <f>VLOOKUP(L5,'[1]Sheet1'!$A$209:$K$222,8,FALSE)</f>
        <v>1</v>
      </c>
      <c r="I5" s="119">
        <f>VLOOKUP(L5,'[1]Sheet1'!$A$209:$K$222,9,FALSE)/100</f>
        <v>0.045454545454545456</v>
      </c>
      <c r="J5" s="103">
        <f>VLOOKUP(L5,'[1]Sheet1'!$A$209:$K$222,10,FALSE)</f>
        <v>320</v>
      </c>
      <c r="K5" s="104">
        <f>VLOOKUP(L5,'[1]Sheet1'!$A$209:$K$222,11,FALSE)/100</f>
        <v>0.12480499219968799</v>
      </c>
      <c r="L5" s="323" t="s">
        <v>717</v>
      </c>
    </row>
    <row r="6" spans="1:12" ht="15">
      <c r="A6" s="105" t="s">
        <v>151</v>
      </c>
      <c r="B6" s="33">
        <f>VLOOKUP(L6,'[1]Sheet1'!$A$209:$K$222,2,FALSE)</f>
        <v>243</v>
      </c>
      <c r="C6" s="106">
        <f>VLOOKUP(L6,'[1]Sheet1'!$A$209:$K$222,3,FALSE)/100</f>
        <v>0.23478260869565218</v>
      </c>
      <c r="D6" s="70">
        <f>VLOOKUP(L6,'[1]Sheet1'!$A$209:$K$222,4,FALSE)</f>
        <v>254</v>
      </c>
      <c r="E6" s="120">
        <f>VLOOKUP(L6,'[1]Sheet1'!$A$209:$K$222,5,FALSE)/100</f>
        <v>0.2065040650406504</v>
      </c>
      <c r="F6" s="33">
        <f>VLOOKUP(L6,'[1]Sheet1'!$A$209:$K$222,6,FALSE)</f>
        <v>57</v>
      </c>
      <c r="G6" s="106">
        <f>VLOOKUP(L6,'[1]Sheet1'!$A$209:$K$222,7,FALSE)/100</f>
        <v>0.20577617328519854</v>
      </c>
      <c r="H6" s="70">
        <f>VLOOKUP(L6,'[1]Sheet1'!$A$209:$K$222,8,FALSE)</f>
        <v>3</v>
      </c>
      <c r="I6" s="120">
        <f>VLOOKUP(L6,'[1]Sheet1'!$A$209:$K$222,9,FALSE)/100</f>
        <v>0.13636363636363635</v>
      </c>
      <c r="J6" s="33">
        <f>VLOOKUP(L6,'[1]Sheet1'!$A$209:$K$222,10,FALSE)</f>
        <v>557</v>
      </c>
      <c r="K6" s="106">
        <f>VLOOKUP(L6,'[1]Sheet1'!$A$209:$K$222,11,FALSE)/100</f>
        <v>0.2172386895475819</v>
      </c>
      <c r="L6" s="323" t="s">
        <v>718</v>
      </c>
    </row>
    <row r="7" spans="1:12" ht="15">
      <c r="A7" s="107" t="s">
        <v>152</v>
      </c>
      <c r="B7" s="39">
        <f>VLOOKUP(L7,'[1]Sheet1'!$A$209:$K$222,2,FALSE)</f>
        <v>69</v>
      </c>
      <c r="C7" s="108">
        <f>VLOOKUP(L7,'[1]Sheet1'!$A$209:$K$222,3,FALSE)/100</f>
        <v>0.06666666666666668</v>
      </c>
      <c r="D7" s="72">
        <f>VLOOKUP(L7,'[1]Sheet1'!$A$209:$K$222,4,FALSE)</f>
        <v>109</v>
      </c>
      <c r="E7" s="121">
        <f>VLOOKUP(L7,'[1]Sheet1'!$A$209:$K$222,5,FALSE)/100</f>
        <v>0.08861788617886181</v>
      </c>
      <c r="F7" s="39">
        <f>VLOOKUP(L7,'[1]Sheet1'!$A$209:$K$222,6,FALSE)</f>
        <v>20</v>
      </c>
      <c r="G7" s="108">
        <f>VLOOKUP(L7,'[1]Sheet1'!$A$209:$K$222,7,FALSE)/100</f>
        <v>0.07220216606498195</v>
      </c>
      <c r="H7" s="72">
        <f>VLOOKUP(L7,'[1]Sheet1'!$A$209:$K$222,8,FALSE)</f>
        <v>1</v>
      </c>
      <c r="I7" s="121">
        <f>VLOOKUP(L7,'[1]Sheet1'!$A$209:$K$222,9,FALSE)/100</f>
        <v>0.045454545454545456</v>
      </c>
      <c r="J7" s="39">
        <f>VLOOKUP(L7,'[1]Sheet1'!$A$209:$K$222,10,FALSE)</f>
        <v>199</v>
      </c>
      <c r="K7" s="108">
        <f>VLOOKUP(L7,'[1]Sheet1'!$A$209:$K$222,11,FALSE)/100</f>
        <v>0.07761310452418098</v>
      </c>
      <c r="L7" s="323" t="s">
        <v>719</v>
      </c>
    </row>
    <row r="8" spans="1:12" ht="15">
      <c r="A8" s="107" t="s">
        <v>153</v>
      </c>
      <c r="B8" s="39">
        <f>VLOOKUP(L8,'[1]Sheet1'!$A$209:$K$222,2,FALSE)</f>
        <v>168</v>
      </c>
      <c r="C8" s="108">
        <f>VLOOKUP(L8,'[1]Sheet1'!$A$209:$K$222,3,FALSE)/100</f>
        <v>0.16231884057971013</v>
      </c>
      <c r="D8" s="72">
        <f>VLOOKUP(L8,'[1]Sheet1'!$A$209:$K$222,4,FALSE)</f>
        <v>145</v>
      </c>
      <c r="E8" s="121">
        <f>VLOOKUP(L8,'[1]Sheet1'!$A$209:$K$222,5,FALSE)/100</f>
        <v>0.11788617886178862</v>
      </c>
      <c r="F8" s="39">
        <f>VLOOKUP(L8,'[1]Sheet1'!$A$209:$K$222,6,FALSE)</f>
        <v>38</v>
      </c>
      <c r="G8" s="108">
        <f>VLOOKUP(L8,'[1]Sheet1'!$A$209:$K$222,7,FALSE)/100</f>
        <v>0.1371841155234657</v>
      </c>
      <c r="H8" s="72">
        <f>VLOOKUP(L8,'[1]Sheet1'!$A$209:$K$222,8,FALSE)</f>
        <v>0</v>
      </c>
      <c r="I8" s="121">
        <f>VLOOKUP(L8,'[1]Sheet1'!$A$209:$K$222,9,FALSE)/100</f>
        <v>0</v>
      </c>
      <c r="J8" s="39">
        <f>VLOOKUP(L8,'[1]Sheet1'!$A$209:$K$222,10,FALSE)</f>
        <v>351</v>
      </c>
      <c r="K8" s="108">
        <f>VLOOKUP(L8,'[1]Sheet1'!$A$209:$K$222,11,FALSE)/100</f>
        <v>0.13689547581903277</v>
      </c>
      <c r="L8" s="323" t="s">
        <v>720</v>
      </c>
    </row>
    <row r="9" spans="1:12" ht="15">
      <c r="A9" s="107" t="s">
        <v>154</v>
      </c>
      <c r="B9" s="39">
        <f>VLOOKUP(L9,'[1]Sheet1'!$A$209:$K$222,2,FALSE)</f>
        <v>111</v>
      </c>
      <c r="C9" s="108">
        <f>VLOOKUP(L9,'[1]Sheet1'!$A$209:$K$222,3,FALSE)/100</f>
        <v>0.1072463768115942</v>
      </c>
      <c r="D9" s="72">
        <f>VLOOKUP(L9,'[1]Sheet1'!$A$209:$K$222,4,FALSE)</f>
        <v>120</v>
      </c>
      <c r="E9" s="121">
        <f>VLOOKUP(L9,'[1]Sheet1'!$A$209:$K$222,5,FALSE)/100</f>
        <v>0.0975609756097561</v>
      </c>
      <c r="F9" s="39">
        <f>VLOOKUP(L9,'[1]Sheet1'!$A$209:$K$222,6,FALSE)</f>
        <v>22</v>
      </c>
      <c r="G9" s="108">
        <f>VLOOKUP(L9,'[1]Sheet1'!$A$209:$K$222,7,FALSE)/100</f>
        <v>0.07942238267148015</v>
      </c>
      <c r="H9" s="72">
        <f>VLOOKUP(L9,'[1]Sheet1'!$A$209:$K$222,8,FALSE)</f>
        <v>4</v>
      </c>
      <c r="I9" s="121">
        <f>VLOOKUP(L9,'[1]Sheet1'!$A$209:$K$222,9,FALSE)/100</f>
        <v>0.18181818181818182</v>
      </c>
      <c r="J9" s="39">
        <f>VLOOKUP(L9,'[1]Sheet1'!$A$209:$K$222,10,FALSE)</f>
        <v>257</v>
      </c>
      <c r="K9" s="108">
        <f>VLOOKUP(L9,'[1]Sheet1'!$A$209:$K$222,11,FALSE)/100</f>
        <v>0.1002340093603744</v>
      </c>
      <c r="L9" s="323" t="s">
        <v>721</v>
      </c>
    </row>
    <row r="10" spans="1:12" ht="15">
      <c r="A10" s="107" t="s">
        <v>155</v>
      </c>
      <c r="B10" s="39">
        <f>VLOOKUP(L10,'[1]Sheet1'!$A$209:$K$222,2,FALSE)</f>
        <v>117</v>
      </c>
      <c r="C10" s="108">
        <f>VLOOKUP(L10,'[1]Sheet1'!$A$209:$K$222,3,FALSE)/100</f>
        <v>0.11304347826086956</v>
      </c>
      <c r="D10" s="72">
        <f>VLOOKUP(L10,'[1]Sheet1'!$A$209:$K$222,4,FALSE)</f>
        <v>112</v>
      </c>
      <c r="E10" s="121">
        <f>VLOOKUP(L10,'[1]Sheet1'!$A$209:$K$222,5,FALSE)/100</f>
        <v>0.09105691056910568</v>
      </c>
      <c r="F10" s="39">
        <f>VLOOKUP(L10,'[1]Sheet1'!$A$209:$K$222,6,FALSE)</f>
        <v>17</v>
      </c>
      <c r="G10" s="108">
        <f>VLOOKUP(L10,'[1]Sheet1'!$A$209:$K$222,7,FALSE)/100</f>
        <v>0.06137184115523465</v>
      </c>
      <c r="H10" s="72">
        <f>VLOOKUP(L10,'[1]Sheet1'!$A$209:$K$222,8,FALSE)</f>
        <v>1</v>
      </c>
      <c r="I10" s="121">
        <f>VLOOKUP(L10,'[1]Sheet1'!$A$209:$K$222,9,FALSE)/100</f>
        <v>0.045454545454545456</v>
      </c>
      <c r="J10" s="39">
        <f>VLOOKUP(L10,'[1]Sheet1'!$A$209:$K$222,10,FALSE)</f>
        <v>247</v>
      </c>
      <c r="K10" s="108">
        <f>VLOOKUP(L10,'[1]Sheet1'!$A$209:$K$222,11,FALSE)/100</f>
        <v>0.09633385335413416</v>
      </c>
      <c r="L10" s="323" t="s">
        <v>722</v>
      </c>
    </row>
    <row r="11" spans="1:12" ht="24.75" customHeight="1" thickBot="1">
      <c r="A11" s="109" t="s">
        <v>156</v>
      </c>
      <c r="B11" s="110">
        <f>SUM(B6:B10)</f>
        <v>708</v>
      </c>
      <c r="C11" s="111">
        <f aca="true" t="shared" si="0" ref="C11:K11">SUM(C6:C10)</f>
        <v>0.6840579710144927</v>
      </c>
      <c r="D11" s="122">
        <f t="shared" si="0"/>
        <v>740</v>
      </c>
      <c r="E11" s="123">
        <f t="shared" si="0"/>
        <v>0.6016260162601625</v>
      </c>
      <c r="F11" s="110">
        <f t="shared" si="0"/>
        <v>154</v>
      </c>
      <c r="G11" s="111">
        <f t="shared" si="0"/>
        <v>0.555956678700361</v>
      </c>
      <c r="H11" s="122">
        <f t="shared" si="0"/>
        <v>9</v>
      </c>
      <c r="I11" s="123">
        <f t="shared" si="0"/>
        <v>0.4090909090909091</v>
      </c>
      <c r="J11" s="110">
        <f t="shared" si="0"/>
        <v>1611</v>
      </c>
      <c r="K11" s="111">
        <f t="shared" si="0"/>
        <v>0.6283151326053041</v>
      </c>
      <c r="L11" s="322"/>
    </row>
    <row r="12" spans="1:12" ht="15">
      <c r="A12" s="105" t="s">
        <v>157</v>
      </c>
      <c r="B12" s="33">
        <f>VLOOKUP(L12,'[1]Sheet1'!$A$209:$K$222,2,FALSE)</f>
        <v>19</v>
      </c>
      <c r="C12" s="106">
        <f>VLOOKUP(L12,'[1]Sheet1'!$A$209:$K$222,3,FALSE)/100</f>
        <v>0.018357487922705317</v>
      </c>
      <c r="D12" s="70">
        <f>VLOOKUP(L12,'[1]Sheet1'!$A$209:$K$222,4,FALSE)</f>
        <v>19</v>
      </c>
      <c r="E12" s="120">
        <f>VLOOKUP(L12,'[1]Sheet1'!$A$209:$K$222,5,FALSE)/100</f>
        <v>0.015447154471544716</v>
      </c>
      <c r="F12" s="33">
        <f>VLOOKUP(L12,'[1]Sheet1'!$A$209:$K$222,6,FALSE)</f>
        <v>9</v>
      </c>
      <c r="G12" s="106">
        <f>VLOOKUP(L12,'[1]Sheet1'!$A$209:$K$222,7,FALSE)/100</f>
        <v>0.032490974729241874</v>
      </c>
      <c r="H12" s="70">
        <f>VLOOKUP(L12,'[1]Sheet1'!$A$209:$K$222,8,FALSE)</f>
        <v>0</v>
      </c>
      <c r="I12" s="120">
        <f>VLOOKUP(L12,'[1]Sheet1'!$A$209:$K$222,9,FALSE)/100</f>
        <v>0</v>
      </c>
      <c r="J12" s="33">
        <f>VLOOKUP(L12,'[1]Sheet1'!$A$209:$K$222,10,FALSE)</f>
        <v>47</v>
      </c>
      <c r="K12" s="106">
        <f>VLOOKUP(L12,'[1]Sheet1'!$A$209:$K$222,11,FALSE)/100</f>
        <v>0.018330733229329172</v>
      </c>
      <c r="L12" s="323" t="s">
        <v>723</v>
      </c>
    </row>
    <row r="13" spans="1:12" ht="15">
      <c r="A13" s="107" t="s">
        <v>158</v>
      </c>
      <c r="B13" s="39">
        <f>VLOOKUP(L13,'[1]Sheet1'!$A$209:$K$222,2,FALSE)</f>
        <v>68</v>
      </c>
      <c r="C13" s="108">
        <f>VLOOKUP(L13,'[1]Sheet1'!$A$209:$K$222,3,FALSE)/100</f>
        <v>0.06570048309178744</v>
      </c>
      <c r="D13" s="72">
        <f>VLOOKUP(L13,'[1]Sheet1'!$A$209:$K$222,4,FALSE)</f>
        <v>100</v>
      </c>
      <c r="E13" s="121">
        <f>VLOOKUP(L13,'[1]Sheet1'!$A$209:$K$222,5,FALSE)/100</f>
        <v>0.08130081300813007</v>
      </c>
      <c r="F13" s="39">
        <f>VLOOKUP(L13,'[1]Sheet1'!$A$209:$K$222,6,FALSE)</f>
        <v>24</v>
      </c>
      <c r="G13" s="108">
        <f>VLOOKUP(L13,'[1]Sheet1'!$A$209:$K$222,7,FALSE)/100</f>
        <v>0.08664259927797832</v>
      </c>
      <c r="H13" s="72">
        <f>VLOOKUP(L13,'[1]Sheet1'!$A$209:$K$222,8,FALSE)</f>
        <v>6</v>
      </c>
      <c r="I13" s="121">
        <f>VLOOKUP(L13,'[1]Sheet1'!$A$209:$K$222,9,FALSE)/100</f>
        <v>0.2727272727272727</v>
      </c>
      <c r="J13" s="39">
        <f>VLOOKUP(L13,'[1]Sheet1'!$A$209:$K$222,10,FALSE)</f>
        <v>198</v>
      </c>
      <c r="K13" s="108">
        <f>VLOOKUP(L13,'[1]Sheet1'!$A$209:$K$222,11,FALSE)/100</f>
        <v>0.07722308892355695</v>
      </c>
      <c r="L13" s="323" t="s">
        <v>724</v>
      </c>
    </row>
    <row r="14" spans="1:12" ht="15">
      <c r="A14" s="107" t="s">
        <v>159</v>
      </c>
      <c r="B14" s="39">
        <f>VLOOKUP(L14,'[1]Sheet1'!$A$209:$K$222,2,FALSE)</f>
        <v>42</v>
      </c>
      <c r="C14" s="108">
        <f>VLOOKUP(L14,'[1]Sheet1'!$A$209:$K$222,3,FALSE)/100</f>
        <v>0.04057971014492753</v>
      </c>
      <c r="D14" s="72">
        <f>VLOOKUP(L14,'[1]Sheet1'!$A$209:$K$222,4,FALSE)</f>
        <v>86</v>
      </c>
      <c r="E14" s="121">
        <f>VLOOKUP(L14,'[1]Sheet1'!$A$209:$K$222,5,FALSE)/100</f>
        <v>0.06991869918699187</v>
      </c>
      <c r="F14" s="39">
        <f>VLOOKUP(L14,'[1]Sheet1'!$A$209:$K$222,6,FALSE)</f>
        <v>26</v>
      </c>
      <c r="G14" s="108">
        <f>VLOOKUP(L14,'[1]Sheet1'!$A$209:$K$222,7,FALSE)/100</f>
        <v>0.09386281588447654</v>
      </c>
      <c r="H14" s="72">
        <f>VLOOKUP(L14,'[1]Sheet1'!$A$209:$K$222,8,FALSE)</f>
        <v>0</v>
      </c>
      <c r="I14" s="121">
        <f>VLOOKUP(L14,'[1]Sheet1'!$A$209:$K$222,9,FALSE)/100</f>
        <v>0</v>
      </c>
      <c r="J14" s="39">
        <f>VLOOKUP(L14,'[1]Sheet1'!$A$209:$K$222,10,FALSE)</f>
        <v>154</v>
      </c>
      <c r="K14" s="108">
        <f>VLOOKUP(L14,'[1]Sheet1'!$A$209:$K$222,11,FALSE)/100</f>
        <v>0.06006240249609984</v>
      </c>
      <c r="L14" s="323" t="s">
        <v>725</v>
      </c>
    </row>
    <row r="15" spans="1:12" ht="15">
      <c r="A15" s="107" t="s">
        <v>160</v>
      </c>
      <c r="B15" s="39">
        <f>VLOOKUP(L15,'[1]Sheet1'!$A$209:$K$222,2,FALSE)</f>
        <v>17</v>
      </c>
      <c r="C15" s="108">
        <f>VLOOKUP(L15,'[1]Sheet1'!$A$209:$K$222,3,FALSE)/100</f>
        <v>0.01642512077294686</v>
      </c>
      <c r="D15" s="72">
        <f>VLOOKUP(L15,'[1]Sheet1'!$A$209:$K$222,4,FALSE)</f>
        <v>25</v>
      </c>
      <c r="E15" s="121">
        <f>VLOOKUP(L15,'[1]Sheet1'!$A$209:$K$222,5,FALSE)/100</f>
        <v>0.020325203252032516</v>
      </c>
      <c r="F15" s="39">
        <f>VLOOKUP(L15,'[1]Sheet1'!$A$209:$K$222,6,FALSE)</f>
        <v>4</v>
      </c>
      <c r="G15" s="108">
        <f>VLOOKUP(L15,'[1]Sheet1'!$A$209:$K$222,7,FALSE)/100</f>
        <v>0.01444043321299639</v>
      </c>
      <c r="H15" s="72">
        <f>VLOOKUP(L15,'[1]Sheet1'!$A$209:$K$222,8,FALSE)</f>
        <v>1</v>
      </c>
      <c r="I15" s="121">
        <f>VLOOKUP(L15,'[1]Sheet1'!$A$209:$K$222,9,FALSE)/100</f>
        <v>0.045454545454545456</v>
      </c>
      <c r="J15" s="39">
        <f>VLOOKUP(L15,'[1]Sheet1'!$A$209:$K$222,10,FALSE)</f>
        <v>47</v>
      </c>
      <c r="K15" s="108">
        <f>VLOOKUP(L15,'[1]Sheet1'!$A$209:$K$222,11,FALSE)/100</f>
        <v>0.018330733229329172</v>
      </c>
      <c r="L15" s="323" t="s">
        <v>726</v>
      </c>
    </row>
    <row r="16" spans="1:12" ht="15">
      <c r="A16" s="107" t="s">
        <v>161</v>
      </c>
      <c r="B16" s="39">
        <f>VLOOKUP(L16,'[1]Sheet1'!$A$209:$K$222,2,FALSE)</f>
        <v>32</v>
      </c>
      <c r="C16" s="108">
        <f>VLOOKUP(L16,'[1]Sheet1'!$A$209:$K$222,3,FALSE)/100</f>
        <v>0.030917874396135265</v>
      </c>
      <c r="D16" s="72">
        <f>VLOOKUP(L16,'[1]Sheet1'!$A$209:$K$222,4,FALSE)</f>
        <v>53</v>
      </c>
      <c r="E16" s="121">
        <f>VLOOKUP(L16,'[1]Sheet1'!$A$209:$K$222,5,FALSE)/100</f>
        <v>0.04308943089430894</v>
      </c>
      <c r="F16" s="39">
        <f>VLOOKUP(L16,'[1]Sheet1'!$A$209:$K$222,6,FALSE)</f>
        <v>10</v>
      </c>
      <c r="G16" s="108">
        <f>VLOOKUP(L16,'[1]Sheet1'!$A$209:$K$222,7,FALSE)/100</f>
        <v>0.036101083032490974</v>
      </c>
      <c r="H16" s="72">
        <f>VLOOKUP(L16,'[1]Sheet1'!$A$209:$K$222,8,FALSE)</f>
        <v>1</v>
      </c>
      <c r="I16" s="121">
        <f>VLOOKUP(L16,'[1]Sheet1'!$A$209:$K$222,9,FALSE)/100</f>
        <v>0.045454545454545456</v>
      </c>
      <c r="J16" s="39">
        <f>VLOOKUP(L16,'[1]Sheet1'!$A$209:$K$222,10,FALSE)</f>
        <v>96</v>
      </c>
      <c r="K16" s="108">
        <f>VLOOKUP(L16,'[1]Sheet1'!$A$209:$K$222,11,FALSE)/100</f>
        <v>0.0374414976599064</v>
      </c>
      <c r="L16" s="323" t="s">
        <v>727</v>
      </c>
    </row>
    <row r="17" spans="1:12" ht="24.75" customHeight="1" thickBot="1">
      <c r="A17" s="109" t="s">
        <v>162</v>
      </c>
      <c r="B17" s="110">
        <f>SUM(B12:B16)</f>
        <v>178</v>
      </c>
      <c r="C17" s="111">
        <f aca="true" t="shared" si="1" ref="C17:K17">SUM(C12:C16)</f>
        <v>0.17198067632850242</v>
      </c>
      <c r="D17" s="122">
        <f t="shared" si="1"/>
        <v>283</v>
      </c>
      <c r="E17" s="123">
        <f t="shared" si="1"/>
        <v>0.2300813008130081</v>
      </c>
      <c r="F17" s="110">
        <f t="shared" si="1"/>
        <v>73</v>
      </c>
      <c r="G17" s="111">
        <f t="shared" si="1"/>
        <v>0.2635379061371841</v>
      </c>
      <c r="H17" s="122">
        <f t="shared" si="1"/>
        <v>8</v>
      </c>
      <c r="I17" s="123">
        <f t="shared" si="1"/>
        <v>0.36363636363636365</v>
      </c>
      <c r="J17" s="110">
        <f t="shared" si="1"/>
        <v>542</v>
      </c>
      <c r="K17" s="111">
        <f t="shared" si="1"/>
        <v>0.21138845553822153</v>
      </c>
      <c r="L17" s="322"/>
    </row>
    <row r="18" spans="1:12" ht="15">
      <c r="A18" s="105" t="s">
        <v>163</v>
      </c>
      <c r="B18" s="33">
        <f>VLOOKUP(L18,'[1]Sheet1'!$A$209:$K$222,2,FALSE)</f>
        <v>34</v>
      </c>
      <c r="C18" s="106">
        <f>VLOOKUP(L18,'[1]Sheet1'!$A$209:$K$222,3,FALSE)/100</f>
        <v>0.03285024154589372</v>
      </c>
      <c r="D18" s="70">
        <f>VLOOKUP(L18,'[1]Sheet1'!$A$209:$K$222,4,FALSE)</f>
        <v>29</v>
      </c>
      <c r="E18" s="120">
        <f>VLOOKUP(L18,'[1]Sheet1'!$A$209:$K$222,5,FALSE)/100</f>
        <v>0.023577235772357725</v>
      </c>
      <c r="F18" s="33">
        <f>VLOOKUP(L18,'[1]Sheet1'!$A$209:$K$222,6,FALSE)</f>
        <v>15</v>
      </c>
      <c r="G18" s="106">
        <f>VLOOKUP(L18,'[1]Sheet1'!$A$209:$K$222,7,FALSE)/100</f>
        <v>0.05415162454873646</v>
      </c>
      <c r="H18" s="70">
        <f>VLOOKUP(L18,'[1]Sheet1'!$A$209:$K$222,8,FALSE)</f>
        <v>4</v>
      </c>
      <c r="I18" s="120">
        <f>VLOOKUP(L18,'[1]Sheet1'!$A$209:$K$222,9,FALSE)/100</f>
        <v>0.18181818181818182</v>
      </c>
      <c r="J18" s="33">
        <f>VLOOKUP(L18,'[1]Sheet1'!$A$209:$K$222,10,FALSE)</f>
        <v>82</v>
      </c>
      <c r="K18" s="106">
        <f>VLOOKUP(L18,'[1]Sheet1'!$A$209:$K$222,11,FALSE)/100</f>
        <v>0.031981279251170044</v>
      </c>
      <c r="L18" s="323" t="s">
        <v>728</v>
      </c>
    </row>
    <row r="19" spans="1:12" ht="15">
      <c r="A19" s="107" t="s">
        <v>164</v>
      </c>
      <c r="B19" s="39">
        <v>0</v>
      </c>
      <c r="C19" s="108">
        <v>0</v>
      </c>
      <c r="D19" s="72">
        <v>0</v>
      </c>
      <c r="E19" s="121">
        <v>0</v>
      </c>
      <c r="F19" s="39">
        <v>0</v>
      </c>
      <c r="G19" s="108">
        <v>0</v>
      </c>
      <c r="H19" s="72">
        <v>0</v>
      </c>
      <c r="I19" s="121">
        <v>0</v>
      </c>
      <c r="J19" s="39">
        <v>0</v>
      </c>
      <c r="K19" s="108">
        <v>0</v>
      </c>
      <c r="L19" s="322"/>
    </row>
    <row r="20" spans="1:12" ht="15.75" thickBot="1">
      <c r="A20" s="112" t="s">
        <v>85</v>
      </c>
      <c r="B20" s="62">
        <f>VLOOKUP(L20,'[1]Sheet1'!$A$209:$K$222,2,FALSE)</f>
        <v>3</v>
      </c>
      <c r="C20" s="113">
        <f>VLOOKUP(L20,'[1]Sheet1'!$A$209:$K$222,3,FALSE)/100</f>
        <v>0.002898550724637681</v>
      </c>
      <c r="D20" s="75">
        <f>VLOOKUP(L20,'[1]Sheet1'!$A$209:$K$222,4,FALSE)</f>
        <v>5</v>
      </c>
      <c r="E20" s="124">
        <f>VLOOKUP(L20,'[1]Sheet1'!$A$209:$K$222,5,FALSE)/100</f>
        <v>0.0040650406504065045</v>
      </c>
      <c r="F20" s="62">
        <f>VLOOKUP(L20,'[1]Sheet1'!$A$209:$K$222,6,FALSE)</f>
        <v>1</v>
      </c>
      <c r="G20" s="113">
        <f>VLOOKUP(L20,'[1]Sheet1'!$A$209:$K$222,7,FALSE)/100</f>
        <v>0.0036101083032490976</v>
      </c>
      <c r="H20" s="75">
        <f>VLOOKUP(L20,'[1]Sheet1'!$A$209:$K$222,8,FALSE)</f>
        <v>0</v>
      </c>
      <c r="I20" s="124">
        <f>VLOOKUP(L20,'[1]Sheet1'!$A$209:$K$222,9,FALSE)/100</f>
        <v>0</v>
      </c>
      <c r="J20" s="62">
        <f>VLOOKUP(L20,'[1]Sheet1'!$A$209:$K$222,10,FALSE)</f>
        <v>9</v>
      </c>
      <c r="K20" s="113">
        <f>VLOOKUP(L20,'[1]Sheet1'!$A$209:$K$222,11,FALSE)/100</f>
        <v>0.0035101404056162248</v>
      </c>
      <c r="L20" s="323" t="s">
        <v>729</v>
      </c>
    </row>
    <row r="21" spans="1:12" ht="24.75" customHeight="1" thickBot="1">
      <c r="A21" s="114" t="s">
        <v>125</v>
      </c>
      <c r="B21" s="115">
        <f>VLOOKUP(L21,'[1]Sheet1'!$A$209:$K$222,2,FALSE)</f>
        <v>1035</v>
      </c>
      <c r="C21" s="116">
        <f>VLOOKUP(L21,'[1]Sheet1'!$A$209:$K$222,3,FALSE)/100</f>
        <v>1</v>
      </c>
      <c r="D21" s="125">
        <f>VLOOKUP(L21,'[1]Sheet1'!$A$209:$K$222,4,FALSE)</f>
        <v>1230</v>
      </c>
      <c r="E21" s="126">
        <f>VLOOKUP(L21,'[1]Sheet1'!$A$209:$K$222,5,FALSE)/100</f>
        <v>1</v>
      </c>
      <c r="F21" s="115">
        <f>VLOOKUP(L21,'[1]Sheet1'!$A$209:$K$222,6,FALSE)</f>
        <v>277</v>
      </c>
      <c r="G21" s="116">
        <f>VLOOKUP(L21,'[1]Sheet1'!$A$209:$K$222,7,FALSE)/100</f>
        <v>1</v>
      </c>
      <c r="H21" s="125">
        <f>VLOOKUP(L21,'[1]Sheet1'!$A$209:$K$222,8,FALSE)</f>
        <v>22</v>
      </c>
      <c r="I21" s="126">
        <f>VLOOKUP(L21,'[1]Sheet1'!$A$209:$K$222,9,FALSE)/100</f>
        <v>1</v>
      </c>
      <c r="J21" s="115">
        <f>VLOOKUP(L21,'[1]Sheet1'!$A$209:$K$222,10,FALSE)</f>
        <v>2564</v>
      </c>
      <c r="K21" s="116">
        <f>VLOOKUP(L21,'[1]Sheet1'!$A$209:$K$222,11,FALSE)/100</f>
        <v>1</v>
      </c>
      <c r="L21" s="321" t="s">
        <v>73</v>
      </c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20"/>
  <sheetViews>
    <sheetView zoomScalePageLayoutView="0" workbookViewId="0" topLeftCell="A1">
      <selection activeCell="N5" sqref="N5"/>
    </sheetView>
  </sheetViews>
  <sheetFormatPr defaultColWidth="11.57421875" defaultRowHeight="15"/>
  <cols>
    <col min="1" max="1" width="25.7109375" style="311" customWidth="1"/>
    <col min="2" max="3" width="14.28125" style="311" customWidth="1"/>
    <col min="4" max="4" width="14.57421875" style="311" customWidth="1"/>
    <col min="5" max="15" width="14.28125" style="311" customWidth="1"/>
    <col min="16" max="16" width="21.140625" style="311" customWidth="1"/>
    <col min="17" max="16384" width="11.57421875" style="311" customWidth="1"/>
  </cols>
  <sheetData>
    <row r="1" spans="1:16" ht="24.75" customHeight="1" thickBot="1" thickTop="1">
      <c r="A1" s="342" t="s">
        <v>650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4"/>
    </row>
    <row r="2" spans="1:16" ht="24.75" customHeight="1" thickBot="1" thickTop="1">
      <c r="A2" s="342" t="s">
        <v>1017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4"/>
    </row>
    <row r="3" spans="1:16" ht="24.75" customHeight="1" thickBot="1" thickTop="1">
      <c r="A3" s="373" t="s">
        <v>165</v>
      </c>
      <c r="B3" s="390" t="s">
        <v>66</v>
      </c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5"/>
      <c r="P3" s="373" t="s">
        <v>1002</v>
      </c>
    </row>
    <row r="4" spans="1:16" ht="24.75" customHeight="1">
      <c r="A4" s="351"/>
      <c r="B4" s="360">
        <v>2012</v>
      </c>
      <c r="C4" s="361"/>
      <c r="D4" s="360">
        <v>2013</v>
      </c>
      <c r="E4" s="361"/>
      <c r="F4" s="360">
        <v>2014</v>
      </c>
      <c r="G4" s="361"/>
      <c r="H4" s="368">
        <v>2015</v>
      </c>
      <c r="I4" s="386"/>
      <c r="J4" s="360">
        <v>2016</v>
      </c>
      <c r="K4" s="361"/>
      <c r="L4" s="360">
        <v>2017</v>
      </c>
      <c r="M4" s="361"/>
      <c r="N4" s="360">
        <v>2018</v>
      </c>
      <c r="O4" s="361"/>
      <c r="P4" s="351"/>
    </row>
    <row r="5" spans="1:16" ht="24.75" customHeight="1" thickBot="1">
      <c r="A5" s="352"/>
      <c r="B5" s="81" t="s">
        <v>68</v>
      </c>
      <c r="C5" s="88" t="s">
        <v>67</v>
      </c>
      <c r="D5" s="81" t="s">
        <v>68</v>
      </c>
      <c r="E5" s="88" t="s">
        <v>67</v>
      </c>
      <c r="F5" s="81" t="s">
        <v>68</v>
      </c>
      <c r="G5" s="88" t="s">
        <v>67</v>
      </c>
      <c r="H5" s="82" t="s">
        <v>68</v>
      </c>
      <c r="I5" s="88" t="s">
        <v>67</v>
      </c>
      <c r="J5" s="81" t="s">
        <v>68</v>
      </c>
      <c r="K5" s="88" t="s">
        <v>67</v>
      </c>
      <c r="L5" s="81" t="s">
        <v>68</v>
      </c>
      <c r="M5" s="88" t="s">
        <v>67</v>
      </c>
      <c r="N5" s="81" t="s">
        <v>68</v>
      </c>
      <c r="O5" s="88" t="s">
        <v>67</v>
      </c>
      <c r="P5" s="352"/>
    </row>
    <row r="6" spans="1:17" ht="24.75" customHeight="1" thickBot="1">
      <c r="A6" s="127" t="s">
        <v>150</v>
      </c>
      <c r="B6" s="128">
        <v>523</v>
      </c>
      <c r="C6" s="129">
        <v>0.22312286689419794</v>
      </c>
      <c r="D6" s="128">
        <v>541</v>
      </c>
      <c r="E6" s="129">
        <v>0.22654941373534337</v>
      </c>
      <c r="F6" s="128">
        <v>492</v>
      </c>
      <c r="G6" s="129">
        <v>0.2138200782268579</v>
      </c>
      <c r="H6" s="128">
        <v>468</v>
      </c>
      <c r="I6" s="129">
        <v>0.2053532250987275</v>
      </c>
      <c r="J6" s="128">
        <v>550</v>
      </c>
      <c r="K6" s="129">
        <v>0.21825396825396823</v>
      </c>
      <c r="L6" s="128">
        <v>540</v>
      </c>
      <c r="M6" s="129">
        <v>0.21143304620203604</v>
      </c>
      <c r="N6" s="128">
        <f>VLOOKUP(Q6,'[1]Sheet1'!$A$227:$C$239,2,FALSE)</f>
        <v>514</v>
      </c>
      <c r="O6" s="129">
        <f>VLOOKUP(Q6,'[1]Sheet1'!$A$227:$C$239,3,FALSE)/100</f>
        <v>0.2004680187207488</v>
      </c>
      <c r="P6" s="129">
        <f>(N6-L6)/L6</f>
        <v>-0.04814814814814815</v>
      </c>
      <c r="Q6" s="323" t="s">
        <v>717</v>
      </c>
    </row>
    <row r="7" spans="1:17" ht="15">
      <c r="A7" s="130" t="s">
        <v>151</v>
      </c>
      <c r="B7" s="33">
        <v>462</v>
      </c>
      <c r="C7" s="106">
        <v>0.197098976109215</v>
      </c>
      <c r="D7" s="33">
        <v>487</v>
      </c>
      <c r="E7" s="106">
        <v>0.20393634840871022</v>
      </c>
      <c r="F7" s="33">
        <v>479</v>
      </c>
      <c r="G7" s="106">
        <v>0.2081703607127336</v>
      </c>
      <c r="H7" s="33">
        <v>457</v>
      </c>
      <c r="I7" s="106">
        <v>0.20052654673102238</v>
      </c>
      <c r="J7" s="33">
        <v>489</v>
      </c>
      <c r="K7" s="106">
        <v>0.19404761904761905</v>
      </c>
      <c r="L7" s="33">
        <v>505</v>
      </c>
      <c r="M7" s="106">
        <v>0.19772905246671887</v>
      </c>
      <c r="N7" s="33">
        <f>VLOOKUP(Q7,'[1]Sheet1'!$A$227:$C$239,2,FALSE)</f>
        <v>495</v>
      </c>
      <c r="O7" s="106">
        <f>VLOOKUP(Q7,'[1]Sheet1'!$A$227:$C$239,3,FALSE)/100</f>
        <v>0.19305772230889237</v>
      </c>
      <c r="P7" s="106">
        <f aca="true" t="shared" si="0" ref="P7:P20">(N7-L7)/L7</f>
        <v>-0.019801980198019802</v>
      </c>
      <c r="Q7" s="323" t="s">
        <v>718</v>
      </c>
    </row>
    <row r="8" spans="1:17" ht="15">
      <c r="A8" s="131" t="s">
        <v>152</v>
      </c>
      <c r="B8" s="39">
        <v>126</v>
      </c>
      <c r="C8" s="108">
        <v>0.0537542662116041</v>
      </c>
      <c r="D8" s="39">
        <v>143</v>
      </c>
      <c r="E8" s="108">
        <v>0.05988274706867672</v>
      </c>
      <c r="F8" s="39">
        <v>149</v>
      </c>
      <c r="G8" s="108">
        <v>0.06475445458496305</v>
      </c>
      <c r="H8" s="39">
        <v>137</v>
      </c>
      <c r="I8" s="108">
        <v>0.060114085125054846</v>
      </c>
      <c r="J8" s="39">
        <v>171</v>
      </c>
      <c r="K8" s="108">
        <v>0.06785714285714285</v>
      </c>
      <c r="L8" s="39">
        <v>161</v>
      </c>
      <c r="M8" s="108">
        <v>0.06303837118245889</v>
      </c>
      <c r="N8" s="39">
        <f>VLOOKUP(Q8,'[1]Sheet1'!$A$227:$C$239,2,FALSE)</f>
        <v>168</v>
      </c>
      <c r="O8" s="108">
        <f>VLOOKUP(Q8,'[1]Sheet1'!$A$227:$C$239,3,FALSE)/100</f>
        <v>0.0655226209048362</v>
      </c>
      <c r="P8" s="108">
        <f t="shared" si="0"/>
        <v>0.043478260869565216</v>
      </c>
      <c r="Q8" s="323" t="s">
        <v>719</v>
      </c>
    </row>
    <row r="9" spans="1:17" ht="15">
      <c r="A9" s="131" t="s">
        <v>153</v>
      </c>
      <c r="B9" s="39">
        <v>252</v>
      </c>
      <c r="C9" s="108">
        <v>0.1075085324232082</v>
      </c>
      <c r="D9" s="39">
        <v>271</v>
      </c>
      <c r="E9" s="108">
        <v>0.11348408710217756</v>
      </c>
      <c r="F9" s="39">
        <v>289</v>
      </c>
      <c r="G9" s="108">
        <v>0.12559756627553237</v>
      </c>
      <c r="H9" s="39">
        <v>279</v>
      </c>
      <c r="I9" s="108">
        <v>0.12242211496270294</v>
      </c>
      <c r="J9" s="39">
        <v>277</v>
      </c>
      <c r="K9" s="108">
        <v>0.10992063492063492</v>
      </c>
      <c r="L9" s="39">
        <v>317</v>
      </c>
      <c r="M9" s="108">
        <v>0.12411902897415819</v>
      </c>
      <c r="N9" s="39">
        <f>VLOOKUP(Q9,'[1]Sheet1'!$A$227:$C$239,2,FALSE)</f>
        <v>280</v>
      </c>
      <c r="O9" s="108">
        <f>VLOOKUP(Q9,'[1]Sheet1'!$A$227:$C$239,3,FALSE)/100</f>
        <v>0.10920436817472699</v>
      </c>
      <c r="P9" s="108">
        <f t="shared" si="0"/>
        <v>-0.1167192429022082</v>
      </c>
      <c r="Q9" s="323" t="s">
        <v>720</v>
      </c>
    </row>
    <row r="10" spans="1:17" ht="15">
      <c r="A10" s="131" t="s">
        <v>154</v>
      </c>
      <c r="B10" s="39">
        <v>234</v>
      </c>
      <c r="C10" s="108">
        <v>0.09982935153583618</v>
      </c>
      <c r="D10" s="39">
        <v>261</v>
      </c>
      <c r="E10" s="108">
        <v>0.1092964824120603</v>
      </c>
      <c r="F10" s="39">
        <v>243</v>
      </c>
      <c r="G10" s="108">
        <v>0.10560625814863103</v>
      </c>
      <c r="H10" s="39">
        <v>211</v>
      </c>
      <c r="I10" s="108">
        <v>0.09258446687143485</v>
      </c>
      <c r="J10" s="39">
        <v>251</v>
      </c>
      <c r="K10" s="108">
        <v>0.09960317460317461</v>
      </c>
      <c r="L10" s="39">
        <v>300</v>
      </c>
      <c r="M10" s="108">
        <v>0.11746280344557557</v>
      </c>
      <c r="N10" s="39">
        <f>VLOOKUP(Q10,'[1]Sheet1'!$A$227:$C$239,2,FALSE)</f>
        <v>264</v>
      </c>
      <c r="O10" s="108">
        <f>VLOOKUP(Q10,'[1]Sheet1'!$A$227:$C$239,3,FALSE)/100</f>
        <v>0.1029641185647426</v>
      </c>
      <c r="P10" s="108">
        <f t="shared" si="0"/>
        <v>-0.12</v>
      </c>
      <c r="Q10" s="323" t="s">
        <v>721</v>
      </c>
    </row>
    <row r="11" spans="1:17" ht="15">
      <c r="A11" s="131" t="s">
        <v>155</v>
      </c>
      <c r="B11" s="39">
        <v>241</v>
      </c>
      <c r="C11" s="108">
        <v>0.10281569965870307</v>
      </c>
      <c r="D11" s="39">
        <v>238</v>
      </c>
      <c r="E11" s="108">
        <v>0.09966499162479062</v>
      </c>
      <c r="F11" s="39">
        <v>219</v>
      </c>
      <c r="G11" s="108">
        <v>0.09517601043024772</v>
      </c>
      <c r="H11" s="39">
        <v>276</v>
      </c>
      <c r="I11" s="108">
        <v>0.12110574813514699</v>
      </c>
      <c r="J11" s="39">
        <v>283</v>
      </c>
      <c r="K11" s="108">
        <v>0.11230158730158729</v>
      </c>
      <c r="L11" s="39">
        <v>297</v>
      </c>
      <c r="M11" s="108">
        <v>0.11628817541111981</v>
      </c>
      <c r="N11" s="39">
        <f>VLOOKUP(Q11,'[1]Sheet1'!$A$227:$C$239,2,FALSE)</f>
        <v>253</v>
      </c>
      <c r="O11" s="108">
        <f>VLOOKUP(Q11,'[1]Sheet1'!$A$227:$C$239,3,FALSE)/100</f>
        <v>0.09867394695787832</v>
      </c>
      <c r="P11" s="108">
        <f t="shared" si="0"/>
        <v>-0.14814814814814814</v>
      </c>
      <c r="Q11" s="323" t="s">
        <v>722</v>
      </c>
    </row>
    <row r="12" spans="1:18" ht="24.75" customHeight="1" thickBot="1">
      <c r="A12" s="132" t="s">
        <v>156</v>
      </c>
      <c r="B12" s="110">
        <v>1315</v>
      </c>
      <c r="C12" s="111">
        <v>0.5610068259385665</v>
      </c>
      <c r="D12" s="110">
        <v>1400</v>
      </c>
      <c r="E12" s="111">
        <v>0.5862646566164154</v>
      </c>
      <c r="F12" s="110">
        <v>1379</v>
      </c>
      <c r="G12" s="111">
        <v>0.5993046501521078</v>
      </c>
      <c r="H12" s="110">
        <v>1360</v>
      </c>
      <c r="I12" s="111">
        <v>0.596752961825362</v>
      </c>
      <c r="J12" s="110">
        <v>1471</v>
      </c>
      <c r="K12" s="111">
        <v>0.5837301587301587</v>
      </c>
      <c r="L12" s="110">
        <v>1580</v>
      </c>
      <c r="M12" s="111">
        <v>0.6186374314800314</v>
      </c>
      <c r="N12" s="110">
        <f>SUM(N7:N11)</f>
        <v>1460</v>
      </c>
      <c r="O12" s="111">
        <f>SUM(O7:O11)</f>
        <v>0.5694227769110765</v>
      </c>
      <c r="P12" s="111">
        <f t="shared" si="0"/>
        <v>-0.0759493670886076</v>
      </c>
      <c r="Q12" s="322"/>
      <c r="R12" s="326"/>
    </row>
    <row r="13" spans="1:17" ht="15">
      <c r="A13" s="130" t="s">
        <v>157</v>
      </c>
      <c r="B13" s="33">
        <v>44</v>
      </c>
      <c r="C13" s="106">
        <v>0.01877133105802048</v>
      </c>
      <c r="D13" s="33">
        <v>56</v>
      </c>
      <c r="E13" s="106">
        <v>0.023450586264656615</v>
      </c>
      <c r="F13" s="33">
        <v>51</v>
      </c>
      <c r="G13" s="106">
        <v>0.02216427640156454</v>
      </c>
      <c r="H13" s="33">
        <v>52</v>
      </c>
      <c r="I13" s="106">
        <v>0.022817025010969723</v>
      </c>
      <c r="J13" s="33">
        <v>58</v>
      </c>
      <c r="K13" s="106">
        <v>0.023015873015873017</v>
      </c>
      <c r="L13" s="33">
        <v>49</v>
      </c>
      <c r="M13" s="106">
        <v>0.019185591229444007</v>
      </c>
      <c r="N13" s="33">
        <f>VLOOKUP(Q13,'[1]Sheet1'!$A$227:$C$239,2,FALSE)</f>
        <v>58</v>
      </c>
      <c r="O13" s="106">
        <f>VLOOKUP(Q13,'[1]Sheet1'!$A$227:$C$239,3,FALSE)/100</f>
        <v>0.02262090483619345</v>
      </c>
      <c r="P13" s="106">
        <f t="shared" si="0"/>
        <v>0.1836734693877551</v>
      </c>
      <c r="Q13" s="323" t="s">
        <v>723</v>
      </c>
    </row>
    <row r="14" spans="1:17" ht="15">
      <c r="A14" s="131" t="s">
        <v>158</v>
      </c>
      <c r="B14" s="39">
        <v>145</v>
      </c>
      <c r="C14" s="108">
        <v>0.06186006825938566</v>
      </c>
      <c r="D14" s="39">
        <v>121</v>
      </c>
      <c r="E14" s="108">
        <v>0.05067001675041876</v>
      </c>
      <c r="F14" s="39">
        <v>115</v>
      </c>
      <c r="G14" s="108">
        <v>0.04997827031725337</v>
      </c>
      <c r="H14" s="39">
        <v>143</v>
      </c>
      <c r="I14" s="108">
        <v>0.06274681878016675</v>
      </c>
      <c r="J14" s="39">
        <v>145</v>
      </c>
      <c r="K14" s="108">
        <v>0.057539682539682536</v>
      </c>
      <c r="L14" s="39">
        <v>122</v>
      </c>
      <c r="M14" s="108">
        <v>0.047768206734534066</v>
      </c>
      <c r="N14" s="39">
        <f>VLOOKUP(Q14,'[1]Sheet1'!$A$227:$C$239,2,FALSE)</f>
        <v>144</v>
      </c>
      <c r="O14" s="108">
        <f>VLOOKUP(Q14,'[1]Sheet1'!$A$227:$C$239,3,FALSE)/100</f>
        <v>0.056162246489859596</v>
      </c>
      <c r="P14" s="108">
        <f t="shared" si="0"/>
        <v>0.18032786885245902</v>
      </c>
      <c r="Q14" s="323" t="s">
        <v>724</v>
      </c>
    </row>
    <row r="15" spans="1:17" ht="15">
      <c r="A15" s="131" t="s">
        <v>159</v>
      </c>
      <c r="B15" s="39">
        <v>161</v>
      </c>
      <c r="C15" s="108">
        <v>0.06868600682593856</v>
      </c>
      <c r="D15" s="39">
        <v>151</v>
      </c>
      <c r="E15" s="108">
        <v>0.06323283082077052</v>
      </c>
      <c r="F15" s="39">
        <v>147</v>
      </c>
      <c r="G15" s="108">
        <v>0.06388526727509779</v>
      </c>
      <c r="H15" s="39">
        <v>147</v>
      </c>
      <c r="I15" s="108">
        <v>0.06450197455024133</v>
      </c>
      <c r="J15" s="39">
        <v>161</v>
      </c>
      <c r="K15" s="108">
        <v>0.06388888888888888</v>
      </c>
      <c r="L15" s="39">
        <v>136</v>
      </c>
      <c r="M15" s="108">
        <v>0.05324980422866092</v>
      </c>
      <c r="N15" s="39">
        <f>VLOOKUP(Q15,'[1]Sheet1'!$A$227:$C$239,2,FALSE)</f>
        <v>127</v>
      </c>
      <c r="O15" s="108">
        <f>VLOOKUP(Q15,'[1]Sheet1'!$A$227:$C$239,3,FALSE)/100</f>
        <v>0.049531981279251174</v>
      </c>
      <c r="P15" s="108">
        <f t="shared" si="0"/>
        <v>-0.0661764705882353</v>
      </c>
      <c r="Q15" s="323" t="s">
        <v>725</v>
      </c>
    </row>
    <row r="16" spans="1:17" ht="15">
      <c r="A16" s="131" t="s">
        <v>160</v>
      </c>
      <c r="B16" s="39">
        <v>25</v>
      </c>
      <c r="C16" s="108">
        <v>0.010665529010238909</v>
      </c>
      <c r="D16" s="39">
        <v>17</v>
      </c>
      <c r="E16" s="108">
        <v>0.00711892797319933</v>
      </c>
      <c r="F16" s="39">
        <v>22</v>
      </c>
      <c r="G16" s="108">
        <v>0.009561060408518035</v>
      </c>
      <c r="H16" s="39">
        <v>22</v>
      </c>
      <c r="I16" s="108">
        <v>0.009653356735410267</v>
      </c>
      <c r="J16" s="39">
        <v>23</v>
      </c>
      <c r="K16" s="108">
        <v>0.009126984126984128</v>
      </c>
      <c r="L16" s="39">
        <v>24</v>
      </c>
      <c r="M16" s="108">
        <v>0.009397024275646046</v>
      </c>
      <c r="N16" s="39">
        <f>VLOOKUP(Q16,'[1]Sheet1'!$A$227:$C$239,2,FALSE)</f>
        <v>24</v>
      </c>
      <c r="O16" s="108">
        <f>VLOOKUP(Q16,'[1]Sheet1'!$A$227:$C$239,3,FALSE)/100</f>
        <v>0.0093603744149766</v>
      </c>
      <c r="P16" s="108">
        <f t="shared" si="0"/>
        <v>0</v>
      </c>
      <c r="Q16" s="323" t="s">
        <v>726</v>
      </c>
    </row>
    <row r="17" spans="1:17" ht="15.75" thickBot="1">
      <c r="A17" s="133" t="s">
        <v>161</v>
      </c>
      <c r="B17" s="39">
        <v>77</v>
      </c>
      <c r="C17" s="108">
        <v>0.03284982935153584</v>
      </c>
      <c r="D17" s="39">
        <v>55</v>
      </c>
      <c r="E17" s="108">
        <v>0.023031825795644893</v>
      </c>
      <c r="F17" s="39">
        <v>46</v>
      </c>
      <c r="G17" s="108">
        <v>0.019991308126901346</v>
      </c>
      <c r="H17" s="44">
        <v>47</v>
      </c>
      <c r="I17" s="134">
        <v>0.020623080298376482</v>
      </c>
      <c r="J17" s="39">
        <v>69</v>
      </c>
      <c r="K17" s="108">
        <v>0.02738095238095238</v>
      </c>
      <c r="L17" s="39">
        <v>56</v>
      </c>
      <c r="M17" s="108">
        <v>0.02192638997650744</v>
      </c>
      <c r="N17" s="39">
        <f>VLOOKUP(Q17,'[1]Sheet1'!$A$227:$C$239,2,FALSE)</f>
        <v>53</v>
      </c>
      <c r="O17" s="108">
        <f>VLOOKUP(Q17,'[1]Sheet1'!$A$227:$C$239,3,FALSE)/100</f>
        <v>0.020670826833073322</v>
      </c>
      <c r="P17" s="108">
        <f t="shared" si="0"/>
        <v>-0.05357142857142857</v>
      </c>
      <c r="Q17" s="323" t="s">
        <v>727</v>
      </c>
    </row>
    <row r="18" spans="1:17" ht="24.75" customHeight="1">
      <c r="A18" s="135" t="s">
        <v>162</v>
      </c>
      <c r="B18" s="136">
        <v>452</v>
      </c>
      <c r="C18" s="137">
        <v>0.19283276450511946</v>
      </c>
      <c r="D18" s="136">
        <v>400</v>
      </c>
      <c r="E18" s="137">
        <v>0.16750418760469013</v>
      </c>
      <c r="F18" s="136">
        <v>381</v>
      </c>
      <c r="G18" s="137">
        <v>0.16558018252933507</v>
      </c>
      <c r="H18" s="136">
        <v>411</v>
      </c>
      <c r="I18" s="137">
        <v>0.18034225537516455</v>
      </c>
      <c r="J18" s="136">
        <v>456</v>
      </c>
      <c r="K18" s="137">
        <v>0.18095238095238092</v>
      </c>
      <c r="L18" s="136">
        <v>387</v>
      </c>
      <c r="M18" s="137">
        <v>0.1515270164447925</v>
      </c>
      <c r="N18" s="136">
        <f>SUM(N13:N17)</f>
        <v>406</v>
      </c>
      <c r="O18" s="137">
        <f>SUM(O13:O17)</f>
        <v>0.15834633385335412</v>
      </c>
      <c r="P18" s="137">
        <f t="shared" si="0"/>
        <v>0.04909560723514212</v>
      </c>
      <c r="Q18" s="322"/>
    </row>
    <row r="19" spans="1:17" ht="15.75" thickBot="1">
      <c r="A19" s="138" t="s">
        <v>85</v>
      </c>
      <c r="B19" s="62">
        <v>54</v>
      </c>
      <c r="C19" s="113">
        <v>0.02303754266211604</v>
      </c>
      <c r="D19" s="62">
        <v>47</v>
      </c>
      <c r="E19" s="113">
        <v>0.01968174204355109</v>
      </c>
      <c r="F19" s="62">
        <v>49</v>
      </c>
      <c r="G19" s="113">
        <v>0.021295089091699262</v>
      </c>
      <c r="H19" s="139">
        <v>40</v>
      </c>
      <c r="I19" s="140">
        <v>0.017551557700745943</v>
      </c>
      <c r="J19" s="62">
        <v>43</v>
      </c>
      <c r="K19" s="113">
        <v>0.017063492063492062</v>
      </c>
      <c r="L19" s="62">
        <v>47</v>
      </c>
      <c r="M19" s="113">
        <v>0.01840250587314017</v>
      </c>
      <c r="N19" s="62">
        <f>VLOOKUP(Q19,'[1]Sheet1'!$A$227:$C$239,2,FALSE)</f>
        <v>184</v>
      </c>
      <c r="O19" s="113">
        <f>VLOOKUP(Q19,'[1]Sheet1'!$A$227:$C$239,3,FALSE)/100</f>
        <v>0.0717628705148206</v>
      </c>
      <c r="P19" s="113">
        <f t="shared" si="0"/>
        <v>2.9148936170212765</v>
      </c>
      <c r="Q19" s="323" t="s">
        <v>730</v>
      </c>
    </row>
    <row r="20" spans="1:17" ht="24.75" customHeight="1" thickBot="1">
      <c r="A20" s="141" t="s">
        <v>125</v>
      </c>
      <c r="B20" s="115">
        <v>2344</v>
      </c>
      <c r="C20" s="116">
        <v>1</v>
      </c>
      <c r="D20" s="115">
        <v>2388</v>
      </c>
      <c r="E20" s="116">
        <v>1</v>
      </c>
      <c r="F20" s="115">
        <v>2301</v>
      </c>
      <c r="G20" s="116">
        <v>1</v>
      </c>
      <c r="H20" s="115">
        <v>2279</v>
      </c>
      <c r="I20" s="116">
        <v>1</v>
      </c>
      <c r="J20" s="115">
        <v>2520</v>
      </c>
      <c r="K20" s="116">
        <v>1</v>
      </c>
      <c r="L20" s="115">
        <v>2554</v>
      </c>
      <c r="M20" s="116">
        <v>1</v>
      </c>
      <c r="N20" s="115">
        <f>VLOOKUP(Q20,'[1]Sheet1'!$A$227:$C$239,2,FALSE)</f>
        <v>2564</v>
      </c>
      <c r="O20" s="116">
        <f>VLOOKUP(Q20,'[1]Sheet1'!$A$227:$C$239,3,FALSE)/100</f>
        <v>1</v>
      </c>
      <c r="P20" s="142">
        <f t="shared" si="0"/>
        <v>0.003915426781519186</v>
      </c>
      <c r="Q20" s="321" t="s">
        <v>73</v>
      </c>
    </row>
  </sheetData>
  <sheetProtection/>
  <mergeCells count="12">
    <mergeCell ref="A3:A5"/>
    <mergeCell ref="J4:K4"/>
    <mergeCell ref="P3:P5"/>
    <mergeCell ref="B3:O3"/>
    <mergeCell ref="A1:P1"/>
    <mergeCell ref="A2:P2"/>
    <mergeCell ref="H4:I4"/>
    <mergeCell ref="N4:O4"/>
    <mergeCell ref="B4:C4"/>
    <mergeCell ref="L4:M4"/>
    <mergeCell ref="D4:E4"/>
    <mergeCell ref="F4:G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2"/>
  <sheetViews>
    <sheetView zoomScalePageLayoutView="0" workbookViewId="0" topLeftCell="A1">
      <selection activeCell="J22" sqref="J22"/>
    </sheetView>
  </sheetViews>
  <sheetFormatPr defaultColWidth="11.421875" defaultRowHeight="15"/>
  <cols>
    <col min="1" max="1" width="25.7109375" style="311" customWidth="1"/>
    <col min="2" max="11" width="13.28125" style="311" customWidth="1"/>
    <col min="12" max="16384" width="11.421875" style="311" customWidth="1"/>
  </cols>
  <sheetData>
    <row r="1" spans="1:11" ht="49.5" customHeight="1" thickBot="1" thickTop="1">
      <c r="A1" s="342" t="s">
        <v>1018</v>
      </c>
      <c r="B1" s="343"/>
      <c r="C1" s="343"/>
      <c r="D1" s="343"/>
      <c r="E1" s="343"/>
      <c r="F1" s="343"/>
      <c r="G1" s="343"/>
      <c r="H1" s="343"/>
      <c r="I1" s="343"/>
      <c r="J1" s="343"/>
      <c r="K1" s="344"/>
    </row>
    <row r="2" spans="1:11" ht="24.75" customHeight="1" thickTop="1">
      <c r="A2" s="345" t="s">
        <v>165</v>
      </c>
      <c r="B2" s="366" t="s">
        <v>77</v>
      </c>
      <c r="C2" s="358"/>
      <c r="D2" s="358"/>
      <c r="E2" s="358"/>
      <c r="F2" s="358"/>
      <c r="G2" s="358"/>
      <c r="H2" s="358"/>
      <c r="I2" s="359"/>
      <c r="J2" s="360" t="s">
        <v>73</v>
      </c>
      <c r="K2" s="361"/>
    </row>
    <row r="3" spans="1:11" ht="24.75" customHeight="1">
      <c r="A3" s="346"/>
      <c r="B3" s="367" t="s">
        <v>69</v>
      </c>
      <c r="C3" s="364"/>
      <c r="D3" s="364" t="s">
        <v>70</v>
      </c>
      <c r="E3" s="364"/>
      <c r="F3" s="364" t="s">
        <v>71</v>
      </c>
      <c r="G3" s="364"/>
      <c r="H3" s="364" t="s">
        <v>72</v>
      </c>
      <c r="I3" s="365"/>
      <c r="J3" s="372"/>
      <c r="K3" s="363"/>
    </row>
    <row r="4" spans="1:11" ht="24.75" customHeight="1" thickBot="1">
      <c r="A4" s="347"/>
      <c r="B4" s="82" t="s">
        <v>68</v>
      </c>
      <c r="C4" s="143" t="s">
        <v>67</v>
      </c>
      <c r="D4" s="27" t="s">
        <v>68</v>
      </c>
      <c r="E4" s="27" t="s">
        <v>67</v>
      </c>
      <c r="F4" s="27" t="s">
        <v>68</v>
      </c>
      <c r="G4" s="27" t="s">
        <v>67</v>
      </c>
      <c r="H4" s="143" t="s">
        <v>68</v>
      </c>
      <c r="I4" s="101" t="s">
        <v>67</v>
      </c>
      <c r="J4" s="81" t="s">
        <v>68</v>
      </c>
      <c r="K4" s="88" t="s">
        <v>67</v>
      </c>
    </row>
    <row r="5" spans="1:12" ht="24.75" customHeight="1" thickBot="1">
      <c r="A5" s="127" t="s">
        <v>150</v>
      </c>
      <c r="B5" s="128">
        <f>VLOOKUP(L5,'[1]Sheet1'!$A$244:$K$256,2,FALSE)</f>
        <v>209</v>
      </c>
      <c r="C5" s="129">
        <f>VLOOKUP(L5,'[1]Sheet1'!$A$244:$K$256,3,FALSE)/100</f>
        <v>0.20193236714975846</v>
      </c>
      <c r="D5" s="144">
        <f>VLOOKUP(L5,'[1]Sheet1'!$A$244:$K$256,4,FALSE)</f>
        <v>248</v>
      </c>
      <c r="E5" s="145">
        <f>VLOOKUP(L5,'[1]Sheet1'!$A$244:$K$256,5,FALSE)/100</f>
        <v>0.2016260162601626</v>
      </c>
      <c r="F5" s="128">
        <f>VLOOKUP(L5,'[1]Sheet1'!$A$244:$K$256,6,FALSE)</f>
        <v>56</v>
      </c>
      <c r="G5" s="129">
        <f>VLOOKUP(L5,'[1]Sheet1'!$A$244:$K$256,7,FALSE)/100</f>
        <v>0.20216606498194944</v>
      </c>
      <c r="H5" s="144">
        <f>VLOOKUP(L5,'[1]Sheet1'!$A$244:$K$256,8,FALSE)</f>
        <v>1</v>
      </c>
      <c r="I5" s="145">
        <f>VLOOKUP(L5,'[1]Sheet1'!$A$244:$K$256,9,FALSE)/100</f>
        <v>0.045454545454545456</v>
      </c>
      <c r="J5" s="128">
        <f>VLOOKUP(L5,'[1]Sheet1'!$A$244:$K$256,10,FALSE)</f>
        <v>514</v>
      </c>
      <c r="K5" s="129">
        <f>VLOOKUP(L5,'[1]Sheet1'!$A$244:$K$256,11,FALSE)/100</f>
        <v>0.2004680187207488</v>
      </c>
      <c r="L5" s="323" t="s">
        <v>717</v>
      </c>
    </row>
    <row r="6" spans="1:12" ht="15">
      <c r="A6" s="130" t="s">
        <v>151</v>
      </c>
      <c r="B6" s="33">
        <f>VLOOKUP(L6,'[1]Sheet1'!$A$244:$K$256,2,FALSE)</f>
        <v>225</v>
      </c>
      <c r="C6" s="106">
        <f>VLOOKUP(L6,'[1]Sheet1'!$A$244:$K$256,3,FALSE)/100</f>
        <v>0.21739130434782608</v>
      </c>
      <c r="D6" s="70">
        <f>VLOOKUP(L6,'[1]Sheet1'!$A$244:$K$256,4,FALSE)</f>
        <v>216</v>
      </c>
      <c r="E6" s="120">
        <f>VLOOKUP(L6,'[1]Sheet1'!$A$244:$K$256,5,FALSE)/100</f>
        <v>0.17560975609756097</v>
      </c>
      <c r="F6" s="33">
        <f>VLOOKUP(L6,'[1]Sheet1'!$A$244:$K$256,6,FALSE)</f>
        <v>49</v>
      </c>
      <c r="G6" s="106">
        <f>VLOOKUP(L6,'[1]Sheet1'!$A$244:$K$256,7,FALSE)/100</f>
        <v>0.17689530685920576</v>
      </c>
      <c r="H6" s="70">
        <f>VLOOKUP(L6,'[1]Sheet1'!$A$244:$K$256,8,FALSE)</f>
        <v>5</v>
      </c>
      <c r="I6" s="120">
        <f>VLOOKUP(L6,'[1]Sheet1'!$A$244:$K$256,9,FALSE)/100</f>
        <v>0.22727272727272727</v>
      </c>
      <c r="J6" s="33">
        <f>VLOOKUP(L6,'[1]Sheet1'!$A$244:$K$256,10,FALSE)</f>
        <v>495</v>
      </c>
      <c r="K6" s="106">
        <f>VLOOKUP(L6,'[1]Sheet1'!$A$244:$K$256,11,FALSE)/100</f>
        <v>0.19305772230889237</v>
      </c>
      <c r="L6" s="323" t="s">
        <v>718</v>
      </c>
    </row>
    <row r="7" spans="1:12" ht="15">
      <c r="A7" s="131" t="s">
        <v>152</v>
      </c>
      <c r="B7" s="39">
        <f>VLOOKUP(L7,'[1]Sheet1'!$A$244:$K$256,2,FALSE)</f>
        <v>47</v>
      </c>
      <c r="C7" s="108">
        <f>VLOOKUP(L7,'[1]Sheet1'!$A$244:$K$256,3,FALSE)/100</f>
        <v>0.04541062801932367</v>
      </c>
      <c r="D7" s="72">
        <f>VLOOKUP(L7,'[1]Sheet1'!$A$244:$K$256,4,FALSE)</f>
        <v>108</v>
      </c>
      <c r="E7" s="121">
        <f>VLOOKUP(L7,'[1]Sheet1'!$A$244:$K$256,5,FALSE)/100</f>
        <v>0.08780487804878048</v>
      </c>
      <c r="F7" s="39">
        <f>VLOOKUP(L7,'[1]Sheet1'!$A$244:$K$256,6,FALSE)</f>
        <v>13</v>
      </c>
      <c r="G7" s="108">
        <f>VLOOKUP(L7,'[1]Sheet1'!$A$244:$K$256,7,FALSE)/100</f>
        <v>0.04693140794223827</v>
      </c>
      <c r="H7" s="72">
        <f>VLOOKUP(L7,'[1]Sheet1'!$A$244:$K$256,8,FALSE)</f>
        <v>0</v>
      </c>
      <c r="I7" s="121">
        <f>VLOOKUP(L7,'[1]Sheet1'!$A$244:$K$256,9,FALSE)/100</f>
        <v>0</v>
      </c>
      <c r="J7" s="39">
        <f>VLOOKUP(L7,'[1]Sheet1'!$A$244:$K$256,10,FALSE)</f>
        <v>168</v>
      </c>
      <c r="K7" s="108">
        <f>VLOOKUP(L7,'[1]Sheet1'!$A$244:$K$256,11,FALSE)/100</f>
        <v>0.0655226209048362</v>
      </c>
      <c r="L7" s="323" t="s">
        <v>719</v>
      </c>
    </row>
    <row r="8" spans="1:12" ht="15">
      <c r="A8" s="131" t="s">
        <v>153</v>
      </c>
      <c r="B8" s="39">
        <f>VLOOKUP(L8,'[1]Sheet1'!$A$244:$K$256,2,FALSE)</f>
        <v>125</v>
      </c>
      <c r="C8" s="108">
        <f>VLOOKUP(L8,'[1]Sheet1'!$A$244:$K$256,3,FALSE)/100</f>
        <v>0.12077294685990339</v>
      </c>
      <c r="D8" s="72">
        <f>VLOOKUP(L8,'[1]Sheet1'!$A$244:$K$256,4,FALSE)</f>
        <v>120</v>
      </c>
      <c r="E8" s="121">
        <f>VLOOKUP(L8,'[1]Sheet1'!$A$244:$K$256,5,FALSE)/100</f>
        <v>0.0975609756097561</v>
      </c>
      <c r="F8" s="39">
        <f>VLOOKUP(L8,'[1]Sheet1'!$A$244:$K$256,6,FALSE)</f>
        <v>31</v>
      </c>
      <c r="G8" s="108">
        <f>VLOOKUP(L8,'[1]Sheet1'!$A$244:$K$256,7,FALSE)/100</f>
        <v>0.11191335740072202</v>
      </c>
      <c r="H8" s="72">
        <f>VLOOKUP(L8,'[1]Sheet1'!$A$244:$K$256,8,FALSE)</f>
        <v>4</v>
      </c>
      <c r="I8" s="121">
        <f>VLOOKUP(L8,'[1]Sheet1'!$A$244:$K$256,9,FALSE)/100</f>
        <v>0.18181818181818182</v>
      </c>
      <c r="J8" s="39">
        <f>VLOOKUP(L8,'[1]Sheet1'!$A$244:$K$256,10,FALSE)</f>
        <v>280</v>
      </c>
      <c r="K8" s="108">
        <f>VLOOKUP(L8,'[1]Sheet1'!$A$244:$K$256,11,FALSE)/100</f>
        <v>0.10920436817472699</v>
      </c>
      <c r="L8" s="323" t="s">
        <v>720</v>
      </c>
    </row>
    <row r="9" spans="1:12" ht="15">
      <c r="A9" s="131" t="s">
        <v>154</v>
      </c>
      <c r="B9" s="39">
        <f>VLOOKUP(L9,'[1]Sheet1'!$A$244:$K$256,2,FALSE)</f>
        <v>112</v>
      </c>
      <c r="C9" s="108">
        <f>VLOOKUP(L9,'[1]Sheet1'!$A$244:$K$256,3,FALSE)/100</f>
        <v>0.10821256038647344</v>
      </c>
      <c r="D9" s="72">
        <f>VLOOKUP(L9,'[1]Sheet1'!$A$244:$K$256,4,FALSE)</f>
        <v>125</v>
      </c>
      <c r="E9" s="121">
        <f>VLOOKUP(L9,'[1]Sheet1'!$A$244:$K$256,5,FALSE)/100</f>
        <v>0.1016260162601626</v>
      </c>
      <c r="F9" s="39">
        <f>VLOOKUP(L9,'[1]Sheet1'!$A$244:$K$256,6,FALSE)</f>
        <v>24</v>
      </c>
      <c r="G9" s="108">
        <f>VLOOKUP(L9,'[1]Sheet1'!$A$244:$K$256,7,FALSE)/100</f>
        <v>0.08664259927797832</v>
      </c>
      <c r="H9" s="72">
        <f>VLOOKUP(L9,'[1]Sheet1'!$A$244:$K$256,8,FALSE)</f>
        <v>3</v>
      </c>
      <c r="I9" s="121">
        <f>VLOOKUP(L9,'[1]Sheet1'!$A$244:$K$256,9,FALSE)/100</f>
        <v>0.13636363636363635</v>
      </c>
      <c r="J9" s="39">
        <f>VLOOKUP(L9,'[1]Sheet1'!$A$244:$K$256,10,FALSE)</f>
        <v>264</v>
      </c>
      <c r="K9" s="108">
        <f>VLOOKUP(L9,'[1]Sheet1'!$A$244:$K$256,11,FALSE)/100</f>
        <v>0.1029641185647426</v>
      </c>
      <c r="L9" s="323" t="s">
        <v>721</v>
      </c>
    </row>
    <row r="10" spans="1:12" ht="15.75" thickBot="1">
      <c r="A10" s="133" t="s">
        <v>155</v>
      </c>
      <c r="B10" s="44">
        <f>VLOOKUP(L10,'[1]Sheet1'!$A$244:$K$256,2,FALSE)</f>
        <v>105</v>
      </c>
      <c r="C10" s="134">
        <f>VLOOKUP(L10,'[1]Sheet1'!$A$244:$K$256,3,FALSE)/100</f>
        <v>0.10144927536231885</v>
      </c>
      <c r="D10" s="87">
        <f>VLOOKUP(L10,'[1]Sheet1'!$A$244:$K$256,4,FALSE)</f>
        <v>115</v>
      </c>
      <c r="E10" s="146">
        <f>VLOOKUP(L10,'[1]Sheet1'!$A$244:$K$256,5,FALSE)/100</f>
        <v>0.09349593495934959</v>
      </c>
      <c r="F10" s="44">
        <f>VLOOKUP(L10,'[1]Sheet1'!$A$244:$K$256,6,FALSE)</f>
        <v>29</v>
      </c>
      <c r="G10" s="134">
        <f>VLOOKUP(L10,'[1]Sheet1'!$A$244:$K$256,7,FALSE)/100</f>
        <v>0.10469314079422382</v>
      </c>
      <c r="H10" s="87">
        <f>VLOOKUP(L10,'[1]Sheet1'!$A$244:$K$256,8,FALSE)</f>
        <v>4</v>
      </c>
      <c r="I10" s="146">
        <f>VLOOKUP(L10,'[1]Sheet1'!$A$244:$K$256,9,FALSE)/100</f>
        <v>0.18181818181818182</v>
      </c>
      <c r="J10" s="44">
        <f>VLOOKUP(L10,'[1]Sheet1'!$A$244:$K$256,10,FALSE)</f>
        <v>253</v>
      </c>
      <c r="K10" s="134">
        <f>VLOOKUP(L10,'[1]Sheet1'!$A$244:$K$256,11,FALSE)/100</f>
        <v>0.09867394695787832</v>
      </c>
      <c r="L10" s="323" t="s">
        <v>722</v>
      </c>
    </row>
    <row r="11" spans="1:12" ht="24.75" customHeight="1" thickBot="1">
      <c r="A11" s="147" t="s">
        <v>156</v>
      </c>
      <c r="B11" s="103">
        <f>SUM(B6:B10)</f>
        <v>614</v>
      </c>
      <c r="C11" s="104">
        <f aca="true" t="shared" si="0" ref="C11:K11">SUM(C6:C10)</f>
        <v>0.5932367149758454</v>
      </c>
      <c r="D11" s="118">
        <f t="shared" si="0"/>
        <v>684</v>
      </c>
      <c r="E11" s="119">
        <f t="shared" si="0"/>
        <v>0.5560975609756097</v>
      </c>
      <c r="F11" s="103">
        <f t="shared" si="0"/>
        <v>146</v>
      </c>
      <c r="G11" s="104">
        <f t="shared" si="0"/>
        <v>0.5270758122743682</v>
      </c>
      <c r="H11" s="118">
        <f t="shared" si="0"/>
        <v>16</v>
      </c>
      <c r="I11" s="119">
        <f t="shared" si="0"/>
        <v>0.7272727272727273</v>
      </c>
      <c r="J11" s="103">
        <f t="shared" si="0"/>
        <v>1460</v>
      </c>
      <c r="K11" s="104">
        <f t="shared" si="0"/>
        <v>0.5694227769110765</v>
      </c>
      <c r="L11" s="322"/>
    </row>
    <row r="12" spans="1:12" ht="15">
      <c r="A12" s="138" t="s">
        <v>157</v>
      </c>
      <c r="B12" s="83">
        <f>VLOOKUP(L12,'[1]Sheet1'!$A$244:$K$256,2,FALSE)</f>
        <v>26</v>
      </c>
      <c r="C12" s="148">
        <f>VLOOKUP(L12,'[1]Sheet1'!$A$244:$K$256,3,FALSE)/100</f>
        <v>0.025120772946859903</v>
      </c>
      <c r="D12" s="85">
        <f>VLOOKUP(L12,'[1]Sheet1'!$A$244:$K$256,4,FALSE)</f>
        <v>24</v>
      </c>
      <c r="E12" s="149">
        <f>VLOOKUP(L12,'[1]Sheet1'!$A$244:$K$256,5,FALSE)/100</f>
        <v>0.01951219512195122</v>
      </c>
      <c r="F12" s="83">
        <f>VLOOKUP(L12,'[1]Sheet1'!$A$244:$K$256,6,FALSE)</f>
        <v>8</v>
      </c>
      <c r="G12" s="148">
        <f>VLOOKUP(L12,'[1]Sheet1'!$A$244:$K$256,7,FALSE)/100</f>
        <v>0.02888086642599278</v>
      </c>
      <c r="H12" s="85">
        <f>VLOOKUP(L12,'[1]Sheet1'!$A$244:$K$256,8,FALSE)</f>
        <v>0</v>
      </c>
      <c r="I12" s="149">
        <f>VLOOKUP(L12,'[1]Sheet1'!$A$244:$K$256,9,FALSE)/100</f>
        <v>0</v>
      </c>
      <c r="J12" s="83">
        <f>VLOOKUP(L12,'[1]Sheet1'!$A$244:$K$256,10,FALSE)</f>
        <v>58</v>
      </c>
      <c r="K12" s="148">
        <f>VLOOKUP(L12,'[1]Sheet1'!$A$244:$K$256,11,FALSE)/100</f>
        <v>0.02262090483619345</v>
      </c>
      <c r="L12" s="323" t="s">
        <v>723</v>
      </c>
    </row>
    <row r="13" spans="1:12" ht="15">
      <c r="A13" s="131" t="s">
        <v>158</v>
      </c>
      <c r="B13" s="39">
        <f>VLOOKUP(L13,'[1]Sheet1'!$A$244:$K$256,2,FALSE)</f>
        <v>45</v>
      </c>
      <c r="C13" s="108">
        <f>VLOOKUP(L13,'[1]Sheet1'!$A$244:$K$256,3,FALSE)/100</f>
        <v>0.043478260869565216</v>
      </c>
      <c r="D13" s="72">
        <f>VLOOKUP(L13,'[1]Sheet1'!$A$244:$K$256,4,FALSE)</f>
        <v>79</v>
      </c>
      <c r="E13" s="121">
        <f>VLOOKUP(L13,'[1]Sheet1'!$A$244:$K$256,5,FALSE)/100</f>
        <v>0.06422764227642276</v>
      </c>
      <c r="F13" s="39">
        <f>VLOOKUP(L13,'[1]Sheet1'!$A$244:$K$256,6,FALSE)</f>
        <v>16</v>
      </c>
      <c r="G13" s="108">
        <f>VLOOKUP(L13,'[1]Sheet1'!$A$244:$K$256,7,FALSE)/100</f>
        <v>0.05776173285198556</v>
      </c>
      <c r="H13" s="72">
        <f>VLOOKUP(L13,'[1]Sheet1'!$A$244:$K$256,8,FALSE)</f>
        <v>4</v>
      </c>
      <c r="I13" s="121">
        <f>VLOOKUP(L13,'[1]Sheet1'!$A$244:$K$256,9,FALSE)/100</f>
        <v>0.18181818181818182</v>
      </c>
      <c r="J13" s="39">
        <f>VLOOKUP(L13,'[1]Sheet1'!$A$244:$K$256,10,FALSE)</f>
        <v>144</v>
      </c>
      <c r="K13" s="108">
        <f>VLOOKUP(L13,'[1]Sheet1'!$A$244:$K$256,11,FALSE)/100</f>
        <v>0.056162246489859596</v>
      </c>
      <c r="L13" s="323" t="s">
        <v>724</v>
      </c>
    </row>
    <row r="14" spans="1:12" ht="15">
      <c r="A14" s="131" t="s">
        <v>159</v>
      </c>
      <c r="B14" s="39">
        <f>VLOOKUP(L14,'[1]Sheet1'!$A$244:$K$256,2,FALSE)</f>
        <v>46</v>
      </c>
      <c r="C14" s="108">
        <f>VLOOKUP(L14,'[1]Sheet1'!$A$244:$K$256,3,FALSE)/100</f>
        <v>0.044444444444444446</v>
      </c>
      <c r="D14" s="72">
        <f>VLOOKUP(L14,'[1]Sheet1'!$A$244:$K$256,4,FALSE)</f>
        <v>64</v>
      </c>
      <c r="E14" s="121">
        <f>VLOOKUP(L14,'[1]Sheet1'!$A$244:$K$256,5,FALSE)/100</f>
        <v>0.052032520325203245</v>
      </c>
      <c r="F14" s="39">
        <f>VLOOKUP(L14,'[1]Sheet1'!$A$244:$K$256,6,FALSE)</f>
        <v>17</v>
      </c>
      <c r="G14" s="108">
        <f>VLOOKUP(L14,'[1]Sheet1'!$A$244:$K$256,7,FALSE)/100</f>
        <v>0.06137184115523465</v>
      </c>
      <c r="H14" s="72">
        <f>VLOOKUP(L14,'[1]Sheet1'!$A$244:$K$256,8,FALSE)</f>
        <v>0</v>
      </c>
      <c r="I14" s="121">
        <f>VLOOKUP(L14,'[1]Sheet1'!$A$244:$K$256,9,FALSE)/100</f>
        <v>0</v>
      </c>
      <c r="J14" s="39">
        <f>VLOOKUP(L14,'[1]Sheet1'!$A$244:$K$256,10,FALSE)</f>
        <v>127</v>
      </c>
      <c r="K14" s="108">
        <f>VLOOKUP(L14,'[1]Sheet1'!$A$244:$K$256,11,FALSE)/100</f>
        <v>0.049531981279251174</v>
      </c>
      <c r="L14" s="323" t="s">
        <v>725</v>
      </c>
    </row>
    <row r="15" spans="1:12" ht="15">
      <c r="A15" s="131" t="s">
        <v>160</v>
      </c>
      <c r="B15" s="39">
        <f>VLOOKUP(L15,'[1]Sheet1'!$A$244:$K$256,2,FALSE)</f>
        <v>10</v>
      </c>
      <c r="C15" s="108">
        <f>VLOOKUP(L15,'[1]Sheet1'!$A$244:$K$256,3,FALSE)/100</f>
        <v>0.009661835748792272</v>
      </c>
      <c r="D15" s="72">
        <f>VLOOKUP(L15,'[1]Sheet1'!$A$244:$K$256,4,FALSE)</f>
        <v>11</v>
      </c>
      <c r="E15" s="121">
        <f>VLOOKUP(L15,'[1]Sheet1'!$A$244:$K$256,5,FALSE)/100</f>
        <v>0.00894308943089431</v>
      </c>
      <c r="F15" s="39">
        <f>VLOOKUP(L15,'[1]Sheet1'!$A$244:$K$256,6,FALSE)</f>
        <v>3</v>
      </c>
      <c r="G15" s="108">
        <f>VLOOKUP(L15,'[1]Sheet1'!$A$244:$K$256,7,FALSE)/100</f>
        <v>0.01083032490974729</v>
      </c>
      <c r="H15" s="72">
        <f>VLOOKUP(L15,'[1]Sheet1'!$A$244:$K$256,8,FALSE)</f>
        <v>0</v>
      </c>
      <c r="I15" s="121">
        <f>VLOOKUP(L15,'[1]Sheet1'!$A$244:$K$256,9,FALSE)/100</f>
        <v>0</v>
      </c>
      <c r="J15" s="39">
        <f>VLOOKUP(L15,'[1]Sheet1'!$A$244:$K$256,10,FALSE)</f>
        <v>24</v>
      </c>
      <c r="K15" s="108">
        <f>VLOOKUP(L15,'[1]Sheet1'!$A$244:$K$256,11,FALSE)/100</f>
        <v>0.0093603744149766</v>
      </c>
      <c r="L15" s="323" t="s">
        <v>726</v>
      </c>
    </row>
    <row r="16" spans="1:12" ht="15.75" thickBot="1">
      <c r="A16" s="133" t="s">
        <v>161</v>
      </c>
      <c r="B16" s="44">
        <f>VLOOKUP(L16,'[1]Sheet1'!$A$244:$K$256,2,FALSE)</f>
        <v>13</v>
      </c>
      <c r="C16" s="134">
        <f>VLOOKUP(L16,'[1]Sheet1'!$A$244:$K$256,3,FALSE)/100</f>
        <v>0.012560386473429951</v>
      </c>
      <c r="D16" s="87">
        <f>VLOOKUP(L16,'[1]Sheet1'!$A$244:$K$256,4,FALSE)</f>
        <v>37</v>
      </c>
      <c r="E16" s="146">
        <f>VLOOKUP(L16,'[1]Sheet1'!$A$244:$K$256,5,FALSE)/100</f>
        <v>0.03008130081300813</v>
      </c>
      <c r="F16" s="44">
        <f>VLOOKUP(L16,'[1]Sheet1'!$A$244:$K$256,6,FALSE)</f>
        <v>3</v>
      </c>
      <c r="G16" s="134">
        <f>VLOOKUP(L16,'[1]Sheet1'!$A$244:$K$256,7,FALSE)/100</f>
        <v>0.01083032490974729</v>
      </c>
      <c r="H16" s="87">
        <f>VLOOKUP(L16,'[1]Sheet1'!$A$244:$K$256,8,FALSE)</f>
        <v>0</v>
      </c>
      <c r="I16" s="146">
        <f>VLOOKUP(L16,'[1]Sheet1'!$A$244:$K$256,9,FALSE)/100</f>
        <v>0</v>
      </c>
      <c r="J16" s="44">
        <f>VLOOKUP(L16,'[1]Sheet1'!$A$244:$K$256,10,FALSE)</f>
        <v>53</v>
      </c>
      <c r="K16" s="134">
        <f>VLOOKUP(L16,'[1]Sheet1'!$A$244:$K$256,11,FALSE)/100</f>
        <v>0.020670826833073322</v>
      </c>
      <c r="L16" s="323" t="s">
        <v>727</v>
      </c>
    </row>
    <row r="17" spans="1:12" ht="24.75" customHeight="1" thickBot="1">
      <c r="A17" s="147" t="s">
        <v>162</v>
      </c>
      <c r="B17" s="103">
        <f>SUM(B12:B16)</f>
        <v>140</v>
      </c>
      <c r="C17" s="104">
        <f aca="true" t="shared" si="1" ref="C17:K17">SUM(C12:C16)</f>
        <v>0.1352657004830918</v>
      </c>
      <c r="D17" s="118">
        <f t="shared" si="1"/>
        <v>215</v>
      </c>
      <c r="E17" s="119">
        <f t="shared" si="1"/>
        <v>0.17479674796747968</v>
      </c>
      <c r="F17" s="103">
        <f t="shared" si="1"/>
        <v>47</v>
      </c>
      <c r="G17" s="104">
        <f t="shared" si="1"/>
        <v>0.16967509025270755</v>
      </c>
      <c r="H17" s="118">
        <f t="shared" si="1"/>
        <v>4</v>
      </c>
      <c r="I17" s="119">
        <f t="shared" si="1"/>
        <v>0.18181818181818182</v>
      </c>
      <c r="J17" s="103">
        <f t="shared" si="1"/>
        <v>406</v>
      </c>
      <c r="K17" s="104">
        <f t="shared" si="1"/>
        <v>0.15834633385335412</v>
      </c>
      <c r="L17" s="322"/>
    </row>
    <row r="18" spans="1:12" ht="15.75" thickBot="1">
      <c r="A18" s="138" t="s">
        <v>85</v>
      </c>
      <c r="B18" s="139">
        <f>VLOOKUP(L18,'[1]Sheet1'!$A$244:$K$256,2,FALSE)</f>
        <v>72</v>
      </c>
      <c r="C18" s="140">
        <f>VLOOKUP(L18,'[1]Sheet1'!$A$244:$K$256,3,FALSE)/100</f>
        <v>0.06956521739130435</v>
      </c>
      <c r="D18" s="150">
        <f>VLOOKUP(L18,'[1]Sheet1'!$A$244:$K$256,4,FALSE)</f>
        <v>83</v>
      </c>
      <c r="E18" s="151">
        <f>VLOOKUP(L18,'[1]Sheet1'!$A$244:$K$256,5,FALSE)/100</f>
        <v>0.06747967479674796</v>
      </c>
      <c r="F18" s="139">
        <f>VLOOKUP(L18,'[1]Sheet1'!$A$244:$K$256,6,FALSE)</f>
        <v>28</v>
      </c>
      <c r="G18" s="140">
        <f>VLOOKUP(L18,'[1]Sheet1'!$A$244:$K$256,7,FALSE)/100</f>
        <v>0.10108303249097472</v>
      </c>
      <c r="H18" s="150">
        <f>VLOOKUP(L18,'[1]Sheet1'!$A$244:$K$256,8,FALSE)</f>
        <v>1</v>
      </c>
      <c r="I18" s="151">
        <f>VLOOKUP(L18,'[1]Sheet1'!$A$244:$K$256,9,FALSE)/100</f>
        <v>0.045454545454545456</v>
      </c>
      <c r="J18" s="139">
        <f>VLOOKUP(L18,'[1]Sheet1'!$A$244:$K$256,10,FALSE)</f>
        <v>184</v>
      </c>
      <c r="K18" s="140">
        <f>VLOOKUP(L18,'[1]Sheet1'!$A$244:$K$256,11,FALSE)/100</f>
        <v>0.0717628705148206</v>
      </c>
      <c r="L18" s="323" t="s">
        <v>730</v>
      </c>
    </row>
    <row r="19" spans="1:12" ht="24.75" customHeight="1" thickBot="1">
      <c r="A19" s="141" t="s">
        <v>125</v>
      </c>
      <c r="B19" s="115">
        <f>VLOOKUP(L19,'[1]Sheet1'!$A$244:$K$256,2,FALSE)</f>
        <v>1035</v>
      </c>
      <c r="C19" s="116">
        <f>VLOOKUP(L19,'[1]Sheet1'!$A$244:$K$256,3,FALSE)/100</f>
        <v>1</v>
      </c>
      <c r="D19" s="125">
        <f>VLOOKUP(L19,'[1]Sheet1'!$A$244:$K$256,4,FALSE)</f>
        <v>1230</v>
      </c>
      <c r="E19" s="126">
        <f>VLOOKUP(L19,'[1]Sheet1'!$A$244:$K$256,5,FALSE)/100</f>
        <v>1</v>
      </c>
      <c r="F19" s="115">
        <f>VLOOKUP(L19,'[1]Sheet1'!$A$244:$K$256,6,FALSE)</f>
        <v>277</v>
      </c>
      <c r="G19" s="116">
        <f>VLOOKUP(L19,'[1]Sheet1'!$A$244:$K$256,7,FALSE)/100</f>
        <v>1</v>
      </c>
      <c r="H19" s="125">
        <f>VLOOKUP(L19,'[1]Sheet1'!$A$244:$K$256,8,FALSE)</f>
        <v>22</v>
      </c>
      <c r="I19" s="126">
        <f>VLOOKUP(L19,'[1]Sheet1'!$A$244:$K$256,9,FALSE)/100</f>
        <v>1</v>
      </c>
      <c r="J19" s="115">
        <f>VLOOKUP(L19,'[1]Sheet1'!$A$244:$K$256,10,FALSE)</f>
        <v>2564</v>
      </c>
      <c r="K19" s="116">
        <f>VLOOKUP(L19,'[1]Sheet1'!$A$244:$K$256,11,FALSE)/100</f>
        <v>1</v>
      </c>
      <c r="L19" s="321" t="s">
        <v>73</v>
      </c>
    </row>
    <row r="22" ht="15">
      <c r="J22" s="329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97"/>
  <sheetViews>
    <sheetView zoomScale="80" zoomScaleNormal="80" zoomScalePageLayoutView="0" workbookViewId="0" topLeftCell="A47">
      <selection activeCell="O97" sqref="O97"/>
    </sheetView>
  </sheetViews>
  <sheetFormatPr defaultColWidth="11.421875" defaultRowHeight="15"/>
  <cols>
    <col min="1" max="1" width="7.7109375" style="311" customWidth="1"/>
    <col min="2" max="2" width="90.57421875" style="311" bestFit="1" customWidth="1"/>
    <col min="3" max="16" width="12.421875" style="311" customWidth="1"/>
    <col min="17" max="17" width="14.7109375" style="311" customWidth="1"/>
    <col min="18" max="18" width="11.421875" style="322" customWidth="1"/>
    <col min="19" max="16384" width="11.421875" style="311" customWidth="1"/>
  </cols>
  <sheetData>
    <row r="1" spans="1:17" ht="24.75" customHeight="1" thickBot="1" thickTop="1">
      <c r="A1" s="342" t="s">
        <v>656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4"/>
    </row>
    <row r="2" spans="1:17" ht="24.75" customHeight="1" thickBot="1" thickTop="1">
      <c r="A2" s="342" t="s">
        <v>1019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4"/>
    </row>
    <row r="3" spans="1:17" ht="24.75" customHeight="1" thickBot="1" thickTop="1">
      <c r="A3" s="396" t="s">
        <v>166</v>
      </c>
      <c r="B3" s="398" t="s">
        <v>167</v>
      </c>
      <c r="C3" s="384" t="s">
        <v>66</v>
      </c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5"/>
      <c r="Q3" s="373" t="s">
        <v>1002</v>
      </c>
    </row>
    <row r="4" spans="1:17" ht="24.75" customHeight="1">
      <c r="A4" s="397"/>
      <c r="B4" s="388"/>
      <c r="C4" s="400">
        <v>2012</v>
      </c>
      <c r="D4" s="386"/>
      <c r="E4" s="368">
        <v>2013</v>
      </c>
      <c r="F4" s="386"/>
      <c r="G4" s="368">
        <v>2014</v>
      </c>
      <c r="H4" s="386"/>
      <c r="I4" s="368">
        <v>2015</v>
      </c>
      <c r="J4" s="386"/>
      <c r="K4" s="368">
        <v>2016</v>
      </c>
      <c r="L4" s="386"/>
      <c r="M4" s="368">
        <v>2017</v>
      </c>
      <c r="N4" s="386"/>
      <c r="O4" s="368">
        <v>2018</v>
      </c>
      <c r="P4" s="386"/>
      <c r="Q4" s="351"/>
    </row>
    <row r="5" spans="1:17" ht="24.75" customHeight="1" thickBot="1">
      <c r="A5" s="376"/>
      <c r="B5" s="399"/>
      <c r="C5" s="82" t="s">
        <v>68</v>
      </c>
      <c r="D5" s="20" t="s">
        <v>67</v>
      </c>
      <c r="E5" s="81" t="s">
        <v>68</v>
      </c>
      <c r="F5" s="20" t="s">
        <v>67</v>
      </c>
      <c r="G5" s="81" t="s">
        <v>68</v>
      </c>
      <c r="H5" s="20" t="s">
        <v>67</v>
      </c>
      <c r="I5" s="81" t="s">
        <v>68</v>
      </c>
      <c r="J5" s="88" t="s">
        <v>67</v>
      </c>
      <c r="K5" s="81" t="s">
        <v>68</v>
      </c>
      <c r="L5" s="20" t="s">
        <v>67</v>
      </c>
      <c r="M5" s="81" t="s">
        <v>68</v>
      </c>
      <c r="N5" s="20" t="s">
        <v>67</v>
      </c>
      <c r="O5" s="81" t="s">
        <v>68</v>
      </c>
      <c r="P5" s="20" t="s">
        <v>67</v>
      </c>
      <c r="Q5" s="352"/>
    </row>
    <row r="6" spans="1:22" ht="15">
      <c r="A6" s="152" t="s">
        <v>168</v>
      </c>
      <c r="B6" s="153" t="s">
        <v>169</v>
      </c>
      <c r="C6" s="155">
        <v>12</v>
      </c>
      <c r="D6" s="86">
        <v>0.005119453924914676</v>
      </c>
      <c r="E6" s="37">
        <v>10</v>
      </c>
      <c r="F6" s="12">
        <v>0.0041876046901172526</v>
      </c>
      <c r="G6" s="37">
        <v>8</v>
      </c>
      <c r="H6" s="12">
        <v>0.003476749239461104</v>
      </c>
      <c r="I6" s="154">
        <v>5</v>
      </c>
      <c r="J6" s="84">
        <v>0.002193944712593243</v>
      </c>
      <c r="K6" s="154">
        <v>12</v>
      </c>
      <c r="L6" s="84">
        <v>0.004761904761904762</v>
      </c>
      <c r="M6" s="154">
        <v>7</v>
      </c>
      <c r="N6" s="84">
        <v>0.00274079874706343</v>
      </c>
      <c r="O6" s="154">
        <f>_xlfn.IFERROR(VLOOKUP(R6,'[1]Sheet1'!$A$261:$C$337,2,FALSE),0)</f>
        <v>8</v>
      </c>
      <c r="P6" s="84">
        <f>_xlfn.IFERROR(VLOOKUP(R6,'[1]Sheet1'!$A$261:$C$337,3,FALSE)/100,0)</f>
        <v>0.0031201248049922</v>
      </c>
      <c r="Q6" s="12">
        <f>(O6-M6)/M6</f>
        <v>0.14285714285714285</v>
      </c>
      <c r="R6" s="323" t="s">
        <v>168</v>
      </c>
      <c r="T6" s="332"/>
      <c r="U6" s="333"/>
      <c r="V6" s="334"/>
    </row>
    <row r="7" spans="1:22" ht="15">
      <c r="A7" s="156" t="s">
        <v>170</v>
      </c>
      <c r="B7" s="157" t="s">
        <v>171</v>
      </c>
      <c r="C7" s="158">
        <v>0</v>
      </c>
      <c r="D7" s="42">
        <v>0</v>
      </c>
      <c r="E7" s="43">
        <v>0</v>
      </c>
      <c r="F7" s="16">
        <v>0</v>
      </c>
      <c r="G7" s="43">
        <v>1</v>
      </c>
      <c r="H7" s="16">
        <v>0.000434593654932638</v>
      </c>
      <c r="I7" s="43">
        <v>1</v>
      </c>
      <c r="J7" s="16">
        <v>0.00043878894251864854</v>
      </c>
      <c r="K7" s="43">
        <v>0</v>
      </c>
      <c r="L7" s="16">
        <v>0</v>
      </c>
      <c r="M7" s="43">
        <v>0</v>
      </c>
      <c r="N7" s="16">
        <v>0</v>
      </c>
      <c r="O7" s="43">
        <f>_xlfn.IFERROR(VLOOKUP(R7,'[1]Sheet1'!$A$261:$C$337,2,FALSE),0)</f>
        <v>0</v>
      </c>
      <c r="P7" s="16">
        <f>_xlfn.IFERROR(VLOOKUP(R7,'[1]Sheet1'!$A$261:$C$337,3,FALSE)/100,0)</f>
        <v>0</v>
      </c>
      <c r="Q7" s="16"/>
      <c r="R7" s="331" t="s">
        <v>170</v>
      </c>
      <c r="T7" s="332"/>
      <c r="U7" s="333"/>
      <c r="V7" s="334"/>
    </row>
    <row r="8" spans="1:22" ht="15">
      <c r="A8" s="156" t="s">
        <v>172</v>
      </c>
      <c r="B8" s="157" t="s">
        <v>173</v>
      </c>
      <c r="C8" s="158">
        <v>0</v>
      </c>
      <c r="D8" s="42">
        <v>0</v>
      </c>
      <c r="E8" s="43">
        <v>0</v>
      </c>
      <c r="F8" s="16">
        <v>0</v>
      </c>
      <c r="G8" s="43">
        <v>1</v>
      </c>
      <c r="H8" s="16">
        <v>0.000434593654932638</v>
      </c>
      <c r="I8" s="43">
        <v>0</v>
      </c>
      <c r="J8" s="16">
        <v>0</v>
      </c>
      <c r="K8" s="43">
        <v>0</v>
      </c>
      <c r="L8" s="16">
        <v>0</v>
      </c>
      <c r="M8" s="43">
        <v>0</v>
      </c>
      <c r="N8" s="16">
        <v>0</v>
      </c>
      <c r="O8" s="43">
        <f>_xlfn.IFERROR(VLOOKUP(R8,'[1]Sheet1'!$A$261:$C$337,2,FALSE),0)</f>
        <v>0</v>
      </c>
      <c r="P8" s="16">
        <f>_xlfn.IFERROR(VLOOKUP(R8,'[1]Sheet1'!$A$261:$C$337,3,FALSE)/100,0)</f>
        <v>0</v>
      </c>
      <c r="Q8" s="16"/>
      <c r="R8" s="331" t="s">
        <v>950</v>
      </c>
      <c r="T8" s="332"/>
      <c r="U8" s="333"/>
      <c r="V8" s="334"/>
    </row>
    <row r="9" spans="1:22" ht="15">
      <c r="A9" s="156" t="s">
        <v>174</v>
      </c>
      <c r="B9" s="157" t="s">
        <v>175</v>
      </c>
      <c r="C9" s="158">
        <v>0</v>
      </c>
      <c r="D9" s="42">
        <v>0</v>
      </c>
      <c r="E9" s="43">
        <v>0</v>
      </c>
      <c r="F9" s="16">
        <v>0</v>
      </c>
      <c r="G9" s="43">
        <v>0</v>
      </c>
      <c r="H9" s="16">
        <v>0</v>
      </c>
      <c r="I9" s="43">
        <v>0</v>
      </c>
      <c r="J9" s="16">
        <v>0</v>
      </c>
      <c r="K9" s="43">
        <v>0</v>
      </c>
      <c r="L9" s="16">
        <v>0</v>
      </c>
      <c r="M9" s="43">
        <v>0</v>
      </c>
      <c r="N9" s="16">
        <v>0</v>
      </c>
      <c r="O9" s="43">
        <f>_xlfn.IFERROR(VLOOKUP(R9,'[1]Sheet1'!$A$261:$C$337,2,FALSE),0)</f>
        <v>0</v>
      </c>
      <c r="P9" s="16">
        <f>_xlfn.IFERROR(VLOOKUP(R9,'[1]Sheet1'!$A$261:$C$337,3,FALSE)/100,0)</f>
        <v>0</v>
      </c>
      <c r="Q9" s="16"/>
      <c r="R9" s="330" t="s">
        <v>174</v>
      </c>
      <c r="T9" s="332"/>
      <c r="U9" s="333"/>
      <c r="V9" s="334"/>
    </row>
    <row r="10" spans="1:22" ht="15">
      <c r="A10" s="156" t="s">
        <v>176</v>
      </c>
      <c r="B10" s="159" t="s">
        <v>177</v>
      </c>
      <c r="C10" s="158">
        <v>0</v>
      </c>
      <c r="D10" s="42">
        <v>0</v>
      </c>
      <c r="E10" s="43">
        <v>0</v>
      </c>
      <c r="F10" s="16">
        <v>0</v>
      </c>
      <c r="G10" s="43">
        <v>0</v>
      </c>
      <c r="H10" s="16">
        <v>0</v>
      </c>
      <c r="I10" s="43">
        <v>0</v>
      </c>
      <c r="J10" s="16">
        <v>0</v>
      </c>
      <c r="K10" s="43">
        <v>0</v>
      </c>
      <c r="L10" s="16">
        <v>0</v>
      </c>
      <c r="M10" s="43">
        <v>0</v>
      </c>
      <c r="N10" s="16">
        <v>0</v>
      </c>
      <c r="O10" s="43">
        <f>_xlfn.IFERROR(VLOOKUP(R10,'[1]Sheet1'!$A$261:$C$337,2,FALSE),0)</f>
        <v>0</v>
      </c>
      <c r="P10" s="16">
        <f>_xlfn.IFERROR(VLOOKUP(R10,'[1]Sheet1'!$A$261:$C$337,3,FALSE)/100,0)</f>
        <v>0</v>
      </c>
      <c r="Q10" s="16"/>
      <c r="R10" s="331" t="s">
        <v>176</v>
      </c>
      <c r="T10" s="332"/>
      <c r="U10" s="333"/>
      <c r="V10" s="334"/>
    </row>
    <row r="11" spans="1:22" ht="15">
      <c r="A11" s="156" t="s">
        <v>178</v>
      </c>
      <c r="B11" s="157" t="s">
        <v>179</v>
      </c>
      <c r="C11" s="158">
        <v>0</v>
      </c>
      <c r="D11" s="42">
        <v>0</v>
      </c>
      <c r="E11" s="43">
        <v>0</v>
      </c>
      <c r="F11" s="16">
        <v>0</v>
      </c>
      <c r="G11" s="43">
        <v>0</v>
      </c>
      <c r="H11" s="16">
        <v>0</v>
      </c>
      <c r="I11" s="43">
        <v>0</v>
      </c>
      <c r="J11" s="16">
        <v>0</v>
      </c>
      <c r="K11" s="43">
        <v>0</v>
      </c>
      <c r="L11" s="16">
        <v>0</v>
      </c>
      <c r="M11" s="43">
        <v>0</v>
      </c>
      <c r="N11" s="16">
        <v>0</v>
      </c>
      <c r="O11" s="43">
        <f>_xlfn.IFERROR(VLOOKUP(R11,'[1]Sheet1'!$A$261:$C$337,2,FALSE),0)</f>
        <v>0</v>
      </c>
      <c r="P11" s="16">
        <f>_xlfn.IFERROR(VLOOKUP(R11,'[1]Sheet1'!$A$261:$C$337,3,FALSE)/100,0)</f>
        <v>0</v>
      </c>
      <c r="Q11" s="16"/>
      <c r="R11" s="330" t="s">
        <v>178</v>
      </c>
      <c r="T11" s="332"/>
      <c r="U11" s="333"/>
      <c r="V11" s="334"/>
    </row>
    <row r="12" spans="1:22" ht="15">
      <c r="A12" s="156" t="s">
        <v>180</v>
      </c>
      <c r="B12" s="157" t="s">
        <v>181</v>
      </c>
      <c r="C12" s="158">
        <v>1</v>
      </c>
      <c r="D12" s="42">
        <v>0.0004266211604095563</v>
      </c>
      <c r="E12" s="43">
        <v>0</v>
      </c>
      <c r="F12" s="16">
        <v>0</v>
      </c>
      <c r="G12" s="43">
        <v>0</v>
      </c>
      <c r="H12" s="16">
        <v>0</v>
      </c>
      <c r="I12" s="43">
        <v>0</v>
      </c>
      <c r="J12" s="16">
        <v>0</v>
      </c>
      <c r="K12" s="43">
        <v>0</v>
      </c>
      <c r="L12" s="16">
        <v>0</v>
      </c>
      <c r="M12" s="43">
        <v>0</v>
      </c>
      <c r="N12" s="16">
        <v>0</v>
      </c>
      <c r="O12" s="43">
        <f>_xlfn.IFERROR(VLOOKUP(R12,'[1]Sheet1'!$A$261:$C$337,2,FALSE),0)</f>
        <v>0</v>
      </c>
      <c r="P12" s="16">
        <f>_xlfn.IFERROR(VLOOKUP(R12,'[1]Sheet1'!$A$261:$C$337,3,FALSE)/100,0)</f>
        <v>0</v>
      </c>
      <c r="Q12" s="16"/>
      <c r="R12" s="330" t="s">
        <v>180</v>
      </c>
      <c r="T12" s="332"/>
      <c r="U12" s="333"/>
      <c r="V12" s="334"/>
    </row>
    <row r="13" spans="1:22" ht="15">
      <c r="A13" s="156" t="s">
        <v>182</v>
      </c>
      <c r="B13" s="157" t="s">
        <v>183</v>
      </c>
      <c r="C13" s="158">
        <v>0</v>
      </c>
      <c r="D13" s="42">
        <v>0</v>
      </c>
      <c r="E13" s="43">
        <v>0</v>
      </c>
      <c r="F13" s="16">
        <v>0</v>
      </c>
      <c r="G13" s="43">
        <v>0</v>
      </c>
      <c r="H13" s="16">
        <v>0</v>
      </c>
      <c r="I13" s="43">
        <v>0</v>
      </c>
      <c r="J13" s="16">
        <v>0</v>
      </c>
      <c r="K13" s="43">
        <v>0</v>
      </c>
      <c r="L13" s="16">
        <v>0</v>
      </c>
      <c r="M13" s="43">
        <v>0</v>
      </c>
      <c r="N13" s="16">
        <v>0</v>
      </c>
      <c r="O13" s="43">
        <f>_xlfn.IFERROR(VLOOKUP(R13,'[1]Sheet1'!$A$261:$C$337,2,FALSE),0)</f>
        <v>0</v>
      </c>
      <c r="P13" s="16">
        <f>_xlfn.IFERROR(VLOOKUP(R13,'[1]Sheet1'!$A$261:$C$337,3,FALSE)/100,0)</f>
        <v>0</v>
      </c>
      <c r="Q13" s="16"/>
      <c r="T13" s="332"/>
      <c r="U13" s="333"/>
      <c r="V13" s="334"/>
    </row>
    <row r="14" spans="1:22" ht="15">
      <c r="A14" s="156" t="s">
        <v>184</v>
      </c>
      <c r="B14" s="159" t="s">
        <v>185</v>
      </c>
      <c r="C14" s="158">
        <v>31</v>
      </c>
      <c r="D14" s="42">
        <v>0.013225255972696246</v>
      </c>
      <c r="E14" s="43">
        <v>31</v>
      </c>
      <c r="F14" s="16">
        <v>0.012981574539363484</v>
      </c>
      <c r="G14" s="43">
        <v>24</v>
      </c>
      <c r="H14" s="16">
        <v>0.010430247718383311</v>
      </c>
      <c r="I14" s="43">
        <v>30</v>
      </c>
      <c r="J14" s="16">
        <v>0.013163668275559455</v>
      </c>
      <c r="K14" s="43">
        <v>21</v>
      </c>
      <c r="L14" s="16">
        <v>0.008333333333333335</v>
      </c>
      <c r="M14" s="43">
        <v>29</v>
      </c>
      <c r="N14" s="16">
        <v>0.011354737666405636</v>
      </c>
      <c r="O14" s="43">
        <f>_xlfn.IFERROR(VLOOKUP(R14,'[1]Sheet1'!$A$261:$C$337,2,FALSE),0)</f>
        <v>33</v>
      </c>
      <c r="P14" s="16">
        <f>_xlfn.IFERROR(VLOOKUP(R14,'[1]Sheet1'!$A$261:$C$337,3,FALSE)/100,0)</f>
        <v>0.012870514820592824</v>
      </c>
      <c r="Q14" s="16">
        <f aca="true" t="shared" si="0" ref="Q14:Q71">(O14-M14)/M14</f>
        <v>0.13793103448275862</v>
      </c>
      <c r="R14" s="331" t="s">
        <v>184</v>
      </c>
      <c r="T14" s="332"/>
      <c r="U14" s="333"/>
      <c r="V14" s="334"/>
    </row>
    <row r="15" spans="1:22" ht="15">
      <c r="A15" s="156" t="s">
        <v>186</v>
      </c>
      <c r="B15" s="157" t="s">
        <v>187</v>
      </c>
      <c r="C15" s="158">
        <v>3</v>
      </c>
      <c r="D15" s="42">
        <v>0.001279863481228669</v>
      </c>
      <c r="E15" s="43">
        <v>6</v>
      </c>
      <c r="F15" s="16">
        <v>0.002512562814070352</v>
      </c>
      <c r="G15" s="43">
        <v>12</v>
      </c>
      <c r="H15" s="16">
        <v>0.005215123859191656</v>
      </c>
      <c r="I15" s="43">
        <v>10</v>
      </c>
      <c r="J15" s="16">
        <v>0.004387889425186486</v>
      </c>
      <c r="K15" s="43">
        <v>11</v>
      </c>
      <c r="L15" s="16">
        <v>0.004365079365079365</v>
      </c>
      <c r="M15" s="43">
        <v>9</v>
      </c>
      <c r="N15" s="16">
        <v>0.0035238841033672667</v>
      </c>
      <c r="O15" s="43">
        <f>_xlfn.IFERROR(VLOOKUP(R15,'[1]Sheet1'!$A$261:$C$337,2,FALSE),0)</f>
        <v>9</v>
      </c>
      <c r="P15" s="16">
        <f>_xlfn.IFERROR(VLOOKUP(R15,'[1]Sheet1'!$A$261:$C$337,3,FALSE)/100,0)</f>
        <v>0.0035101404056162248</v>
      </c>
      <c r="Q15" s="16">
        <f t="shared" si="0"/>
        <v>0</v>
      </c>
      <c r="R15" s="323" t="s">
        <v>186</v>
      </c>
      <c r="T15" s="332"/>
      <c r="U15" s="333"/>
      <c r="V15" s="334"/>
    </row>
    <row r="16" spans="1:22" ht="15">
      <c r="A16" s="156" t="s">
        <v>188</v>
      </c>
      <c r="B16" s="157" t="s">
        <v>189</v>
      </c>
      <c r="C16" s="158">
        <v>2</v>
      </c>
      <c r="D16" s="42">
        <v>0.0008532423208191126</v>
      </c>
      <c r="E16" s="43">
        <v>0</v>
      </c>
      <c r="F16" s="16">
        <v>0</v>
      </c>
      <c r="G16" s="43">
        <v>1</v>
      </c>
      <c r="H16" s="16">
        <v>0.000434593654932638</v>
      </c>
      <c r="I16" s="43">
        <v>2</v>
      </c>
      <c r="J16" s="16">
        <v>0.0008775778850372971</v>
      </c>
      <c r="K16" s="43">
        <v>0</v>
      </c>
      <c r="L16" s="16">
        <v>0</v>
      </c>
      <c r="M16" s="43">
        <v>1</v>
      </c>
      <c r="N16" s="16">
        <v>0.00039154267815191856</v>
      </c>
      <c r="O16" s="43">
        <f>_xlfn.IFERROR(VLOOKUP(R16,'[1]Sheet1'!$A$261:$C$337,2,FALSE),0)</f>
        <v>0</v>
      </c>
      <c r="P16" s="16">
        <f>_xlfn.IFERROR(VLOOKUP(R16,'[1]Sheet1'!$A$261:$C$337,3,FALSE)/100,0)</f>
        <v>0</v>
      </c>
      <c r="Q16" s="16">
        <f t="shared" si="0"/>
        <v>-1</v>
      </c>
      <c r="R16" s="330" t="s">
        <v>188</v>
      </c>
      <c r="T16" s="332"/>
      <c r="U16" s="333"/>
      <c r="V16" s="334"/>
    </row>
    <row r="17" spans="1:22" ht="15">
      <c r="A17" s="156" t="s">
        <v>190</v>
      </c>
      <c r="B17" s="157" t="s">
        <v>191</v>
      </c>
      <c r="C17" s="158">
        <v>3</v>
      </c>
      <c r="D17" s="42">
        <v>0.001279863481228669</v>
      </c>
      <c r="E17" s="43">
        <v>5</v>
      </c>
      <c r="F17" s="16">
        <v>0.0020938023450586263</v>
      </c>
      <c r="G17" s="43">
        <v>2</v>
      </c>
      <c r="H17" s="16">
        <v>0.000869187309865276</v>
      </c>
      <c r="I17" s="43">
        <v>5</v>
      </c>
      <c r="J17" s="16">
        <v>0.002193944712593243</v>
      </c>
      <c r="K17" s="43">
        <v>0</v>
      </c>
      <c r="L17" s="16">
        <v>0</v>
      </c>
      <c r="M17" s="43">
        <v>7</v>
      </c>
      <c r="N17" s="16">
        <v>0.00274079874706343</v>
      </c>
      <c r="O17" s="43">
        <f>_xlfn.IFERROR(VLOOKUP(R17,'[1]Sheet1'!$A$261:$C$337,2,FALSE),0)</f>
        <v>4</v>
      </c>
      <c r="P17" s="16">
        <f>_xlfn.IFERROR(VLOOKUP(R17,'[1]Sheet1'!$A$261:$C$337,3,FALSE)/100,0)</f>
        <v>0.0015600624024961</v>
      </c>
      <c r="Q17" s="16">
        <f t="shared" si="0"/>
        <v>-0.42857142857142855</v>
      </c>
      <c r="R17" s="330" t="s">
        <v>190</v>
      </c>
      <c r="T17" s="332"/>
      <c r="U17" s="333"/>
      <c r="V17" s="334"/>
    </row>
    <row r="18" spans="1:22" ht="15">
      <c r="A18" s="156" t="s">
        <v>192</v>
      </c>
      <c r="B18" s="157" t="s">
        <v>193</v>
      </c>
      <c r="C18" s="158">
        <v>0</v>
      </c>
      <c r="D18" s="42">
        <v>0</v>
      </c>
      <c r="E18" s="43">
        <v>1</v>
      </c>
      <c r="F18" s="16">
        <v>0.0004187604690117253</v>
      </c>
      <c r="G18" s="43">
        <v>0</v>
      </c>
      <c r="H18" s="16">
        <v>0</v>
      </c>
      <c r="I18" s="43">
        <v>1</v>
      </c>
      <c r="J18" s="16">
        <v>0.00043878894251864854</v>
      </c>
      <c r="K18" s="43">
        <v>2</v>
      </c>
      <c r="L18" s="16">
        <v>0.0007936507936507937</v>
      </c>
      <c r="M18" s="43">
        <v>0</v>
      </c>
      <c r="N18" s="16">
        <v>0</v>
      </c>
      <c r="O18" s="43">
        <f>_xlfn.IFERROR(VLOOKUP(R18,'[1]Sheet1'!$A$261:$C$337,2,FALSE),0)</f>
        <v>2</v>
      </c>
      <c r="P18" s="16">
        <f>_xlfn.IFERROR(VLOOKUP(R18,'[1]Sheet1'!$A$261:$C$337,3,FALSE)/100,0)</f>
        <v>0.00078003120124805</v>
      </c>
      <c r="Q18" s="16"/>
      <c r="R18" s="323" t="s">
        <v>192</v>
      </c>
      <c r="T18" s="332"/>
      <c r="U18" s="333"/>
      <c r="V18" s="334"/>
    </row>
    <row r="19" spans="1:22" ht="15">
      <c r="A19" s="156" t="s">
        <v>194</v>
      </c>
      <c r="B19" s="157" t="s">
        <v>195</v>
      </c>
      <c r="C19" s="158">
        <v>0</v>
      </c>
      <c r="D19" s="42">
        <v>0</v>
      </c>
      <c r="E19" s="43">
        <v>0</v>
      </c>
      <c r="F19" s="16">
        <v>0</v>
      </c>
      <c r="G19" s="43">
        <v>0</v>
      </c>
      <c r="H19" s="16">
        <v>0</v>
      </c>
      <c r="I19" s="43">
        <v>1</v>
      </c>
      <c r="J19" s="16">
        <v>0.00043878894251864854</v>
      </c>
      <c r="K19" s="43">
        <v>0</v>
      </c>
      <c r="L19" s="16">
        <v>0</v>
      </c>
      <c r="M19" s="43">
        <v>2</v>
      </c>
      <c r="N19" s="16">
        <v>0.0007830853563038371</v>
      </c>
      <c r="O19" s="43">
        <f>_xlfn.IFERROR(VLOOKUP(R19,'[1]Sheet1'!$A$261:$C$337,2,FALSE),0)</f>
        <v>0</v>
      </c>
      <c r="P19" s="16">
        <f>_xlfn.IFERROR(VLOOKUP(R19,'[1]Sheet1'!$A$261:$C$337,3,FALSE)/100,0)</f>
        <v>0</v>
      </c>
      <c r="Q19" s="16">
        <f t="shared" si="0"/>
        <v>-1</v>
      </c>
      <c r="R19" s="330" t="s">
        <v>194</v>
      </c>
      <c r="T19" s="332"/>
      <c r="U19" s="333"/>
      <c r="V19" s="334"/>
    </row>
    <row r="20" spans="1:22" ht="28.5">
      <c r="A20" s="156" t="s">
        <v>196</v>
      </c>
      <c r="B20" s="157" t="s">
        <v>197</v>
      </c>
      <c r="C20" s="158">
        <v>2</v>
      </c>
      <c r="D20" s="42">
        <v>0.0008532423208191126</v>
      </c>
      <c r="E20" s="43">
        <v>2</v>
      </c>
      <c r="F20" s="16">
        <v>0.0008375209380234506</v>
      </c>
      <c r="G20" s="43">
        <v>1</v>
      </c>
      <c r="H20" s="16">
        <v>0.000434593654932638</v>
      </c>
      <c r="I20" s="43">
        <v>4</v>
      </c>
      <c r="J20" s="16">
        <v>0.0017551557700745941</v>
      </c>
      <c r="K20" s="43">
        <v>3</v>
      </c>
      <c r="L20" s="16">
        <v>0.0011904761904761906</v>
      </c>
      <c r="M20" s="43">
        <v>3</v>
      </c>
      <c r="N20" s="16">
        <v>0.0011746280344557558</v>
      </c>
      <c r="O20" s="43">
        <f>_xlfn.IFERROR(VLOOKUP(R20,'[1]Sheet1'!$A$261:$C$337,2,FALSE),0)</f>
        <v>2</v>
      </c>
      <c r="P20" s="16">
        <f>_xlfn.IFERROR(VLOOKUP(R20,'[1]Sheet1'!$A$261:$C$337,3,FALSE)/100,0)</f>
        <v>0.00078003120124805</v>
      </c>
      <c r="Q20" s="16">
        <f t="shared" si="0"/>
        <v>-0.3333333333333333</v>
      </c>
      <c r="R20" s="331" t="s">
        <v>196</v>
      </c>
      <c r="T20" s="332"/>
      <c r="U20" s="333"/>
      <c r="V20" s="334"/>
    </row>
    <row r="21" spans="1:22" ht="15">
      <c r="A21" s="156" t="s">
        <v>198</v>
      </c>
      <c r="B21" s="159" t="s">
        <v>199</v>
      </c>
      <c r="C21" s="158">
        <v>4</v>
      </c>
      <c r="D21" s="42">
        <v>0.0017064846416382253</v>
      </c>
      <c r="E21" s="43">
        <v>3</v>
      </c>
      <c r="F21" s="16">
        <v>0.001256281407035176</v>
      </c>
      <c r="G21" s="43">
        <v>2</v>
      </c>
      <c r="H21" s="16">
        <v>0.000869187309865276</v>
      </c>
      <c r="I21" s="43">
        <v>1</v>
      </c>
      <c r="J21" s="16">
        <v>0.00043878894251864854</v>
      </c>
      <c r="K21" s="43">
        <v>2</v>
      </c>
      <c r="L21" s="16">
        <v>0.0007936507936507937</v>
      </c>
      <c r="M21" s="43">
        <v>1</v>
      </c>
      <c r="N21" s="16">
        <v>0.00039154267815191856</v>
      </c>
      <c r="O21" s="43">
        <f>_xlfn.IFERROR(VLOOKUP(R21,'[1]Sheet1'!$A$261:$C$337,2,FALSE),0)</f>
        <v>4</v>
      </c>
      <c r="P21" s="16">
        <f>_xlfn.IFERROR(VLOOKUP(R21,'[1]Sheet1'!$A$261:$C$337,3,FALSE)/100,0)</f>
        <v>0.0015600624024961</v>
      </c>
      <c r="Q21" s="16">
        <f t="shared" si="0"/>
        <v>3</v>
      </c>
      <c r="R21" s="323" t="s">
        <v>198</v>
      </c>
      <c r="T21" s="332"/>
      <c r="U21" s="333"/>
      <c r="V21" s="334"/>
    </row>
    <row r="22" spans="1:22" ht="15">
      <c r="A22" s="156" t="s">
        <v>200</v>
      </c>
      <c r="B22" s="157" t="s">
        <v>201</v>
      </c>
      <c r="C22" s="158">
        <v>3</v>
      </c>
      <c r="D22" s="42">
        <v>0.001279863481228669</v>
      </c>
      <c r="E22" s="43">
        <v>5</v>
      </c>
      <c r="F22" s="16">
        <v>0.0020938023450586263</v>
      </c>
      <c r="G22" s="43">
        <v>7</v>
      </c>
      <c r="H22" s="16">
        <v>0.003042155584528466</v>
      </c>
      <c r="I22" s="43">
        <v>1</v>
      </c>
      <c r="J22" s="16">
        <v>0.00043878894251864854</v>
      </c>
      <c r="K22" s="43">
        <v>3</v>
      </c>
      <c r="L22" s="16">
        <v>0.0011904761904761906</v>
      </c>
      <c r="M22" s="43">
        <v>1</v>
      </c>
      <c r="N22" s="16">
        <v>0.00039154267815191856</v>
      </c>
      <c r="O22" s="43">
        <f>_xlfn.IFERROR(VLOOKUP(R22,'[1]Sheet1'!$A$261:$C$337,2,FALSE),0)</f>
        <v>2</v>
      </c>
      <c r="P22" s="16">
        <f>_xlfn.IFERROR(VLOOKUP(R22,'[1]Sheet1'!$A$261:$C$337,3,FALSE)/100,0)</f>
        <v>0.00078003120124805</v>
      </c>
      <c r="Q22" s="16">
        <f t="shared" si="0"/>
        <v>1</v>
      </c>
      <c r="R22" s="323" t="s">
        <v>200</v>
      </c>
      <c r="T22" s="332"/>
      <c r="U22" s="333"/>
      <c r="V22" s="334"/>
    </row>
    <row r="23" spans="1:22" ht="15">
      <c r="A23" s="156" t="s">
        <v>202</v>
      </c>
      <c r="B23" s="157" t="s">
        <v>203</v>
      </c>
      <c r="C23" s="158">
        <v>1</v>
      </c>
      <c r="D23" s="42">
        <v>0.0004266211604095563</v>
      </c>
      <c r="E23" s="43">
        <v>5</v>
      </c>
      <c r="F23" s="16">
        <v>0.0020938023450586263</v>
      </c>
      <c r="G23" s="43">
        <v>1</v>
      </c>
      <c r="H23" s="16">
        <v>0.000434593654932638</v>
      </c>
      <c r="I23" s="43">
        <v>0</v>
      </c>
      <c r="J23" s="16">
        <v>0</v>
      </c>
      <c r="K23" s="43">
        <v>4</v>
      </c>
      <c r="L23" s="16">
        <v>0.0015873015873015873</v>
      </c>
      <c r="M23" s="43">
        <v>2</v>
      </c>
      <c r="N23" s="16">
        <v>0.0007830853563038371</v>
      </c>
      <c r="O23" s="43">
        <f>_xlfn.IFERROR(VLOOKUP(R23,'[1]Sheet1'!$A$261:$C$337,2,FALSE),0)</f>
        <v>1</v>
      </c>
      <c r="P23" s="16">
        <f>_xlfn.IFERROR(VLOOKUP(R23,'[1]Sheet1'!$A$261:$C$337,3,FALSE)/100,0)</f>
        <v>0.000390015600624025</v>
      </c>
      <c r="Q23" s="108">
        <f t="shared" si="0"/>
        <v>-0.5</v>
      </c>
      <c r="R23" s="323" t="s">
        <v>202</v>
      </c>
      <c r="T23" s="332"/>
      <c r="U23" s="333"/>
      <c r="V23" s="334"/>
    </row>
    <row r="24" spans="1:22" ht="15">
      <c r="A24" s="156" t="s">
        <v>204</v>
      </c>
      <c r="B24" s="159" t="s">
        <v>205</v>
      </c>
      <c r="C24" s="158">
        <v>16</v>
      </c>
      <c r="D24" s="42">
        <v>0.006825938566552901</v>
      </c>
      <c r="E24" s="43">
        <v>10</v>
      </c>
      <c r="F24" s="16">
        <v>0.0041876046901172526</v>
      </c>
      <c r="G24" s="43">
        <v>9</v>
      </c>
      <c r="H24" s="16">
        <v>0.003911342894393742</v>
      </c>
      <c r="I24" s="43">
        <v>7</v>
      </c>
      <c r="J24" s="16">
        <v>0.00307152259763054</v>
      </c>
      <c r="K24" s="43">
        <v>14</v>
      </c>
      <c r="L24" s="16">
        <v>0.005555555555555556</v>
      </c>
      <c r="M24" s="43">
        <v>15</v>
      </c>
      <c r="N24" s="16">
        <v>0.005873140172278779</v>
      </c>
      <c r="O24" s="43">
        <f>_xlfn.IFERROR(VLOOKUP(R24,'[1]Sheet1'!$A$261:$C$337,2,FALSE),0)</f>
        <v>3</v>
      </c>
      <c r="P24" s="16">
        <f>_xlfn.IFERROR(VLOOKUP(R24,'[1]Sheet1'!$A$261:$C$337,3,FALSE)/100,0)</f>
        <v>0.001170046801872075</v>
      </c>
      <c r="Q24" s="16">
        <f t="shared" si="0"/>
        <v>-0.8</v>
      </c>
      <c r="R24" s="323" t="s">
        <v>204</v>
      </c>
      <c r="T24" s="332"/>
      <c r="U24" s="333"/>
      <c r="V24" s="334"/>
    </row>
    <row r="25" spans="1:22" ht="15">
      <c r="A25" s="156" t="s">
        <v>206</v>
      </c>
      <c r="B25" s="157" t="s">
        <v>207</v>
      </c>
      <c r="C25" s="158">
        <v>11</v>
      </c>
      <c r="D25" s="42">
        <v>0.00469283276450512</v>
      </c>
      <c r="E25" s="43">
        <v>5</v>
      </c>
      <c r="F25" s="16">
        <v>0.0020938023450586263</v>
      </c>
      <c r="G25" s="43">
        <v>8</v>
      </c>
      <c r="H25" s="16">
        <v>0.003476749239461104</v>
      </c>
      <c r="I25" s="43">
        <v>7</v>
      </c>
      <c r="J25" s="16">
        <v>0.00307152259763054</v>
      </c>
      <c r="K25" s="43">
        <v>9</v>
      </c>
      <c r="L25" s="16">
        <v>0.0035714285714285713</v>
      </c>
      <c r="M25" s="43">
        <v>8</v>
      </c>
      <c r="N25" s="16">
        <v>0.0031323414252153485</v>
      </c>
      <c r="O25" s="43">
        <f>_xlfn.IFERROR(VLOOKUP(R25,'[1]Sheet1'!$A$261:$C$337,2,FALSE),0)</f>
        <v>7</v>
      </c>
      <c r="P25" s="16">
        <f>_xlfn.IFERROR(VLOOKUP(R25,'[1]Sheet1'!$A$261:$C$337,3,FALSE)/100,0)</f>
        <v>0.002730109204368175</v>
      </c>
      <c r="Q25" s="16">
        <f t="shared" si="0"/>
        <v>-0.125</v>
      </c>
      <c r="R25" s="323" t="s">
        <v>206</v>
      </c>
      <c r="T25" s="332"/>
      <c r="U25" s="333"/>
      <c r="V25" s="334"/>
    </row>
    <row r="26" spans="1:22" ht="15">
      <c r="A26" s="156" t="s">
        <v>208</v>
      </c>
      <c r="B26" s="157" t="s">
        <v>209</v>
      </c>
      <c r="C26" s="158">
        <v>4</v>
      </c>
      <c r="D26" s="42">
        <v>0.0017064846416382253</v>
      </c>
      <c r="E26" s="43">
        <v>3</v>
      </c>
      <c r="F26" s="16">
        <v>0.001256281407035176</v>
      </c>
      <c r="G26" s="43">
        <v>1</v>
      </c>
      <c r="H26" s="16">
        <v>0.000434593654932638</v>
      </c>
      <c r="I26" s="43">
        <v>9</v>
      </c>
      <c r="J26" s="16">
        <v>0.003949100482667837</v>
      </c>
      <c r="K26" s="43">
        <v>7</v>
      </c>
      <c r="L26" s="16">
        <v>0.002777777777777778</v>
      </c>
      <c r="M26" s="43">
        <v>5</v>
      </c>
      <c r="N26" s="16">
        <v>0.001957713390759593</v>
      </c>
      <c r="O26" s="43">
        <f>_xlfn.IFERROR(VLOOKUP(R26,'[1]Sheet1'!$A$261:$C$337,2,FALSE),0)</f>
        <v>5</v>
      </c>
      <c r="P26" s="16">
        <f>_xlfn.IFERROR(VLOOKUP(R26,'[1]Sheet1'!$A$261:$C$337,3,FALSE)/100,0)</f>
        <v>0.0019500780031201249</v>
      </c>
      <c r="Q26" s="16">
        <f t="shared" si="0"/>
        <v>0</v>
      </c>
      <c r="R26" s="323" t="s">
        <v>208</v>
      </c>
      <c r="T26" s="332"/>
      <c r="U26" s="333"/>
      <c r="V26" s="334"/>
    </row>
    <row r="27" spans="1:22" ht="15">
      <c r="A27" s="156" t="s">
        <v>210</v>
      </c>
      <c r="B27" s="157" t="s">
        <v>211</v>
      </c>
      <c r="C27" s="158">
        <v>12</v>
      </c>
      <c r="D27" s="42">
        <v>0.005119453924914676</v>
      </c>
      <c r="E27" s="43">
        <v>11</v>
      </c>
      <c r="F27" s="16">
        <v>0.0046063651591289785</v>
      </c>
      <c r="G27" s="43">
        <v>17</v>
      </c>
      <c r="H27" s="16">
        <v>0.007388092133854845</v>
      </c>
      <c r="I27" s="43">
        <v>13</v>
      </c>
      <c r="J27" s="16">
        <v>0.005704256252742431</v>
      </c>
      <c r="K27" s="43">
        <v>11</v>
      </c>
      <c r="L27" s="16">
        <v>0.004365079365079365</v>
      </c>
      <c r="M27" s="43">
        <v>9</v>
      </c>
      <c r="N27" s="16">
        <v>0.0035238841033672667</v>
      </c>
      <c r="O27" s="43">
        <f>_xlfn.IFERROR(VLOOKUP(R27,'[1]Sheet1'!$A$261:$C$337,2,FALSE),0)</f>
        <v>6</v>
      </c>
      <c r="P27" s="16">
        <f>_xlfn.IFERROR(VLOOKUP(R27,'[1]Sheet1'!$A$261:$C$337,3,FALSE)/100,0)</f>
        <v>0.00234009360374415</v>
      </c>
      <c r="Q27" s="16">
        <f t="shared" si="0"/>
        <v>-0.3333333333333333</v>
      </c>
      <c r="R27" s="323" t="s">
        <v>210</v>
      </c>
      <c r="T27" s="332"/>
      <c r="U27" s="333"/>
      <c r="V27" s="334"/>
    </row>
    <row r="28" spans="1:22" ht="15">
      <c r="A28" s="156" t="s">
        <v>212</v>
      </c>
      <c r="B28" s="157" t="s">
        <v>213</v>
      </c>
      <c r="C28" s="158">
        <v>6</v>
      </c>
      <c r="D28" s="42">
        <v>0.002559726962457338</v>
      </c>
      <c r="E28" s="43">
        <v>5</v>
      </c>
      <c r="F28" s="16">
        <v>0.0020938023450586263</v>
      </c>
      <c r="G28" s="43">
        <v>6</v>
      </c>
      <c r="H28" s="16">
        <v>0.002607561929595828</v>
      </c>
      <c r="I28" s="43">
        <v>1</v>
      </c>
      <c r="J28" s="16">
        <v>0.00043878894251864854</v>
      </c>
      <c r="K28" s="43">
        <v>3</v>
      </c>
      <c r="L28" s="16">
        <v>0.0011904761904761906</v>
      </c>
      <c r="M28" s="43">
        <v>2</v>
      </c>
      <c r="N28" s="16">
        <v>0.0007830853563038371</v>
      </c>
      <c r="O28" s="43">
        <f>_xlfn.IFERROR(VLOOKUP(R28,'[1]Sheet1'!$A$261:$C$337,2,FALSE),0)</f>
        <v>2</v>
      </c>
      <c r="P28" s="16">
        <f>_xlfn.IFERROR(VLOOKUP(R28,'[1]Sheet1'!$A$261:$C$337,3,FALSE)/100,0)</f>
        <v>0.00078003120124805</v>
      </c>
      <c r="Q28" s="16">
        <f t="shared" si="0"/>
        <v>0</v>
      </c>
      <c r="R28" s="323" t="s">
        <v>212</v>
      </c>
      <c r="T28" s="332"/>
      <c r="U28" s="333"/>
      <c r="V28" s="334"/>
    </row>
    <row r="29" spans="1:22" ht="28.5">
      <c r="A29" s="156" t="s">
        <v>214</v>
      </c>
      <c r="B29" s="157" t="s">
        <v>215</v>
      </c>
      <c r="C29" s="158">
        <v>19</v>
      </c>
      <c r="D29" s="42">
        <v>0.008105802047781569</v>
      </c>
      <c r="E29" s="43">
        <v>24</v>
      </c>
      <c r="F29" s="16">
        <v>0.010050251256281407</v>
      </c>
      <c r="G29" s="43">
        <v>13</v>
      </c>
      <c r="H29" s="16">
        <v>0.005649717514124294</v>
      </c>
      <c r="I29" s="43">
        <v>22</v>
      </c>
      <c r="J29" s="16">
        <v>0.009653356735410267</v>
      </c>
      <c r="K29" s="43">
        <v>24</v>
      </c>
      <c r="L29" s="16">
        <v>0.009523809523809525</v>
      </c>
      <c r="M29" s="43">
        <v>21</v>
      </c>
      <c r="N29" s="16">
        <v>0.008222396241190288</v>
      </c>
      <c r="O29" s="43">
        <f>_xlfn.IFERROR(VLOOKUP(R29,'[1]Sheet1'!$A$261:$C$337,2,FALSE),0)</f>
        <v>20</v>
      </c>
      <c r="P29" s="16">
        <f>_xlfn.IFERROR(VLOOKUP(R29,'[1]Sheet1'!$A$261:$C$337,3,FALSE)/100,0)</f>
        <v>0.0078003120124804995</v>
      </c>
      <c r="Q29" s="16">
        <f t="shared" si="0"/>
        <v>-0.047619047619047616</v>
      </c>
      <c r="R29" s="323" t="s">
        <v>214</v>
      </c>
      <c r="T29" s="332"/>
      <c r="U29" s="333"/>
      <c r="V29" s="334"/>
    </row>
    <row r="30" spans="1:22" ht="15">
      <c r="A30" s="156" t="s">
        <v>216</v>
      </c>
      <c r="B30" s="157" t="s">
        <v>217</v>
      </c>
      <c r="C30" s="158">
        <v>0</v>
      </c>
      <c r="D30" s="42">
        <v>0</v>
      </c>
      <c r="E30" s="43">
        <v>3</v>
      </c>
      <c r="F30" s="16">
        <v>0.001256281407035176</v>
      </c>
      <c r="G30" s="43">
        <v>2</v>
      </c>
      <c r="H30" s="16">
        <v>0.000869187309865276</v>
      </c>
      <c r="I30" s="43">
        <v>4</v>
      </c>
      <c r="J30" s="16">
        <v>0.0017551557700745941</v>
      </c>
      <c r="K30" s="43">
        <v>0</v>
      </c>
      <c r="L30" s="16">
        <v>0</v>
      </c>
      <c r="M30" s="43">
        <v>4</v>
      </c>
      <c r="N30" s="16">
        <v>0.0015661707126076742</v>
      </c>
      <c r="O30" s="43">
        <f>_xlfn.IFERROR(VLOOKUP(R30,'[1]Sheet1'!$A$261:$C$337,2,FALSE),0)</f>
        <v>3</v>
      </c>
      <c r="P30" s="16">
        <f>_xlfn.IFERROR(VLOOKUP(R30,'[1]Sheet1'!$A$261:$C$337,3,FALSE)/100,0)</f>
        <v>0.001170046801872075</v>
      </c>
      <c r="Q30" s="16">
        <f t="shared" si="0"/>
        <v>-0.25</v>
      </c>
      <c r="R30" s="330" t="s">
        <v>216</v>
      </c>
      <c r="T30" s="332"/>
      <c r="U30" s="333"/>
      <c r="V30" s="334"/>
    </row>
    <row r="31" spans="1:22" ht="15">
      <c r="A31" s="156" t="s">
        <v>218</v>
      </c>
      <c r="B31" s="157" t="s">
        <v>219</v>
      </c>
      <c r="C31" s="158">
        <v>2</v>
      </c>
      <c r="D31" s="42">
        <v>0.0008532423208191126</v>
      </c>
      <c r="E31" s="43">
        <v>5</v>
      </c>
      <c r="F31" s="16">
        <v>0.0020938023450586263</v>
      </c>
      <c r="G31" s="43">
        <v>4</v>
      </c>
      <c r="H31" s="16">
        <v>0.001738374619730552</v>
      </c>
      <c r="I31" s="43">
        <v>7</v>
      </c>
      <c r="J31" s="16">
        <v>0.00307152259763054</v>
      </c>
      <c r="K31" s="43">
        <v>6</v>
      </c>
      <c r="L31" s="16">
        <v>0.002380952380952381</v>
      </c>
      <c r="M31" s="43">
        <v>5</v>
      </c>
      <c r="N31" s="16">
        <v>0.001957713390759593</v>
      </c>
      <c r="O31" s="43">
        <f>_xlfn.IFERROR(VLOOKUP(R31,'[1]Sheet1'!$A$261:$C$337,2,FALSE),0)</f>
        <v>2</v>
      </c>
      <c r="P31" s="16">
        <f>_xlfn.IFERROR(VLOOKUP(R31,'[1]Sheet1'!$A$261:$C$337,3,FALSE)/100,0)</f>
        <v>0.00078003120124805</v>
      </c>
      <c r="Q31" s="16">
        <f t="shared" si="0"/>
        <v>-0.6</v>
      </c>
      <c r="R31" s="323" t="s">
        <v>218</v>
      </c>
      <c r="T31" s="332"/>
      <c r="U31" s="333"/>
      <c r="V31" s="334"/>
    </row>
    <row r="32" spans="1:22" ht="15">
      <c r="A32" s="156" t="s">
        <v>220</v>
      </c>
      <c r="B32" s="159" t="s">
        <v>221</v>
      </c>
      <c r="C32" s="158">
        <v>22</v>
      </c>
      <c r="D32" s="42">
        <v>0.00938566552901024</v>
      </c>
      <c r="E32" s="43">
        <v>17</v>
      </c>
      <c r="F32" s="16">
        <v>0.00711892797319933</v>
      </c>
      <c r="G32" s="43">
        <v>13</v>
      </c>
      <c r="H32" s="16">
        <v>0.005649717514124294</v>
      </c>
      <c r="I32" s="43">
        <v>8</v>
      </c>
      <c r="J32" s="16">
        <v>0.0035103115401491883</v>
      </c>
      <c r="K32" s="43">
        <v>10</v>
      </c>
      <c r="L32" s="16">
        <v>0.003968253968253969</v>
      </c>
      <c r="M32" s="43">
        <v>6</v>
      </c>
      <c r="N32" s="16">
        <v>0.0023492560689115116</v>
      </c>
      <c r="O32" s="43">
        <f>_xlfn.IFERROR(VLOOKUP(R32,'[1]Sheet1'!$A$261:$C$337,2,FALSE),0)</f>
        <v>10</v>
      </c>
      <c r="P32" s="16">
        <f>_xlfn.IFERROR(VLOOKUP(R32,'[1]Sheet1'!$A$261:$C$337,3,FALSE)/100,0)</f>
        <v>0.0039001560062402497</v>
      </c>
      <c r="Q32" s="16">
        <f t="shared" si="0"/>
        <v>0.6666666666666666</v>
      </c>
      <c r="R32" s="323" t="s">
        <v>220</v>
      </c>
      <c r="T32" s="332"/>
      <c r="U32" s="333"/>
      <c r="V32" s="334"/>
    </row>
    <row r="33" spans="1:22" ht="28.5">
      <c r="A33" s="156" t="s">
        <v>222</v>
      </c>
      <c r="B33" s="160" t="s">
        <v>223</v>
      </c>
      <c r="C33" s="158">
        <v>2</v>
      </c>
      <c r="D33" s="42">
        <v>0.0008532423208191126</v>
      </c>
      <c r="E33" s="43">
        <v>5</v>
      </c>
      <c r="F33" s="16">
        <v>0.0020938023450586263</v>
      </c>
      <c r="G33" s="43">
        <v>2</v>
      </c>
      <c r="H33" s="16">
        <v>0.000869187309865276</v>
      </c>
      <c r="I33" s="43">
        <v>5</v>
      </c>
      <c r="J33" s="16">
        <v>0.002193944712593243</v>
      </c>
      <c r="K33" s="43">
        <v>5</v>
      </c>
      <c r="L33" s="16">
        <v>0.0019841269841269845</v>
      </c>
      <c r="M33" s="43">
        <v>6</v>
      </c>
      <c r="N33" s="16">
        <v>0.0023492560689115116</v>
      </c>
      <c r="O33" s="43">
        <f>_xlfn.IFERROR(VLOOKUP(R33,'[1]Sheet1'!$A$261:$C$337,2,FALSE),0)</f>
        <v>3</v>
      </c>
      <c r="P33" s="16">
        <f>_xlfn.IFERROR(VLOOKUP(R33,'[1]Sheet1'!$A$261:$C$337,3,FALSE)/100,0)</f>
        <v>0.001170046801872075</v>
      </c>
      <c r="Q33" s="16">
        <f t="shared" si="0"/>
        <v>-0.5</v>
      </c>
      <c r="R33" s="323" t="s">
        <v>222</v>
      </c>
      <c r="T33" s="332"/>
      <c r="U33" s="333"/>
      <c r="V33" s="334"/>
    </row>
    <row r="34" spans="1:22" ht="15">
      <c r="A34" s="156" t="s">
        <v>224</v>
      </c>
      <c r="B34" s="157" t="s">
        <v>225</v>
      </c>
      <c r="C34" s="158">
        <v>2</v>
      </c>
      <c r="D34" s="42">
        <v>0.0008532423208191126</v>
      </c>
      <c r="E34" s="43">
        <v>1</v>
      </c>
      <c r="F34" s="16">
        <v>0.0004187604690117253</v>
      </c>
      <c r="G34" s="43">
        <v>1</v>
      </c>
      <c r="H34" s="16">
        <v>0.000434593654932638</v>
      </c>
      <c r="I34" s="43">
        <v>5</v>
      </c>
      <c r="J34" s="16">
        <v>0.002193944712593243</v>
      </c>
      <c r="K34" s="43">
        <v>1</v>
      </c>
      <c r="L34" s="16">
        <v>0.0003968253968253968</v>
      </c>
      <c r="M34" s="43">
        <v>0</v>
      </c>
      <c r="N34" s="16">
        <v>0</v>
      </c>
      <c r="O34" s="43">
        <f>_xlfn.IFERROR(VLOOKUP(R34,'[1]Sheet1'!$A$261:$C$337,2,FALSE),0)</f>
        <v>2</v>
      </c>
      <c r="P34" s="16">
        <f>_xlfn.IFERROR(VLOOKUP(R34,'[1]Sheet1'!$A$261:$C$337,3,FALSE)/100,0)</f>
        <v>0.00078003120124805</v>
      </c>
      <c r="Q34" s="16"/>
      <c r="R34" s="323" t="s">
        <v>224</v>
      </c>
      <c r="T34" s="332"/>
      <c r="U34" s="333"/>
      <c r="V34" s="334"/>
    </row>
    <row r="35" spans="1:22" ht="15">
      <c r="A35" s="156" t="s">
        <v>226</v>
      </c>
      <c r="B35" s="157" t="s">
        <v>227</v>
      </c>
      <c r="C35" s="158">
        <v>3</v>
      </c>
      <c r="D35" s="42">
        <v>0.001279863481228669</v>
      </c>
      <c r="E35" s="43">
        <v>1</v>
      </c>
      <c r="F35" s="16">
        <v>0.0004187604690117253</v>
      </c>
      <c r="G35" s="43">
        <v>5</v>
      </c>
      <c r="H35" s="16">
        <v>0.0021729682746631897</v>
      </c>
      <c r="I35" s="43">
        <v>9</v>
      </c>
      <c r="J35" s="16">
        <v>0.003949100482667837</v>
      </c>
      <c r="K35" s="43">
        <v>2</v>
      </c>
      <c r="L35" s="16">
        <v>0.0007936507936507937</v>
      </c>
      <c r="M35" s="43">
        <v>6</v>
      </c>
      <c r="N35" s="16">
        <v>0.0023492560689115116</v>
      </c>
      <c r="O35" s="43">
        <f>_xlfn.IFERROR(VLOOKUP(R35,'[1]Sheet1'!$A$261:$C$337,2,FALSE),0)</f>
        <v>0</v>
      </c>
      <c r="P35" s="16">
        <f>_xlfn.IFERROR(VLOOKUP(R35,'[1]Sheet1'!$A$261:$C$337,3,FALSE)/100,0)</f>
        <v>0</v>
      </c>
      <c r="Q35" s="16">
        <f t="shared" si="0"/>
        <v>-1</v>
      </c>
      <c r="R35" s="323" t="s">
        <v>226</v>
      </c>
      <c r="T35" s="332"/>
      <c r="U35" s="333"/>
      <c r="V35" s="334"/>
    </row>
    <row r="36" spans="1:22" ht="15">
      <c r="A36" s="156" t="s">
        <v>228</v>
      </c>
      <c r="B36" s="157" t="s">
        <v>229</v>
      </c>
      <c r="C36" s="158">
        <v>2</v>
      </c>
      <c r="D36" s="42">
        <v>0.0008532423208191126</v>
      </c>
      <c r="E36" s="43">
        <v>8</v>
      </c>
      <c r="F36" s="16">
        <v>0.0033500837520938024</v>
      </c>
      <c r="G36" s="43">
        <v>2</v>
      </c>
      <c r="H36" s="16">
        <v>0.000869187309865276</v>
      </c>
      <c r="I36" s="43">
        <v>5</v>
      </c>
      <c r="J36" s="16">
        <v>0.002193944712593243</v>
      </c>
      <c r="K36" s="43">
        <v>7</v>
      </c>
      <c r="L36" s="16">
        <v>0.002777777777777778</v>
      </c>
      <c r="M36" s="43">
        <v>3</v>
      </c>
      <c r="N36" s="16">
        <v>0.0011746280344557558</v>
      </c>
      <c r="O36" s="43">
        <f>_xlfn.IFERROR(VLOOKUP(R36,'[1]Sheet1'!$A$261:$C$337,2,FALSE),0)</f>
        <v>1</v>
      </c>
      <c r="P36" s="16">
        <f>_xlfn.IFERROR(VLOOKUP(R36,'[1]Sheet1'!$A$261:$C$337,3,FALSE)/100,0)</f>
        <v>0.000390015600624025</v>
      </c>
      <c r="Q36" s="16">
        <f t="shared" si="0"/>
        <v>-0.6666666666666666</v>
      </c>
      <c r="R36" s="323" t="s">
        <v>228</v>
      </c>
      <c r="T36" s="332"/>
      <c r="U36" s="333"/>
      <c r="V36" s="334"/>
    </row>
    <row r="37" spans="1:22" ht="15">
      <c r="A37" s="156" t="s">
        <v>230</v>
      </c>
      <c r="B37" s="157" t="s">
        <v>231</v>
      </c>
      <c r="C37" s="158">
        <v>7</v>
      </c>
      <c r="D37" s="42">
        <v>0.0029863481228668944</v>
      </c>
      <c r="E37" s="43">
        <v>7</v>
      </c>
      <c r="F37" s="16">
        <v>0.002931323283082077</v>
      </c>
      <c r="G37" s="43">
        <v>9</v>
      </c>
      <c r="H37" s="16">
        <v>0.003911342894393742</v>
      </c>
      <c r="I37" s="43">
        <v>4</v>
      </c>
      <c r="J37" s="16">
        <v>0.0017551557700745941</v>
      </c>
      <c r="K37" s="43">
        <v>4</v>
      </c>
      <c r="L37" s="16">
        <v>0.0015873015873015873</v>
      </c>
      <c r="M37" s="43">
        <v>4</v>
      </c>
      <c r="N37" s="16">
        <v>0.0015661707126076742</v>
      </c>
      <c r="O37" s="43">
        <f>_xlfn.IFERROR(VLOOKUP(R37,'[1]Sheet1'!$A$261:$C$337,2,FALSE),0)</f>
        <v>5</v>
      </c>
      <c r="P37" s="16">
        <f>_xlfn.IFERROR(VLOOKUP(R37,'[1]Sheet1'!$A$261:$C$337,3,FALSE)/100,0)</f>
        <v>0.0019500780031201249</v>
      </c>
      <c r="Q37" s="16">
        <f t="shared" si="0"/>
        <v>0.25</v>
      </c>
      <c r="R37" s="323" t="s">
        <v>230</v>
      </c>
      <c r="T37" s="332"/>
      <c r="U37" s="333"/>
      <c r="V37" s="334"/>
    </row>
    <row r="38" spans="1:22" ht="15">
      <c r="A38" s="156" t="s">
        <v>232</v>
      </c>
      <c r="B38" s="157" t="s">
        <v>233</v>
      </c>
      <c r="C38" s="158">
        <v>8</v>
      </c>
      <c r="D38" s="42">
        <v>0.0034129692832764505</v>
      </c>
      <c r="E38" s="43">
        <v>8</v>
      </c>
      <c r="F38" s="16">
        <v>0.0033500837520938024</v>
      </c>
      <c r="G38" s="43">
        <v>10</v>
      </c>
      <c r="H38" s="16">
        <v>0.004345936549326379</v>
      </c>
      <c r="I38" s="43">
        <v>9</v>
      </c>
      <c r="J38" s="16">
        <v>0.003949100482667837</v>
      </c>
      <c r="K38" s="43">
        <v>10</v>
      </c>
      <c r="L38" s="16">
        <v>0.003968253968253969</v>
      </c>
      <c r="M38" s="43">
        <v>20</v>
      </c>
      <c r="N38" s="16">
        <v>0.007830853563038372</v>
      </c>
      <c r="O38" s="43">
        <f>_xlfn.IFERROR(VLOOKUP(R38,'[1]Sheet1'!$A$261:$C$337,2,FALSE),0)</f>
        <v>9</v>
      </c>
      <c r="P38" s="16">
        <f>_xlfn.IFERROR(VLOOKUP(R38,'[1]Sheet1'!$A$261:$C$337,3,FALSE)/100,0)</f>
        <v>0.0035101404056162248</v>
      </c>
      <c r="Q38" s="16">
        <f t="shared" si="0"/>
        <v>-0.55</v>
      </c>
      <c r="R38" s="323" t="s">
        <v>232</v>
      </c>
      <c r="T38" s="332"/>
      <c r="U38" s="333"/>
      <c r="V38" s="334"/>
    </row>
    <row r="39" spans="1:22" ht="15">
      <c r="A39" s="156" t="s">
        <v>234</v>
      </c>
      <c r="B39" s="157" t="s">
        <v>235</v>
      </c>
      <c r="C39" s="158">
        <v>0</v>
      </c>
      <c r="D39" s="42">
        <v>0</v>
      </c>
      <c r="E39" s="43">
        <v>0</v>
      </c>
      <c r="F39" s="16">
        <v>0</v>
      </c>
      <c r="G39" s="43">
        <v>0</v>
      </c>
      <c r="H39" s="16">
        <v>0</v>
      </c>
      <c r="I39" s="43">
        <v>0</v>
      </c>
      <c r="J39" s="16">
        <v>0</v>
      </c>
      <c r="K39" s="43">
        <v>0</v>
      </c>
      <c r="L39" s="16">
        <v>0</v>
      </c>
      <c r="M39" s="43">
        <v>0</v>
      </c>
      <c r="N39" s="16">
        <v>0</v>
      </c>
      <c r="O39" s="43">
        <f>_xlfn.IFERROR(VLOOKUP(R39,'[1]Sheet1'!$A$261:$C$337,2,FALSE),0)</f>
        <v>0</v>
      </c>
      <c r="P39" s="16">
        <f>_xlfn.IFERROR(VLOOKUP(R39,'[1]Sheet1'!$A$261:$C$337,3,FALSE)/100,0)</f>
        <v>0</v>
      </c>
      <c r="Q39" s="108"/>
      <c r="R39" s="330" t="s">
        <v>234</v>
      </c>
      <c r="T39" s="332"/>
      <c r="U39" s="333"/>
      <c r="V39" s="334"/>
    </row>
    <row r="40" spans="1:22" ht="15">
      <c r="A40" s="156" t="s">
        <v>236</v>
      </c>
      <c r="B40" s="157" t="s">
        <v>237</v>
      </c>
      <c r="C40" s="158">
        <v>1</v>
      </c>
      <c r="D40" s="42">
        <v>0.0004266211604095563</v>
      </c>
      <c r="E40" s="43">
        <v>3</v>
      </c>
      <c r="F40" s="16">
        <v>0.001256281407035176</v>
      </c>
      <c r="G40" s="43">
        <v>5</v>
      </c>
      <c r="H40" s="16">
        <v>0.0021729682746631897</v>
      </c>
      <c r="I40" s="43">
        <v>5</v>
      </c>
      <c r="J40" s="16">
        <v>0.002193944712593243</v>
      </c>
      <c r="K40" s="43">
        <v>0</v>
      </c>
      <c r="L40" s="16">
        <v>0</v>
      </c>
      <c r="M40" s="43">
        <v>6</v>
      </c>
      <c r="N40" s="16">
        <v>0.0023492560689115116</v>
      </c>
      <c r="O40" s="43">
        <f>_xlfn.IFERROR(VLOOKUP(R40,'[1]Sheet1'!$A$261:$C$337,2,FALSE),0)</f>
        <v>2</v>
      </c>
      <c r="P40" s="16">
        <f>_xlfn.IFERROR(VLOOKUP(R40,'[1]Sheet1'!$A$261:$C$337,3,FALSE)/100,0)</f>
        <v>0.00078003120124805</v>
      </c>
      <c r="Q40" s="16">
        <f t="shared" si="0"/>
        <v>-0.6666666666666666</v>
      </c>
      <c r="R40" s="330" t="s">
        <v>236</v>
      </c>
      <c r="T40" s="332"/>
      <c r="U40" s="333"/>
      <c r="V40" s="334"/>
    </row>
    <row r="41" spans="1:22" ht="15">
      <c r="A41" s="156" t="s">
        <v>238</v>
      </c>
      <c r="B41" s="157" t="s">
        <v>239</v>
      </c>
      <c r="C41" s="158">
        <v>17</v>
      </c>
      <c r="D41" s="42">
        <v>0.007252559726962458</v>
      </c>
      <c r="E41" s="43">
        <v>21</v>
      </c>
      <c r="F41" s="16">
        <v>0.008793969849246231</v>
      </c>
      <c r="G41" s="43">
        <v>9</v>
      </c>
      <c r="H41" s="16">
        <v>0.003911342894393742</v>
      </c>
      <c r="I41" s="43">
        <v>21</v>
      </c>
      <c r="J41" s="16">
        <v>0.009214567792891619</v>
      </c>
      <c r="K41" s="43">
        <v>30</v>
      </c>
      <c r="L41" s="16">
        <v>0.011904761904761904</v>
      </c>
      <c r="M41" s="43">
        <v>29</v>
      </c>
      <c r="N41" s="16">
        <v>0.011354737666405636</v>
      </c>
      <c r="O41" s="43">
        <f>_xlfn.IFERROR(VLOOKUP(R41,'[1]Sheet1'!$A$261:$C$337,2,FALSE),0)</f>
        <v>10</v>
      </c>
      <c r="P41" s="16">
        <f>_xlfn.IFERROR(VLOOKUP(R41,'[1]Sheet1'!$A$261:$C$337,3,FALSE)/100,0)</f>
        <v>0.0039001560062402497</v>
      </c>
      <c r="Q41" s="16">
        <f t="shared" si="0"/>
        <v>-0.6551724137931034</v>
      </c>
      <c r="R41" s="323" t="s">
        <v>238</v>
      </c>
      <c r="T41" s="332"/>
      <c r="U41" s="333"/>
      <c r="V41" s="334"/>
    </row>
    <row r="42" spans="1:22" ht="15">
      <c r="A42" s="156" t="s">
        <v>240</v>
      </c>
      <c r="B42" s="157" t="s">
        <v>241</v>
      </c>
      <c r="C42" s="158">
        <v>0</v>
      </c>
      <c r="D42" s="42">
        <v>0</v>
      </c>
      <c r="E42" s="43">
        <v>1</v>
      </c>
      <c r="F42" s="16">
        <v>0.0004187604690117253</v>
      </c>
      <c r="G42" s="43">
        <v>0</v>
      </c>
      <c r="H42" s="16">
        <v>0</v>
      </c>
      <c r="I42" s="43">
        <v>0</v>
      </c>
      <c r="J42" s="16">
        <v>0</v>
      </c>
      <c r="K42" s="43">
        <v>1</v>
      </c>
      <c r="L42" s="16">
        <v>0.0003968253968253968</v>
      </c>
      <c r="M42" s="43">
        <v>2</v>
      </c>
      <c r="N42" s="16">
        <v>0.0007830853563038371</v>
      </c>
      <c r="O42" s="43">
        <f>_xlfn.IFERROR(VLOOKUP(R42,'[1]Sheet1'!$A$261:$C$337,2,FALSE),0)</f>
        <v>2</v>
      </c>
      <c r="P42" s="16">
        <f>_xlfn.IFERROR(VLOOKUP(R42,'[1]Sheet1'!$A$261:$C$337,3,FALSE)/100,0)</f>
        <v>0.00078003120124805</v>
      </c>
      <c r="Q42" s="108">
        <f t="shared" si="0"/>
        <v>0</v>
      </c>
      <c r="R42" s="323" t="s">
        <v>240</v>
      </c>
      <c r="T42" s="332"/>
      <c r="U42" s="333"/>
      <c r="V42" s="334"/>
    </row>
    <row r="43" spans="1:22" ht="15">
      <c r="A43" s="156" t="s">
        <v>242</v>
      </c>
      <c r="B43" s="159" t="s">
        <v>243</v>
      </c>
      <c r="C43" s="158">
        <v>37</v>
      </c>
      <c r="D43" s="42">
        <v>0.015784982935153583</v>
      </c>
      <c r="E43" s="43">
        <v>31</v>
      </c>
      <c r="F43" s="16">
        <v>0.012981574539363484</v>
      </c>
      <c r="G43" s="43">
        <v>33</v>
      </c>
      <c r="H43" s="16">
        <v>0.014341590612777053</v>
      </c>
      <c r="I43" s="43">
        <v>32</v>
      </c>
      <c r="J43" s="16">
        <v>0.014041246160596753</v>
      </c>
      <c r="K43" s="43">
        <v>24</v>
      </c>
      <c r="L43" s="16">
        <v>0.009523809523809525</v>
      </c>
      <c r="M43" s="43">
        <v>35</v>
      </c>
      <c r="N43" s="16">
        <v>0.01370399373531715</v>
      </c>
      <c r="O43" s="43">
        <f>_xlfn.IFERROR(VLOOKUP(R43,'[1]Sheet1'!$A$261:$C$337,2,FALSE),0)</f>
        <v>30</v>
      </c>
      <c r="P43" s="16">
        <f>_xlfn.IFERROR(VLOOKUP(R43,'[1]Sheet1'!$A$261:$C$337,3,FALSE)/100,0)</f>
        <v>0.01170046801872075</v>
      </c>
      <c r="Q43" s="16">
        <f t="shared" si="0"/>
        <v>-0.14285714285714285</v>
      </c>
      <c r="R43" s="323" t="s">
        <v>242</v>
      </c>
      <c r="T43" s="332"/>
      <c r="U43" s="333"/>
      <c r="V43" s="334"/>
    </row>
    <row r="44" spans="1:22" ht="15">
      <c r="A44" s="156" t="s">
        <v>244</v>
      </c>
      <c r="B44" s="157" t="s">
        <v>245</v>
      </c>
      <c r="C44" s="158">
        <v>51</v>
      </c>
      <c r="D44" s="42">
        <v>0.021757679180887373</v>
      </c>
      <c r="E44" s="43">
        <v>43</v>
      </c>
      <c r="F44" s="16">
        <v>0.018006700167504188</v>
      </c>
      <c r="G44" s="43">
        <v>33</v>
      </c>
      <c r="H44" s="16">
        <v>0.014341590612777053</v>
      </c>
      <c r="I44" s="43">
        <v>40</v>
      </c>
      <c r="J44" s="16">
        <v>0.017551557700745943</v>
      </c>
      <c r="K44" s="43">
        <v>30</v>
      </c>
      <c r="L44" s="16">
        <v>0.011904761904761904</v>
      </c>
      <c r="M44" s="43">
        <v>29</v>
      </c>
      <c r="N44" s="16">
        <v>0.011354737666405636</v>
      </c>
      <c r="O44" s="43">
        <f>_xlfn.IFERROR(VLOOKUP(R44,'[1]Sheet1'!$A$261:$C$337,2,FALSE),0)</f>
        <v>22</v>
      </c>
      <c r="P44" s="16">
        <f>_xlfn.IFERROR(VLOOKUP(R44,'[1]Sheet1'!$A$261:$C$337,3,FALSE)/100,0)</f>
        <v>0.00858034321372855</v>
      </c>
      <c r="Q44" s="16">
        <f t="shared" si="0"/>
        <v>-0.2413793103448276</v>
      </c>
      <c r="R44" s="323" t="s">
        <v>244</v>
      </c>
      <c r="T44" s="332"/>
      <c r="U44" s="333"/>
      <c r="V44" s="334"/>
    </row>
    <row r="45" spans="1:22" ht="15">
      <c r="A45" s="156" t="s">
        <v>246</v>
      </c>
      <c r="B45" s="157" t="s">
        <v>247</v>
      </c>
      <c r="C45" s="158">
        <v>128</v>
      </c>
      <c r="D45" s="42">
        <v>0.05460750853242321</v>
      </c>
      <c r="E45" s="43">
        <v>125</v>
      </c>
      <c r="F45" s="16">
        <v>0.052345058626465664</v>
      </c>
      <c r="G45" s="43">
        <v>108</v>
      </c>
      <c r="H45" s="16">
        <v>0.0469361147327249</v>
      </c>
      <c r="I45" s="43">
        <v>100</v>
      </c>
      <c r="J45" s="16">
        <v>0.04387889425186485</v>
      </c>
      <c r="K45" s="43">
        <v>116</v>
      </c>
      <c r="L45" s="16">
        <v>0.046031746031746035</v>
      </c>
      <c r="M45" s="43">
        <v>130</v>
      </c>
      <c r="N45" s="16">
        <v>0.05090054815974941</v>
      </c>
      <c r="O45" s="43">
        <f>_xlfn.IFERROR(VLOOKUP(R45,'[1]Sheet1'!$A$261:$C$337,2,FALSE),0)</f>
        <v>96</v>
      </c>
      <c r="P45" s="16">
        <f>_xlfn.IFERROR(VLOOKUP(R45,'[1]Sheet1'!$A$261:$C$337,3,FALSE)/100,0)</f>
        <v>0.0374414976599064</v>
      </c>
      <c r="Q45" s="16">
        <f t="shared" si="0"/>
        <v>-0.26153846153846155</v>
      </c>
      <c r="R45" s="323" t="s">
        <v>246</v>
      </c>
      <c r="T45" s="332"/>
      <c r="U45" s="333"/>
      <c r="V45" s="334"/>
    </row>
    <row r="46" spans="1:22" ht="28.5">
      <c r="A46" s="156" t="s">
        <v>248</v>
      </c>
      <c r="B46" s="159" t="s">
        <v>249</v>
      </c>
      <c r="C46" s="158">
        <v>52</v>
      </c>
      <c r="D46" s="42">
        <v>0.02218430034129693</v>
      </c>
      <c r="E46" s="43">
        <v>37</v>
      </c>
      <c r="F46" s="16">
        <v>0.015494137353433836</v>
      </c>
      <c r="G46" s="43">
        <v>37</v>
      </c>
      <c r="H46" s="16">
        <v>0.016079965232507605</v>
      </c>
      <c r="I46" s="43">
        <v>53</v>
      </c>
      <c r="J46" s="16">
        <v>0.023255813953488372</v>
      </c>
      <c r="K46" s="43">
        <v>48</v>
      </c>
      <c r="L46" s="16">
        <v>0.01904761904761905</v>
      </c>
      <c r="M46" s="43">
        <v>45</v>
      </c>
      <c r="N46" s="16">
        <v>0.017619420516836334</v>
      </c>
      <c r="O46" s="43">
        <f>_xlfn.IFERROR(VLOOKUP(R46,'[1]Sheet1'!$A$261:$C$337,2,FALSE),0)</f>
        <v>30</v>
      </c>
      <c r="P46" s="16">
        <f>_xlfn.IFERROR(VLOOKUP(R46,'[1]Sheet1'!$A$261:$C$337,3,FALSE)/100,0)</f>
        <v>0.01170046801872075</v>
      </c>
      <c r="Q46" s="16">
        <f t="shared" si="0"/>
        <v>-0.3333333333333333</v>
      </c>
      <c r="R46" s="323" t="s">
        <v>248</v>
      </c>
      <c r="T46" s="332"/>
      <c r="U46" s="333"/>
      <c r="V46" s="334"/>
    </row>
    <row r="47" spans="1:22" ht="15">
      <c r="A47" s="156" t="s">
        <v>250</v>
      </c>
      <c r="B47" s="159" t="s">
        <v>251</v>
      </c>
      <c r="C47" s="158">
        <v>189</v>
      </c>
      <c r="D47" s="42">
        <v>0.08063139931740615</v>
      </c>
      <c r="E47" s="43">
        <v>217</v>
      </c>
      <c r="F47" s="16">
        <v>0.09087102177554439</v>
      </c>
      <c r="G47" s="43">
        <v>210</v>
      </c>
      <c r="H47" s="16">
        <v>0.09126466753585398</v>
      </c>
      <c r="I47" s="43">
        <v>232</v>
      </c>
      <c r="J47" s="16">
        <v>0.10179903466432647</v>
      </c>
      <c r="K47" s="43">
        <v>206</v>
      </c>
      <c r="L47" s="16">
        <v>0.08174603174603173</v>
      </c>
      <c r="M47" s="43">
        <v>207</v>
      </c>
      <c r="N47" s="16">
        <v>0.08104933437744714</v>
      </c>
      <c r="O47" s="43">
        <f>_xlfn.IFERROR(VLOOKUP(R47,'[1]Sheet1'!$A$261:$C$337,2,FALSE),0)</f>
        <v>174</v>
      </c>
      <c r="P47" s="16">
        <f>_xlfn.IFERROR(VLOOKUP(R47,'[1]Sheet1'!$A$261:$C$337,3,FALSE)/100,0)</f>
        <v>0.06786271450858035</v>
      </c>
      <c r="Q47" s="16">
        <f t="shared" si="0"/>
        <v>-0.15942028985507245</v>
      </c>
      <c r="R47" s="323" t="s">
        <v>250</v>
      </c>
      <c r="T47" s="332"/>
      <c r="U47" s="333"/>
      <c r="V47" s="334"/>
    </row>
    <row r="48" spans="1:22" ht="15">
      <c r="A48" s="156" t="s">
        <v>252</v>
      </c>
      <c r="B48" s="159" t="s">
        <v>253</v>
      </c>
      <c r="C48" s="158">
        <v>86</v>
      </c>
      <c r="D48" s="42">
        <v>0.03668941979522184</v>
      </c>
      <c r="E48" s="43">
        <v>82</v>
      </c>
      <c r="F48" s="16">
        <v>0.03433835845896147</v>
      </c>
      <c r="G48" s="43">
        <v>95</v>
      </c>
      <c r="H48" s="16">
        <v>0.041286397218600605</v>
      </c>
      <c r="I48" s="43">
        <v>75</v>
      </c>
      <c r="J48" s="16">
        <v>0.03290917068889864</v>
      </c>
      <c r="K48" s="43">
        <v>87</v>
      </c>
      <c r="L48" s="16">
        <v>0.034523809523809526</v>
      </c>
      <c r="M48" s="43">
        <v>76</v>
      </c>
      <c r="N48" s="16">
        <v>0.029757243539545807</v>
      </c>
      <c r="O48" s="43">
        <f>_xlfn.IFERROR(VLOOKUP(R48,'[1]Sheet1'!$A$261:$C$337,2,FALSE),0)</f>
        <v>61</v>
      </c>
      <c r="P48" s="16">
        <f>_xlfn.IFERROR(VLOOKUP(R48,'[1]Sheet1'!$A$261:$C$337,3,FALSE)/100,0)</f>
        <v>0.02379095163806552</v>
      </c>
      <c r="Q48" s="16">
        <f t="shared" si="0"/>
        <v>-0.19736842105263158</v>
      </c>
      <c r="R48" s="323" t="s">
        <v>252</v>
      </c>
      <c r="T48" s="332"/>
      <c r="U48" s="333"/>
      <c r="V48" s="334"/>
    </row>
    <row r="49" spans="1:22" ht="15">
      <c r="A49" s="156" t="s">
        <v>254</v>
      </c>
      <c r="B49" s="157" t="s">
        <v>255</v>
      </c>
      <c r="C49" s="158">
        <v>405</v>
      </c>
      <c r="D49" s="42">
        <v>0.1727815699658703</v>
      </c>
      <c r="E49" s="43">
        <v>440</v>
      </c>
      <c r="F49" s="16">
        <v>0.18425460636515914</v>
      </c>
      <c r="G49" s="43">
        <v>391</v>
      </c>
      <c r="H49" s="16">
        <v>0.16992611907866145</v>
      </c>
      <c r="I49" s="43">
        <v>407</v>
      </c>
      <c r="J49" s="16">
        <v>0.17858709960508995</v>
      </c>
      <c r="K49" s="43">
        <v>442</v>
      </c>
      <c r="L49" s="16">
        <v>0.17539682539682538</v>
      </c>
      <c r="M49" s="43">
        <v>474</v>
      </c>
      <c r="N49" s="16">
        <v>0.1855912294440094</v>
      </c>
      <c r="O49" s="43">
        <f>_xlfn.IFERROR(VLOOKUP(R49,'[1]Sheet1'!$A$261:$C$337,2,FALSE),0)</f>
        <v>339</v>
      </c>
      <c r="P49" s="16">
        <f>_xlfn.IFERROR(VLOOKUP(R49,'[1]Sheet1'!$A$261:$C$337,3,FALSE)/100,0)</f>
        <v>0.13221528861154447</v>
      </c>
      <c r="Q49" s="16">
        <f t="shared" si="0"/>
        <v>-0.2848101265822785</v>
      </c>
      <c r="R49" s="323" t="s">
        <v>254</v>
      </c>
      <c r="T49" s="332"/>
      <c r="U49" s="333"/>
      <c r="V49" s="334"/>
    </row>
    <row r="50" spans="1:22" ht="15">
      <c r="A50" s="156" t="s">
        <v>256</v>
      </c>
      <c r="B50" s="157" t="s">
        <v>257</v>
      </c>
      <c r="C50" s="158">
        <v>0</v>
      </c>
      <c r="D50" s="42">
        <v>0</v>
      </c>
      <c r="E50" s="43">
        <v>1</v>
      </c>
      <c r="F50" s="16">
        <v>0.0004187604690117253</v>
      </c>
      <c r="G50" s="43">
        <v>0</v>
      </c>
      <c r="H50" s="16">
        <v>0</v>
      </c>
      <c r="I50" s="43">
        <v>0</v>
      </c>
      <c r="J50" s="16">
        <v>0</v>
      </c>
      <c r="K50" s="43">
        <v>0</v>
      </c>
      <c r="L50" s="16">
        <v>0</v>
      </c>
      <c r="M50" s="43">
        <v>1</v>
      </c>
      <c r="N50" s="16">
        <v>0.00039154267815191856</v>
      </c>
      <c r="O50" s="43">
        <f>_xlfn.IFERROR(VLOOKUP(R50,'[1]Sheet1'!$A$261:$C$337,2,FALSE),0)</f>
        <v>1</v>
      </c>
      <c r="P50" s="16">
        <f>_xlfn.IFERROR(VLOOKUP(R50,'[1]Sheet1'!$A$261:$C$337,3,FALSE)/100,0)</f>
        <v>0.000390015600624025</v>
      </c>
      <c r="Q50" s="108">
        <f t="shared" si="0"/>
        <v>0</v>
      </c>
      <c r="R50" s="330" t="s">
        <v>256</v>
      </c>
      <c r="T50" s="332"/>
      <c r="U50" s="333"/>
      <c r="V50" s="334"/>
    </row>
    <row r="51" spans="1:22" ht="15">
      <c r="A51" s="156" t="s">
        <v>258</v>
      </c>
      <c r="B51" s="157" t="s">
        <v>259</v>
      </c>
      <c r="C51" s="158">
        <v>3</v>
      </c>
      <c r="D51" s="42">
        <v>0.001279863481228669</v>
      </c>
      <c r="E51" s="43">
        <v>1</v>
      </c>
      <c r="F51" s="16">
        <v>0.0004187604690117253</v>
      </c>
      <c r="G51" s="43">
        <v>0</v>
      </c>
      <c r="H51" s="16">
        <v>0</v>
      </c>
      <c r="I51" s="43">
        <v>1</v>
      </c>
      <c r="J51" s="16">
        <v>0.00043878894251864854</v>
      </c>
      <c r="K51" s="43">
        <v>2</v>
      </c>
      <c r="L51" s="16">
        <v>0.0007936507936507937</v>
      </c>
      <c r="M51" s="43">
        <v>0</v>
      </c>
      <c r="N51" s="16">
        <v>0</v>
      </c>
      <c r="O51" s="43">
        <f>_xlfn.IFERROR(VLOOKUP(R51,'[1]Sheet1'!$A$261:$C$337,2,FALSE),0)</f>
        <v>2</v>
      </c>
      <c r="P51" s="16">
        <f>_xlfn.IFERROR(VLOOKUP(R51,'[1]Sheet1'!$A$261:$C$337,3,FALSE)/100,0)</f>
        <v>0.00078003120124805</v>
      </c>
      <c r="Q51" s="16"/>
      <c r="R51" s="323" t="s">
        <v>258</v>
      </c>
      <c r="T51" s="332"/>
      <c r="U51" s="333"/>
      <c r="V51" s="334"/>
    </row>
    <row r="52" spans="1:22" ht="15">
      <c r="A52" s="156" t="s">
        <v>260</v>
      </c>
      <c r="B52" s="157" t="s">
        <v>261</v>
      </c>
      <c r="C52" s="158">
        <v>59</v>
      </c>
      <c r="D52" s="42">
        <v>0.025170648464163822</v>
      </c>
      <c r="E52" s="43">
        <v>74</v>
      </c>
      <c r="F52" s="16">
        <v>0.03098827470686767</v>
      </c>
      <c r="G52" s="43">
        <v>68</v>
      </c>
      <c r="H52" s="16">
        <v>0.02955236853541938</v>
      </c>
      <c r="I52" s="43">
        <v>62</v>
      </c>
      <c r="J52" s="16">
        <v>0.02720491443615621</v>
      </c>
      <c r="K52" s="43">
        <v>71</v>
      </c>
      <c r="L52" s="16">
        <v>0.028174603174603175</v>
      </c>
      <c r="M52" s="43">
        <v>63</v>
      </c>
      <c r="N52" s="16">
        <v>0.024667188723570866</v>
      </c>
      <c r="O52" s="43">
        <f>_xlfn.IFERROR(VLOOKUP(R52,'[1]Sheet1'!$A$261:$C$337,2,FALSE),0)</f>
        <v>47</v>
      </c>
      <c r="P52" s="16">
        <f>_xlfn.IFERROR(VLOOKUP(R52,'[1]Sheet1'!$A$261:$C$337,3,FALSE)/100,0)</f>
        <v>0.018330733229329172</v>
      </c>
      <c r="Q52" s="16">
        <f t="shared" si="0"/>
        <v>-0.25396825396825395</v>
      </c>
      <c r="R52" s="323" t="s">
        <v>260</v>
      </c>
      <c r="T52" s="332"/>
      <c r="U52" s="333"/>
      <c r="V52" s="334"/>
    </row>
    <row r="53" spans="1:22" ht="15">
      <c r="A53" s="156" t="s">
        <v>262</v>
      </c>
      <c r="B53" s="157" t="s">
        <v>263</v>
      </c>
      <c r="C53" s="158">
        <v>129</v>
      </c>
      <c r="D53" s="42">
        <v>0.055034129692832764</v>
      </c>
      <c r="E53" s="43">
        <v>133</v>
      </c>
      <c r="F53" s="16">
        <v>0.055695142378559465</v>
      </c>
      <c r="G53" s="43">
        <v>112</v>
      </c>
      <c r="H53" s="16">
        <v>0.048674489352455455</v>
      </c>
      <c r="I53" s="43">
        <v>104</v>
      </c>
      <c r="J53" s="16">
        <v>0.045634050021939446</v>
      </c>
      <c r="K53" s="43">
        <v>127</v>
      </c>
      <c r="L53" s="16">
        <v>0.0503968253968254</v>
      </c>
      <c r="M53" s="43">
        <v>121</v>
      </c>
      <c r="N53" s="16">
        <v>0.04737666405638215</v>
      </c>
      <c r="O53" s="43">
        <f>_xlfn.IFERROR(VLOOKUP(R53,'[1]Sheet1'!$A$261:$C$337,2,FALSE),0)</f>
        <v>99</v>
      </c>
      <c r="P53" s="16">
        <f>_xlfn.IFERROR(VLOOKUP(R53,'[1]Sheet1'!$A$261:$C$337,3,FALSE)/100,0)</f>
        <v>0.038611544461778474</v>
      </c>
      <c r="Q53" s="16">
        <f t="shared" si="0"/>
        <v>-0.18181818181818182</v>
      </c>
      <c r="R53" s="323" t="s">
        <v>262</v>
      </c>
      <c r="T53" s="332"/>
      <c r="U53" s="333"/>
      <c r="V53" s="334"/>
    </row>
    <row r="54" spans="1:22" ht="15">
      <c r="A54" s="161" t="s">
        <v>264</v>
      </c>
      <c r="B54" s="162" t="s">
        <v>265</v>
      </c>
      <c r="C54" s="163">
        <v>1</v>
      </c>
      <c r="D54" s="47">
        <v>0.0004266211604095563</v>
      </c>
      <c r="E54" s="48">
        <v>9</v>
      </c>
      <c r="F54" s="49">
        <v>0.0037688442211055275</v>
      </c>
      <c r="G54" s="48">
        <v>5</v>
      </c>
      <c r="H54" s="49">
        <v>0.0021729682746631897</v>
      </c>
      <c r="I54" s="48">
        <v>2</v>
      </c>
      <c r="J54" s="49">
        <v>0.0008775778850372971</v>
      </c>
      <c r="K54" s="48">
        <v>6</v>
      </c>
      <c r="L54" s="49">
        <v>0.002380952380952381</v>
      </c>
      <c r="M54" s="48">
        <v>5</v>
      </c>
      <c r="N54" s="49">
        <v>0.001957713390759593</v>
      </c>
      <c r="O54" s="48">
        <f>_xlfn.IFERROR(VLOOKUP(R54,'[1]Sheet1'!$A$261:$C$337,2,FALSE),0)</f>
        <v>8</v>
      </c>
      <c r="P54" s="49">
        <f>_xlfn.IFERROR(VLOOKUP(R54,'[1]Sheet1'!$A$261:$C$337,3,FALSE)/100,0)</f>
        <v>0.0031201248049922</v>
      </c>
      <c r="Q54" s="49">
        <f t="shared" si="0"/>
        <v>0.6</v>
      </c>
      <c r="R54" s="323" t="s">
        <v>264</v>
      </c>
      <c r="T54" s="332"/>
      <c r="U54" s="333"/>
      <c r="V54" s="334"/>
    </row>
    <row r="55" spans="1:22" ht="15">
      <c r="A55" s="156" t="s">
        <v>266</v>
      </c>
      <c r="B55" s="157" t="s">
        <v>267</v>
      </c>
      <c r="C55" s="158">
        <v>71</v>
      </c>
      <c r="D55" s="42">
        <v>0.030290102389078498</v>
      </c>
      <c r="E55" s="43">
        <v>73</v>
      </c>
      <c r="F55" s="16">
        <v>0.030569514237855946</v>
      </c>
      <c r="G55" s="43">
        <v>54</v>
      </c>
      <c r="H55" s="16">
        <v>0.02346805736636245</v>
      </c>
      <c r="I55" s="43">
        <v>56</v>
      </c>
      <c r="J55" s="16">
        <v>0.02457218078104432</v>
      </c>
      <c r="K55" s="43">
        <v>78</v>
      </c>
      <c r="L55" s="16">
        <v>0.030952380952380953</v>
      </c>
      <c r="M55" s="43">
        <v>65</v>
      </c>
      <c r="N55" s="16">
        <v>0.025450274079874706</v>
      </c>
      <c r="O55" s="43">
        <f>_xlfn.IFERROR(VLOOKUP(R55,'[1]Sheet1'!$A$261:$C$337,2,FALSE),0)</f>
        <v>58</v>
      </c>
      <c r="P55" s="16">
        <f>_xlfn.IFERROR(VLOOKUP(R55,'[1]Sheet1'!$A$261:$C$337,3,FALSE)/100,0)</f>
        <v>0.02262090483619345</v>
      </c>
      <c r="Q55" s="16">
        <f t="shared" si="0"/>
        <v>-0.1076923076923077</v>
      </c>
      <c r="R55" s="323" t="s">
        <v>266</v>
      </c>
      <c r="T55" s="332"/>
      <c r="U55" s="333"/>
      <c r="V55" s="334"/>
    </row>
    <row r="56" spans="1:22" ht="15">
      <c r="A56" s="156" t="s">
        <v>268</v>
      </c>
      <c r="B56" s="157" t="s">
        <v>269</v>
      </c>
      <c r="C56" s="158">
        <v>10</v>
      </c>
      <c r="D56" s="42">
        <v>0.004266211604095563</v>
      </c>
      <c r="E56" s="43">
        <v>10</v>
      </c>
      <c r="F56" s="16">
        <v>0.0041876046901172526</v>
      </c>
      <c r="G56" s="43">
        <v>12</v>
      </c>
      <c r="H56" s="16">
        <v>0.005215123859191656</v>
      </c>
      <c r="I56" s="43">
        <v>12</v>
      </c>
      <c r="J56" s="16">
        <v>0.005265467310223783</v>
      </c>
      <c r="K56" s="43">
        <v>7</v>
      </c>
      <c r="L56" s="16">
        <v>0.002777777777777778</v>
      </c>
      <c r="M56" s="43">
        <v>6</v>
      </c>
      <c r="N56" s="16">
        <v>0.0023492560689115116</v>
      </c>
      <c r="O56" s="43">
        <f>_xlfn.IFERROR(VLOOKUP(R56,'[1]Sheet1'!$A$261:$C$337,2,FALSE),0)</f>
        <v>4</v>
      </c>
      <c r="P56" s="16">
        <f>_xlfn.IFERROR(VLOOKUP(R56,'[1]Sheet1'!$A$261:$C$337,3,FALSE)/100,0)</f>
        <v>0.0015600624024961</v>
      </c>
      <c r="Q56" s="16">
        <f t="shared" si="0"/>
        <v>-0.3333333333333333</v>
      </c>
      <c r="R56" s="323" t="s">
        <v>268</v>
      </c>
      <c r="T56" s="332"/>
      <c r="U56" s="333"/>
      <c r="V56" s="334"/>
    </row>
    <row r="57" spans="1:22" ht="28.5">
      <c r="A57" s="156" t="s">
        <v>270</v>
      </c>
      <c r="B57" s="157" t="s">
        <v>271</v>
      </c>
      <c r="C57" s="158">
        <v>3</v>
      </c>
      <c r="D57" s="42">
        <v>0.001279863481228669</v>
      </c>
      <c r="E57" s="43">
        <v>2</v>
      </c>
      <c r="F57" s="16">
        <v>0.0008375209380234506</v>
      </c>
      <c r="G57" s="43">
        <v>2</v>
      </c>
      <c r="H57" s="16">
        <v>0.000869187309865276</v>
      </c>
      <c r="I57" s="43">
        <v>9</v>
      </c>
      <c r="J57" s="16">
        <v>0.003949100482667837</v>
      </c>
      <c r="K57" s="43">
        <v>5</v>
      </c>
      <c r="L57" s="16">
        <v>0.0019841269841269845</v>
      </c>
      <c r="M57" s="43">
        <v>2</v>
      </c>
      <c r="N57" s="16">
        <v>0.0007830853563038371</v>
      </c>
      <c r="O57" s="43">
        <f>_xlfn.IFERROR(VLOOKUP(R57,'[1]Sheet1'!$A$261:$C$337,2,FALSE),0)</f>
        <v>0</v>
      </c>
      <c r="P57" s="16">
        <f>_xlfn.IFERROR(VLOOKUP(R57,'[1]Sheet1'!$A$261:$C$337,3,FALSE)/100,0)</f>
        <v>0</v>
      </c>
      <c r="Q57" s="16">
        <f t="shared" si="0"/>
        <v>-1</v>
      </c>
      <c r="R57" s="323" t="s">
        <v>270</v>
      </c>
      <c r="T57" s="332"/>
      <c r="U57" s="333"/>
      <c r="V57" s="334"/>
    </row>
    <row r="58" spans="1:22" ht="15">
      <c r="A58" s="156" t="s">
        <v>272</v>
      </c>
      <c r="B58" s="159" t="s">
        <v>273</v>
      </c>
      <c r="C58" s="158">
        <v>3</v>
      </c>
      <c r="D58" s="42">
        <v>0.001279863481228669</v>
      </c>
      <c r="E58" s="43">
        <v>2</v>
      </c>
      <c r="F58" s="16">
        <v>0.0008375209380234506</v>
      </c>
      <c r="G58" s="43">
        <v>3</v>
      </c>
      <c r="H58" s="16">
        <v>0.001303780964797914</v>
      </c>
      <c r="I58" s="43">
        <v>2</v>
      </c>
      <c r="J58" s="16">
        <v>0.0008775778850372971</v>
      </c>
      <c r="K58" s="43">
        <v>2</v>
      </c>
      <c r="L58" s="16">
        <v>0.0007936507936507937</v>
      </c>
      <c r="M58" s="43">
        <v>4</v>
      </c>
      <c r="N58" s="16">
        <v>0.0015661707126076742</v>
      </c>
      <c r="O58" s="43">
        <f>_xlfn.IFERROR(VLOOKUP(R58,'[1]Sheet1'!$A$261:$C$337,2,FALSE),0)</f>
        <v>0</v>
      </c>
      <c r="P58" s="16">
        <f>_xlfn.IFERROR(VLOOKUP(R58,'[1]Sheet1'!$A$261:$C$337,3,FALSE)/100,0)</f>
        <v>0</v>
      </c>
      <c r="Q58" s="16">
        <f t="shared" si="0"/>
        <v>-1</v>
      </c>
      <c r="R58" s="323" t="s">
        <v>272</v>
      </c>
      <c r="T58" s="332"/>
      <c r="U58" s="333"/>
      <c r="V58" s="334"/>
    </row>
    <row r="59" spans="1:22" ht="15">
      <c r="A59" s="156" t="s">
        <v>274</v>
      </c>
      <c r="B59" s="157" t="s">
        <v>275</v>
      </c>
      <c r="C59" s="158">
        <v>9</v>
      </c>
      <c r="D59" s="42">
        <v>0.0038395904436860067</v>
      </c>
      <c r="E59" s="43">
        <v>9</v>
      </c>
      <c r="F59" s="16">
        <v>0.0037688442211055275</v>
      </c>
      <c r="G59" s="43">
        <v>10</v>
      </c>
      <c r="H59" s="16">
        <v>0.004345936549326379</v>
      </c>
      <c r="I59" s="43">
        <v>12</v>
      </c>
      <c r="J59" s="16">
        <v>0.005265467310223783</v>
      </c>
      <c r="K59" s="43">
        <v>5</v>
      </c>
      <c r="L59" s="16">
        <v>0.0019841269841269845</v>
      </c>
      <c r="M59" s="43">
        <v>9</v>
      </c>
      <c r="N59" s="16">
        <v>0.0035238841033672667</v>
      </c>
      <c r="O59" s="43">
        <f>_xlfn.IFERROR(VLOOKUP(R59,'[1]Sheet1'!$A$261:$C$337,2,FALSE),0)</f>
        <v>11</v>
      </c>
      <c r="P59" s="16">
        <f>_xlfn.IFERROR(VLOOKUP(R59,'[1]Sheet1'!$A$261:$C$337,3,FALSE)/100,0)</f>
        <v>0.004290171606864275</v>
      </c>
      <c r="Q59" s="16">
        <f t="shared" si="0"/>
        <v>0.2222222222222222</v>
      </c>
      <c r="R59" s="323" t="s">
        <v>274</v>
      </c>
      <c r="T59" s="332"/>
      <c r="U59" s="333"/>
      <c r="V59" s="334"/>
    </row>
    <row r="60" spans="1:22" ht="15">
      <c r="A60" s="156" t="s">
        <v>276</v>
      </c>
      <c r="B60" s="157" t="s">
        <v>277</v>
      </c>
      <c r="C60" s="158">
        <v>23</v>
      </c>
      <c r="D60" s="42">
        <v>0.009812286689419795</v>
      </c>
      <c r="E60" s="43">
        <v>27</v>
      </c>
      <c r="F60" s="16">
        <v>0.011306532663316583</v>
      </c>
      <c r="G60" s="43">
        <v>29</v>
      </c>
      <c r="H60" s="16">
        <v>0.012603215993046502</v>
      </c>
      <c r="I60" s="43">
        <v>20</v>
      </c>
      <c r="J60" s="16">
        <v>0.008775778850372971</v>
      </c>
      <c r="K60" s="43">
        <v>19</v>
      </c>
      <c r="L60" s="16">
        <v>0.00753968253968254</v>
      </c>
      <c r="M60" s="43">
        <v>28</v>
      </c>
      <c r="N60" s="16">
        <v>0.01096319498825372</v>
      </c>
      <c r="O60" s="43">
        <f>_xlfn.IFERROR(VLOOKUP(R60,'[1]Sheet1'!$A$261:$C$337,2,FALSE),0)</f>
        <v>18</v>
      </c>
      <c r="P60" s="16">
        <f>_xlfn.IFERROR(VLOOKUP(R60,'[1]Sheet1'!$A$261:$C$337,3,FALSE)/100,0)</f>
        <v>0.0070202808112324495</v>
      </c>
      <c r="Q60" s="16">
        <f t="shared" si="0"/>
        <v>-0.35714285714285715</v>
      </c>
      <c r="R60" s="323" t="s">
        <v>276</v>
      </c>
      <c r="T60" s="332"/>
      <c r="U60" s="333"/>
      <c r="V60" s="334"/>
    </row>
    <row r="61" spans="1:22" ht="15">
      <c r="A61" s="156" t="s">
        <v>278</v>
      </c>
      <c r="B61" s="157" t="s">
        <v>279</v>
      </c>
      <c r="C61" s="158">
        <v>4</v>
      </c>
      <c r="D61" s="42">
        <v>0.0017064846416382253</v>
      </c>
      <c r="E61" s="43">
        <v>2</v>
      </c>
      <c r="F61" s="16">
        <v>0.0008375209380234506</v>
      </c>
      <c r="G61" s="43">
        <v>1</v>
      </c>
      <c r="H61" s="16">
        <v>0.000434593654932638</v>
      </c>
      <c r="I61" s="43">
        <v>1</v>
      </c>
      <c r="J61" s="16">
        <v>0.00043878894251864854</v>
      </c>
      <c r="K61" s="43">
        <v>3</v>
      </c>
      <c r="L61" s="16">
        <v>0.0011904761904761906</v>
      </c>
      <c r="M61" s="43">
        <v>0</v>
      </c>
      <c r="N61" s="16">
        <v>0</v>
      </c>
      <c r="O61" s="43">
        <f>_xlfn.IFERROR(VLOOKUP(R61,'[1]Sheet1'!$A$261:$C$337,2,FALSE),0)</f>
        <v>1</v>
      </c>
      <c r="P61" s="16">
        <f>_xlfn.IFERROR(VLOOKUP(R61,'[1]Sheet1'!$A$261:$C$337,3,FALSE)/100,0)</f>
        <v>0.000390015600624025</v>
      </c>
      <c r="Q61" s="16"/>
      <c r="R61" s="323" t="s">
        <v>278</v>
      </c>
      <c r="T61" s="332"/>
      <c r="U61" s="333"/>
      <c r="V61" s="334"/>
    </row>
    <row r="62" spans="1:22" ht="15">
      <c r="A62" s="156" t="s">
        <v>280</v>
      </c>
      <c r="B62" s="159" t="s">
        <v>281</v>
      </c>
      <c r="C62" s="158">
        <v>41</v>
      </c>
      <c r="D62" s="42">
        <v>0.01749146757679181</v>
      </c>
      <c r="E62" s="43">
        <v>21</v>
      </c>
      <c r="F62" s="16">
        <v>0.008793969849246231</v>
      </c>
      <c r="G62" s="43">
        <v>26</v>
      </c>
      <c r="H62" s="16">
        <v>0.011299435028248588</v>
      </c>
      <c r="I62" s="43">
        <v>27</v>
      </c>
      <c r="J62" s="16">
        <v>0.01184730144800351</v>
      </c>
      <c r="K62" s="43">
        <v>29</v>
      </c>
      <c r="L62" s="16">
        <v>0.011507936507936509</v>
      </c>
      <c r="M62" s="43">
        <v>30</v>
      </c>
      <c r="N62" s="16">
        <v>0.011746280344557557</v>
      </c>
      <c r="O62" s="43">
        <f>_xlfn.IFERROR(VLOOKUP(R62,'[1]Sheet1'!$A$261:$C$337,2,FALSE),0)</f>
        <v>22</v>
      </c>
      <c r="P62" s="16">
        <f>_xlfn.IFERROR(VLOOKUP(R62,'[1]Sheet1'!$A$261:$C$337,3,FALSE)/100,0)</f>
        <v>0.00858034321372855</v>
      </c>
      <c r="Q62" s="16">
        <f t="shared" si="0"/>
        <v>-0.26666666666666666</v>
      </c>
      <c r="R62" s="323" t="s">
        <v>280</v>
      </c>
      <c r="T62" s="332"/>
      <c r="U62" s="333"/>
      <c r="V62" s="334"/>
    </row>
    <row r="63" spans="1:22" ht="28.5">
      <c r="A63" s="156" t="s">
        <v>282</v>
      </c>
      <c r="B63" s="159" t="s">
        <v>283</v>
      </c>
      <c r="C63" s="158">
        <v>8</v>
      </c>
      <c r="D63" s="42">
        <v>0.0034129692832764505</v>
      </c>
      <c r="E63" s="43">
        <v>12</v>
      </c>
      <c r="F63" s="16">
        <v>0.005025125628140704</v>
      </c>
      <c r="G63" s="43">
        <v>5</v>
      </c>
      <c r="H63" s="16">
        <v>0.0021729682746631897</v>
      </c>
      <c r="I63" s="43">
        <v>7</v>
      </c>
      <c r="J63" s="16">
        <v>0.00307152259763054</v>
      </c>
      <c r="K63" s="43">
        <v>2</v>
      </c>
      <c r="L63" s="16">
        <v>0.0007936507936507937</v>
      </c>
      <c r="M63" s="43">
        <v>3</v>
      </c>
      <c r="N63" s="16">
        <v>0.0011746280344557558</v>
      </c>
      <c r="O63" s="43">
        <f>_xlfn.IFERROR(VLOOKUP(R63,'[1]Sheet1'!$A$261:$C$337,2,FALSE),0)</f>
        <v>7</v>
      </c>
      <c r="P63" s="16">
        <f>_xlfn.IFERROR(VLOOKUP(R63,'[1]Sheet1'!$A$261:$C$337,3,FALSE)/100,0)</f>
        <v>0.002730109204368175</v>
      </c>
      <c r="Q63" s="16">
        <f t="shared" si="0"/>
        <v>1.3333333333333333</v>
      </c>
      <c r="R63" s="323" t="s">
        <v>282</v>
      </c>
      <c r="T63" s="332"/>
      <c r="U63" s="333"/>
      <c r="V63" s="334"/>
    </row>
    <row r="64" spans="1:22" ht="15">
      <c r="A64" s="156" t="s">
        <v>284</v>
      </c>
      <c r="B64" s="159" t="s">
        <v>285</v>
      </c>
      <c r="C64" s="158">
        <v>8</v>
      </c>
      <c r="D64" s="42">
        <v>0.0034129692832764505</v>
      </c>
      <c r="E64" s="43">
        <v>11</v>
      </c>
      <c r="F64" s="16">
        <v>0.0046063651591289785</v>
      </c>
      <c r="G64" s="43">
        <v>10</v>
      </c>
      <c r="H64" s="16">
        <v>0.004345936549326379</v>
      </c>
      <c r="I64" s="43">
        <v>12</v>
      </c>
      <c r="J64" s="16">
        <v>0.005265467310223783</v>
      </c>
      <c r="K64" s="43">
        <v>10</v>
      </c>
      <c r="L64" s="16">
        <v>0.003968253968253969</v>
      </c>
      <c r="M64" s="43">
        <v>9</v>
      </c>
      <c r="N64" s="16">
        <v>0.0035238841033672667</v>
      </c>
      <c r="O64" s="43">
        <f>_xlfn.IFERROR(VLOOKUP(R64,'[1]Sheet1'!$A$261:$C$337,2,FALSE),0)</f>
        <v>8</v>
      </c>
      <c r="P64" s="16">
        <f>_xlfn.IFERROR(VLOOKUP(R64,'[1]Sheet1'!$A$261:$C$337,3,FALSE)/100,0)</f>
        <v>0.0031201248049922</v>
      </c>
      <c r="Q64" s="16">
        <f t="shared" si="0"/>
        <v>-0.1111111111111111</v>
      </c>
      <c r="R64" s="323" t="s">
        <v>284</v>
      </c>
      <c r="T64" s="332"/>
      <c r="U64" s="333"/>
      <c r="V64" s="334"/>
    </row>
    <row r="65" spans="1:22" ht="15">
      <c r="A65" s="156" t="s">
        <v>286</v>
      </c>
      <c r="B65" s="159" t="s">
        <v>287</v>
      </c>
      <c r="C65" s="158">
        <v>14</v>
      </c>
      <c r="D65" s="42">
        <v>0.005972696245733789</v>
      </c>
      <c r="E65" s="43">
        <v>13</v>
      </c>
      <c r="F65" s="16">
        <v>0.005443886097152429</v>
      </c>
      <c r="G65" s="43">
        <v>16</v>
      </c>
      <c r="H65" s="16">
        <v>0.006953498478922208</v>
      </c>
      <c r="I65" s="43">
        <v>10</v>
      </c>
      <c r="J65" s="16">
        <v>0.004387889425186486</v>
      </c>
      <c r="K65" s="43">
        <v>21</v>
      </c>
      <c r="L65" s="16">
        <v>0.008333333333333335</v>
      </c>
      <c r="M65" s="43">
        <v>15</v>
      </c>
      <c r="N65" s="16">
        <v>0.005873140172278779</v>
      </c>
      <c r="O65" s="43">
        <f>_xlfn.IFERROR(VLOOKUP(R65,'[1]Sheet1'!$A$261:$C$337,2,FALSE),0)</f>
        <v>11</v>
      </c>
      <c r="P65" s="16">
        <f>_xlfn.IFERROR(VLOOKUP(R65,'[1]Sheet1'!$A$261:$C$337,3,FALSE)/100,0)</f>
        <v>0.004290171606864275</v>
      </c>
      <c r="Q65" s="16">
        <f t="shared" si="0"/>
        <v>-0.26666666666666666</v>
      </c>
      <c r="R65" s="323" t="s">
        <v>286</v>
      </c>
      <c r="T65" s="332"/>
      <c r="U65" s="333"/>
      <c r="V65" s="334"/>
    </row>
    <row r="66" spans="1:22" ht="15">
      <c r="A66" s="156" t="s">
        <v>288</v>
      </c>
      <c r="B66" s="159" t="s">
        <v>289</v>
      </c>
      <c r="C66" s="158">
        <v>12</v>
      </c>
      <c r="D66" s="42">
        <v>0.005119453924914676</v>
      </c>
      <c r="E66" s="43">
        <v>5</v>
      </c>
      <c r="F66" s="16">
        <v>0.0020938023450586263</v>
      </c>
      <c r="G66" s="43">
        <v>14</v>
      </c>
      <c r="H66" s="16">
        <v>0.006084311169056932</v>
      </c>
      <c r="I66" s="43">
        <v>7</v>
      </c>
      <c r="J66" s="16">
        <v>0.00307152259763054</v>
      </c>
      <c r="K66" s="43">
        <v>14</v>
      </c>
      <c r="L66" s="16">
        <v>0.005555555555555556</v>
      </c>
      <c r="M66" s="43">
        <v>10</v>
      </c>
      <c r="N66" s="16">
        <v>0.003915426781519186</v>
      </c>
      <c r="O66" s="43">
        <f>_xlfn.IFERROR(VLOOKUP(R66,'[1]Sheet1'!$A$261:$C$337,2,FALSE),0)</f>
        <v>9</v>
      </c>
      <c r="P66" s="16">
        <f>_xlfn.IFERROR(VLOOKUP(R66,'[1]Sheet1'!$A$261:$C$337,3,FALSE)/100,0)</f>
        <v>0.0035101404056162248</v>
      </c>
      <c r="Q66" s="16">
        <f t="shared" si="0"/>
        <v>-0.1</v>
      </c>
      <c r="R66" s="323" t="s">
        <v>288</v>
      </c>
      <c r="T66" s="332"/>
      <c r="U66" s="333"/>
      <c r="V66" s="334"/>
    </row>
    <row r="67" spans="1:22" ht="15">
      <c r="A67" s="156" t="s">
        <v>290</v>
      </c>
      <c r="B67" s="157" t="s">
        <v>291</v>
      </c>
      <c r="C67" s="158">
        <v>16</v>
      </c>
      <c r="D67" s="42">
        <v>0.006825938566552901</v>
      </c>
      <c r="E67" s="43">
        <v>14</v>
      </c>
      <c r="F67" s="16">
        <v>0.005862646566164154</v>
      </c>
      <c r="G67" s="43">
        <v>21</v>
      </c>
      <c r="H67" s="16">
        <v>0.009126466753585397</v>
      </c>
      <c r="I67" s="43">
        <v>15</v>
      </c>
      <c r="J67" s="16">
        <v>0.006581834137779728</v>
      </c>
      <c r="K67" s="43">
        <v>28</v>
      </c>
      <c r="L67" s="16">
        <v>0.011111111111111112</v>
      </c>
      <c r="M67" s="43">
        <v>31</v>
      </c>
      <c r="N67" s="16">
        <v>0.012137823022709476</v>
      </c>
      <c r="O67" s="43">
        <f>_xlfn.IFERROR(VLOOKUP(R67,'[1]Sheet1'!$A$261:$C$337,2,FALSE),0)</f>
        <v>14</v>
      </c>
      <c r="P67" s="16">
        <f>_xlfn.IFERROR(VLOOKUP(R67,'[1]Sheet1'!$A$261:$C$337,3,FALSE)/100,0)</f>
        <v>0.00546021840873635</v>
      </c>
      <c r="Q67" s="16">
        <f t="shared" si="0"/>
        <v>-0.5483870967741935</v>
      </c>
      <c r="R67" s="323" t="s">
        <v>290</v>
      </c>
      <c r="T67" s="332"/>
      <c r="U67" s="333"/>
      <c r="V67" s="334"/>
    </row>
    <row r="68" spans="1:22" ht="28.5">
      <c r="A68" s="156" t="s">
        <v>292</v>
      </c>
      <c r="B68" s="159" t="s">
        <v>293</v>
      </c>
      <c r="C68" s="158">
        <v>27</v>
      </c>
      <c r="D68" s="42">
        <v>0.01151877133105802</v>
      </c>
      <c r="E68" s="43">
        <v>39</v>
      </c>
      <c r="F68" s="16">
        <v>0.016331658291457288</v>
      </c>
      <c r="G68" s="43">
        <v>42</v>
      </c>
      <c r="H68" s="16">
        <v>0.018252933507170794</v>
      </c>
      <c r="I68" s="43">
        <v>40</v>
      </c>
      <c r="J68" s="16">
        <v>0.017551557700745943</v>
      </c>
      <c r="K68" s="43">
        <v>43</v>
      </c>
      <c r="L68" s="16">
        <v>0.017063492063492062</v>
      </c>
      <c r="M68" s="43">
        <v>36</v>
      </c>
      <c r="N68" s="16">
        <v>0.014095536413469067</v>
      </c>
      <c r="O68" s="43">
        <f>_xlfn.IFERROR(VLOOKUP(R68,'[1]Sheet1'!$A$261:$C$337,2,FALSE),0)</f>
        <v>28</v>
      </c>
      <c r="P68" s="16">
        <f>_xlfn.IFERROR(VLOOKUP(R68,'[1]Sheet1'!$A$261:$C$337,3,FALSE)/100,0)</f>
        <v>0.0109204368174727</v>
      </c>
      <c r="Q68" s="16">
        <f t="shared" si="0"/>
        <v>-0.2222222222222222</v>
      </c>
      <c r="R68" s="323" t="s">
        <v>292</v>
      </c>
      <c r="T68" s="332"/>
      <c r="U68" s="333"/>
      <c r="V68" s="334"/>
    </row>
    <row r="69" spans="1:22" ht="15">
      <c r="A69" s="156" t="s">
        <v>294</v>
      </c>
      <c r="B69" s="157" t="s">
        <v>295</v>
      </c>
      <c r="C69" s="158">
        <v>3</v>
      </c>
      <c r="D69" s="42">
        <v>0.001279863481228669</v>
      </c>
      <c r="E69" s="43">
        <v>2</v>
      </c>
      <c r="F69" s="16">
        <v>0.0008375209380234506</v>
      </c>
      <c r="G69" s="43">
        <v>4</v>
      </c>
      <c r="H69" s="16">
        <v>0.001738374619730552</v>
      </c>
      <c r="I69" s="43">
        <v>10</v>
      </c>
      <c r="J69" s="16">
        <v>0.004387889425186486</v>
      </c>
      <c r="K69" s="43">
        <v>6</v>
      </c>
      <c r="L69" s="16">
        <v>0.002380952380952381</v>
      </c>
      <c r="M69" s="43">
        <v>1</v>
      </c>
      <c r="N69" s="16">
        <v>0.00039154267815191856</v>
      </c>
      <c r="O69" s="43">
        <f>_xlfn.IFERROR(VLOOKUP(R69,'[1]Sheet1'!$A$261:$C$337,2,FALSE),0)</f>
        <v>3</v>
      </c>
      <c r="P69" s="16">
        <f>_xlfn.IFERROR(VLOOKUP(R69,'[1]Sheet1'!$A$261:$C$337,3,FALSE)/100,0)</f>
        <v>0.001170046801872075</v>
      </c>
      <c r="Q69" s="16">
        <f t="shared" si="0"/>
        <v>2</v>
      </c>
      <c r="R69" s="323" t="s">
        <v>294</v>
      </c>
      <c r="T69" s="332"/>
      <c r="U69" s="333"/>
      <c r="V69" s="334"/>
    </row>
    <row r="70" spans="1:22" ht="15">
      <c r="A70" s="156" t="s">
        <v>296</v>
      </c>
      <c r="B70" s="157" t="s">
        <v>297</v>
      </c>
      <c r="C70" s="158">
        <v>16</v>
      </c>
      <c r="D70" s="42">
        <v>0.006825938566552901</v>
      </c>
      <c r="E70" s="43">
        <v>16</v>
      </c>
      <c r="F70" s="16">
        <v>0.006700167504187605</v>
      </c>
      <c r="G70" s="43">
        <v>15</v>
      </c>
      <c r="H70" s="16">
        <v>0.00651890482398957</v>
      </c>
      <c r="I70" s="43">
        <v>7</v>
      </c>
      <c r="J70" s="16">
        <v>0.00307152259763054</v>
      </c>
      <c r="K70" s="43">
        <v>17</v>
      </c>
      <c r="L70" s="16">
        <v>0.006746031746031746</v>
      </c>
      <c r="M70" s="43">
        <v>13</v>
      </c>
      <c r="N70" s="16">
        <v>0.005090054815974941</v>
      </c>
      <c r="O70" s="43">
        <f>_xlfn.IFERROR(VLOOKUP(R70,'[1]Sheet1'!$A$261:$C$337,2,FALSE),0)</f>
        <v>11</v>
      </c>
      <c r="P70" s="16">
        <f>_xlfn.IFERROR(VLOOKUP(R70,'[1]Sheet1'!$A$261:$C$337,3,FALSE)/100,0)</f>
        <v>0.004290171606864275</v>
      </c>
      <c r="Q70" s="16">
        <f t="shared" si="0"/>
        <v>-0.15384615384615385</v>
      </c>
      <c r="R70" s="323" t="s">
        <v>296</v>
      </c>
      <c r="T70" s="332"/>
      <c r="U70" s="333"/>
      <c r="V70" s="334"/>
    </row>
    <row r="71" spans="1:22" ht="15">
      <c r="A71" s="156" t="s">
        <v>298</v>
      </c>
      <c r="B71" s="159" t="s">
        <v>299</v>
      </c>
      <c r="C71" s="158">
        <v>5</v>
      </c>
      <c r="D71" s="42">
        <v>0.0021331058020477816</v>
      </c>
      <c r="E71" s="43">
        <v>2</v>
      </c>
      <c r="F71" s="16">
        <v>0.0008375209380234506</v>
      </c>
      <c r="G71" s="43">
        <v>2</v>
      </c>
      <c r="H71" s="16">
        <v>0.000869187309865276</v>
      </c>
      <c r="I71" s="43">
        <v>1</v>
      </c>
      <c r="J71" s="16">
        <v>0.00043878894251864854</v>
      </c>
      <c r="K71" s="43">
        <v>0</v>
      </c>
      <c r="L71" s="16">
        <v>0</v>
      </c>
      <c r="M71" s="43">
        <v>3</v>
      </c>
      <c r="N71" s="16">
        <v>0.0011746280344557558</v>
      </c>
      <c r="O71" s="43">
        <f>_xlfn.IFERROR(VLOOKUP(R71,'[1]Sheet1'!$A$261:$C$337,2,FALSE),0)</f>
        <v>2</v>
      </c>
      <c r="P71" s="16">
        <f>_xlfn.IFERROR(VLOOKUP(R71,'[1]Sheet1'!$A$261:$C$337,3,FALSE)/100,0)</f>
        <v>0.00078003120124805</v>
      </c>
      <c r="Q71" s="16">
        <f t="shared" si="0"/>
        <v>-0.3333333333333333</v>
      </c>
      <c r="R71" s="330" t="s">
        <v>298</v>
      </c>
      <c r="T71" s="332"/>
      <c r="U71" s="333"/>
      <c r="V71" s="334"/>
    </row>
    <row r="72" spans="1:22" ht="15">
      <c r="A72" s="156" t="s">
        <v>300</v>
      </c>
      <c r="B72" s="157" t="s">
        <v>301</v>
      </c>
      <c r="C72" s="158">
        <v>0</v>
      </c>
      <c r="D72" s="42">
        <v>0</v>
      </c>
      <c r="E72" s="43">
        <v>1</v>
      </c>
      <c r="F72" s="16">
        <v>0.0004187604690117253</v>
      </c>
      <c r="G72" s="43">
        <v>0</v>
      </c>
      <c r="H72" s="16">
        <v>0</v>
      </c>
      <c r="I72" s="43">
        <v>2</v>
      </c>
      <c r="J72" s="16">
        <v>0.0008775778850372971</v>
      </c>
      <c r="K72" s="43">
        <v>1</v>
      </c>
      <c r="L72" s="16">
        <v>0.0003968253968253968</v>
      </c>
      <c r="M72" s="43">
        <v>0</v>
      </c>
      <c r="N72" s="16">
        <v>0</v>
      </c>
      <c r="O72" s="43">
        <f>_xlfn.IFERROR(VLOOKUP(R72,'[1]Sheet1'!$A$261:$C$337,2,FALSE),0)</f>
        <v>0</v>
      </c>
      <c r="P72" s="16">
        <f>_xlfn.IFERROR(VLOOKUP(R72,'[1]Sheet1'!$A$261:$C$337,3,FALSE)/100,0)</f>
        <v>0</v>
      </c>
      <c r="Q72" s="16"/>
      <c r="R72" s="323" t="s">
        <v>300</v>
      </c>
      <c r="T72" s="332"/>
      <c r="U72" s="333"/>
      <c r="V72" s="334"/>
    </row>
    <row r="73" spans="1:22" ht="15">
      <c r="A73" s="156" t="s">
        <v>302</v>
      </c>
      <c r="B73" s="157" t="s">
        <v>303</v>
      </c>
      <c r="C73" s="158">
        <v>11</v>
      </c>
      <c r="D73" s="42">
        <v>0.00469283276450512</v>
      </c>
      <c r="E73" s="43">
        <v>9</v>
      </c>
      <c r="F73" s="16">
        <v>0.0037688442211055275</v>
      </c>
      <c r="G73" s="43">
        <v>7</v>
      </c>
      <c r="H73" s="16">
        <v>0.003042155584528466</v>
      </c>
      <c r="I73" s="43">
        <v>11</v>
      </c>
      <c r="J73" s="16">
        <v>0.004826678367705134</v>
      </c>
      <c r="K73" s="43">
        <v>12</v>
      </c>
      <c r="L73" s="16">
        <v>0.004761904761904762</v>
      </c>
      <c r="M73" s="43">
        <v>15</v>
      </c>
      <c r="N73" s="16">
        <v>0.005873140172278779</v>
      </c>
      <c r="O73" s="43">
        <f>_xlfn.IFERROR(VLOOKUP(R73,'[1]Sheet1'!$A$261:$C$337,2,FALSE),0)</f>
        <v>13</v>
      </c>
      <c r="P73" s="16">
        <f>_xlfn.IFERROR(VLOOKUP(R73,'[1]Sheet1'!$A$261:$C$337,3,FALSE)/100,0)</f>
        <v>0.0050702028081123255</v>
      </c>
      <c r="Q73" s="16">
        <f aca="true" t="shared" si="1" ref="Q73:Q95">(O73-M73)/M73</f>
        <v>-0.13333333333333333</v>
      </c>
      <c r="R73" s="323" t="s">
        <v>302</v>
      </c>
      <c r="T73" s="332"/>
      <c r="U73" s="333"/>
      <c r="V73" s="334"/>
    </row>
    <row r="74" spans="1:22" ht="15">
      <c r="A74" s="156" t="s">
        <v>304</v>
      </c>
      <c r="B74" s="157" t="s">
        <v>305</v>
      </c>
      <c r="C74" s="158">
        <v>116</v>
      </c>
      <c r="D74" s="42">
        <v>0.04948805460750853</v>
      </c>
      <c r="E74" s="43">
        <v>101</v>
      </c>
      <c r="F74" s="16">
        <v>0.042294807370184255</v>
      </c>
      <c r="G74" s="43">
        <v>115</v>
      </c>
      <c r="H74" s="16">
        <v>0.04997827031725337</v>
      </c>
      <c r="I74" s="43">
        <v>116</v>
      </c>
      <c r="J74" s="16">
        <v>0.05089951733216323</v>
      </c>
      <c r="K74" s="43">
        <v>162</v>
      </c>
      <c r="L74" s="16">
        <v>0.06428571428571428</v>
      </c>
      <c r="M74" s="43">
        <v>122</v>
      </c>
      <c r="N74" s="16">
        <v>0.047768206734534066</v>
      </c>
      <c r="O74" s="43">
        <f>_xlfn.IFERROR(VLOOKUP(R74,'[1]Sheet1'!$A$261:$C$337,2,FALSE),0)</f>
        <v>101</v>
      </c>
      <c r="P74" s="16">
        <f>_xlfn.IFERROR(VLOOKUP(R74,'[1]Sheet1'!$A$261:$C$337,3,FALSE)/100,0)</f>
        <v>0.03939157566302652</v>
      </c>
      <c r="Q74" s="16">
        <f t="shared" si="1"/>
        <v>-0.1721311475409836</v>
      </c>
      <c r="R74" s="323" t="s">
        <v>304</v>
      </c>
      <c r="T74" s="332"/>
      <c r="U74" s="333"/>
      <c r="V74" s="334"/>
    </row>
    <row r="75" spans="1:22" ht="28.5">
      <c r="A75" s="156" t="s">
        <v>306</v>
      </c>
      <c r="B75" s="157" t="s">
        <v>307</v>
      </c>
      <c r="C75" s="158">
        <v>4</v>
      </c>
      <c r="D75" s="42">
        <v>0.0017064846416382253</v>
      </c>
      <c r="E75" s="43">
        <v>0</v>
      </c>
      <c r="F75" s="16">
        <v>0</v>
      </c>
      <c r="G75" s="43">
        <v>1</v>
      </c>
      <c r="H75" s="16">
        <v>0.000434593654932638</v>
      </c>
      <c r="I75" s="43">
        <v>6</v>
      </c>
      <c r="J75" s="16">
        <v>0.0026327336551118913</v>
      </c>
      <c r="K75" s="43">
        <v>6</v>
      </c>
      <c r="L75" s="16">
        <v>0.002380952380952381</v>
      </c>
      <c r="M75" s="43">
        <v>5</v>
      </c>
      <c r="N75" s="16">
        <v>0.001957713390759593</v>
      </c>
      <c r="O75" s="43">
        <f>_xlfn.IFERROR(VLOOKUP(R75,'[1]Sheet1'!$A$261:$C$337,2,FALSE),0)</f>
        <v>5</v>
      </c>
      <c r="P75" s="16">
        <f>_xlfn.IFERROR(VLOOKUP(R75,'[1]Sheet1'!$A$261:$C$337,3,FALSE)/100,0)</f>
        <v>0.0019500780031201249</v>
      </c>
      <c r="Q75" s="16">
        <f t="shared" si="1"/>
        <v>0</v>
      </c>
      <c r="R75" s="323" t="s">
        <v>306</v>
      </c>
      <c r="T75" s="332"/>
      <c r="U75" s="333"/>
      <c r="V75" s="334"/>
    </row>
    <row r="76" spans="1:22" ht="15">
      <c r="A76" s="156" t="s">
        <v>308</v>
      </c>
      <c r="B76" s="159" t="s">
        <v>309</v>
      </c>
      <c r="C76" s="158">
        <v>27</v>
      </c>
      <c r="D76" s="42">
        <v>0.01151877133105802</v>
      </c>
      <c r="E76" s="43">
        <v>24</v>
      </c>
      <c r="F76" s="16">
        <v>0.010050251256281407</v>
      </c>
      <c r="G76" s="43">
        <v>18</v>
      </c>
      <c r="H76" s="16">
        <v>0.007822685788787484</v>
      </c>
      <c r="I76" s="43">
        <v>21</v>
      </c>
      <c r="J76" s="16">
        <v>0.009214567792891619</v>
      </c>
      <c r="K76" s="43">
        <v>31</v>
      </c>
      <c r="L76" s="16">
        <v>0.012301587301587303</v>
      </c>
      <c r="M76" s="43">
        <v>15</v>
      </c>
      <c r="N76" s="16">
        <v>0.005873140172278779</v>
      </c>
      <c r="O76" s="43">
        <f>_xlfn.IFERROR(VLOOKUP(R76,'[1]Sheet1'!$A$261:$C$337,2,FALSE),0)</f>
        <v>16</v>
      </c>
      <c r="P76" s="16">
        <f>_xlfn.IFERROR(VLOOKUP(R76,'[1]Sheet1'!$A$261:$C$337,3,FALSE)/100,0)</f>
        <v>0.0062402496099844</v>
      </c>
      <c r="Q76" s="16">
        <f t="shared" si="1"/>
        <v>0.06666666666666667</v>
      </c>
      <c r="R76" s="323" t="s">
        <v>308</v>
      </c>
      <c r="T76" s="332"/>
      <c r="U76" s="333"/>
      <c r="V76" s="334"/>
    </row>
    <row r="77" spans="1:22" ht="15">
      <c r="A77" s="156" t="s">
        <v>310</v>
      </c>
      <c r="B77" s="157" t="s">
        <v>311</v>
      </c>
      <c r="C77" s="158">
        <v>77</v>
      </c>
      <c r="D77" s="42">
        <v>0.03284982935153584</v>
      </c>
      <c r="E77" s="43">
        <v>89</v>
      </c>
      <c r="F77" s="16">
        <v>0.03726968174204355</v>
      </c>
      <c r="G77" s="43">
        <v>84</v>
      </c>
      <c r="H77" s="16">
        <v>0.03650586701434159</v>
      </c>
      <c r="I77" s="43">
        <v>65</v>
      </c>
      <c r="J77" s="16">
        <v>0.028521281263712155</v>
      </c>
      <c r="K77" s="43">
        <v>93</v>
      </c>
      <c r="L77" s="16">
        <v>0.03690476190476191</v>
      </c>
      <c r="M77" s="43">
        <v>93</v>
      </c>
      <c r="N77" s="16">
        <v>0.03641346906812842</v>
      </c>
      <c r="O77" s="43">
        <f>_xlfn.IFERROR(VLOOKUP(R77,'[1]Sheet1'!$A$261:$C$337,2,FALSE),0)</f>
        <v>73</v>
      </c>
      <c r="P77" s="16">
        <f>_xlfn.IFERROR(VLOOKUP(R77,'[1]Sheet1'!$A$261:$C$337,3,FALSE)/100,0)</f>
        <v>0.02847113884555382</v>
      </c>
      <c r="Q77" s="16">
        <f t="shared" si="1"/>
        <v>-0.21505376344086022</v>
      </c>
      <c r="R77" s="323" t="s">
        <v>310</v>
      </c>
      <c r="T77" s="332"/>
      <c r="U77" s="333"/>
      <c r="V77" s="334"/>
    </row>
    <row r="78" spans="1:22" ht="15">
      <c r="A78" s="156" t="s">
        <v>312</v>
      </c>
      <c r="B78" s="159" t="s">
        <v>313</v>
      </c>
      <c r="C78" s="158">
        <v>15</v>
      </c>
      <c r="D78" s="42">
        <v>0.0063993174061433445</v>
      </c>
      <c r="E78" s="43">
        <v>13</v>
      </c>
      <c r="F78" s="16">
        <v>0.005443886097152429</v>
      </c>
      <c r="G78" s="43">
        <v>15</v>
      </c>
      <c r="H78" s="16">
        <v>0.00651890482398957</v>
      </c>
      <c r="I78" s="43">
        <v>8</v>
      </c>
      <c r="J78" s="16">
        <v>0.0035103115401491883</v>
      </c>
      <c r="K78" s="43">
        <v>19</v>
      </c>
      <c r="L78" s="16">
        <v>0.00753968253968254</v>
      </c>
      <c r="M78" s="43">
        <v>21</v>
      </c>
      <c r="N78" s="16">
        <v>0.008222396241190288</v>
      </c>
      <c r="O78" s="43">
        <f>_xlfn.IFERROR(VLOOKUP(R78,'[1]Sheet1'!$A$261:$C$337,2,FALSE),0)</f>
        <v>9</v>
      </c>
      <c r="P78" s="16">
        <f>_xlfn.IFERROR(VLOOKUP(R78,'[1]Sheet1'!$A$261:$C$337,3,FALSE)/100,0)</f>
        <v>0.0035101404056162248</v>
      </c>
      <c r="Q78" s="16">
        <f t="shared" si="1"/>
        <v>-0.5714285714285714</v>
      </c>
      <c r="R78" s="323" t="s">
        <v>312</v>
      </c>
      <c r="T78" s="332"/>
      <c r="U78" s="333"/>
      <c r="V78" s="334"/>
    </row>
    <row r="79" spans="1:22" ht="15">
      <c r="A79" s="156" t="s">
        <v>314</v>
      </c>
      <c r="B79" s="157" t="s">
        <v>315</v>
      </c>
      <c r="C79" s="158">
        <v>7</v>
      </c>
      <c r="D79" s="42">
        <v>0.0029863481228668944</v>
      </c>
      <c r="E79" s="43">
        <v>9</v>
      </c>
      <c r="F79" s="16">
        <v>0.0037688442211055275</v>
      </c>
      <c r="G79" s="43">
        <v>8</v>
      </c>
      <c r="H79" s="16">
        <v>0.003476749239461104</v>
      </c>
      <c r="I79" s="43">
        <v>8</v>
      </c>
      <c r="J79" s="16">
        <v>0.0035103115401491883</v>
      </c>
      <c r="K79" s="43">
        <v>12</v>
      </c>
      <c r="L79" s="16">
        <v>0.004761904761904762</v>
      </c>
      <c r="M79" s="43">
        <v>13</v>
      </c>
      <c r="N79" s="16">
        <v>0.005090054815974941</v>
      </c>
      <c r="O79" s="43">
        <f>_xlfn.IFERROR(VLOOKUP(R79,'[1]Sheet1'!$A$261:$C$337,2,FALSE),0)</f>
        <v>15</v>
      </c>
      <c r="P79" s="16">
        <f>_xlfn.IFERROR(VLOOKUP(R79,'[1]Sheet1'!$A$261:$C$337,3,FALSE)/100,0)</f>
        <v>0.005850234009360375</v>
      </c>
      <c r="Q79" s="16">
        <f t="shared" si="1"/>
        <v>0.15384615384615385</v>
      </c>
      <c r="R79" s="323" t="s">
        <v>314</v>
      </c>
      <c r="T79" s="332"/>
      <c r="U79" s="333"/>
      <c r="V79" s="334"/>
    </row>
    <row r="80" spans="1:22" ht="15">
      <c r="A80" s="156" t="s">
        <v>316</v>
      </c>
      <c r="B80" s="157" t="s">
        <v>317</v>
      </c>
      <c r="C80" s="158">
        <v>41</v>
      </c>
      <c r="D80" s="42">
        <v>0.01749146757679181</v>
      </c>
      <c r="E80" s="43">
        <v>40</v>
      </c>
      <c r="F80" s="16">
        <v>0.01675041876046901</v>
      </c>
      <c r="G80" s="43">
        <v>35</v>
      </c>
      <c r="H80" s="16">
        <v>0.015210777922642329</v>
      </c>
      <c r="I80" s="43">
        <v>45</v>
      </c>
      <c r="J80" s="16">
        <v>0.019745502413339184</v>
      </c>
      <c r="K80" s="43">
        <v>38</v>
      </c>
      <c r="L80" s="16">
        <v>0.01507936507936508</v>
      </c>
      <c r="M80" s="43">
        <v>41</v>
      </c>
      <c r="N80" s="16">
        <v>0.01605324980422866</v>
      </c>
      <c r="O80" s="43">
        <f>_xlfn.IFERROR(VLOOKUP(R80,'[1]Sheet1'!$A$261:$C$337,2,FALSE),0)</f>
        <v>19</v>
      </c>
      <c r="P80" s="16">
        <f>_xlfn.IFERROR(VLOOKUP(R80,'[1]Sheet1'!$A$261:$C$337,3,FALSE)/100,0)</f>
        <v>0.007410296411856474</v>
      </c>
      <c r="Q80" s="16">
        <f t="shared" si="1"/>
        <v>-0.5365853658536586</v>
      </c>
      <c r="R80" s="323" t="s">
        <v>316</v>
      </c>
      <c r="T80" s="332"/>
      <c r="U80" s="333"/>
      <c r="V80" s="334"/>
    </row>
    <row r="81" spans="1:22" ht="15">
      <c r="A81" s="156" t="s">
        <v>318</v>
      </c>
      <c r="B81" s="157" t="s">
        <v>319</v>
      </c>
      <c r="C81" s="158">
        <v>129</v>
      </c>
      <c r="D81" s="42">
        <v>0.055034129692832764</v>
      </c>
      <c r="E81" s="43">
        <v>127</v>
      </c>
      <c r="F81" s="16">
        <v>0.05318257956448911</v>
      </c>
      <c r="G81" s="43">
        <v>169</v>
      </c>
      <c r="H81" s="16">
        <v>0.07344632768361582</v>
      </c>
      <c r="I81" s="43">
        <v>152</v>
      </c>
      <c r="J81" s="16">
        <v>0.06669591926283458</v>
      </c>
      <c r="K81" s="43">
        <v>193</v>
      </c>
      <c r="L81" s="16">
        <v>0.07658730158730159</v>
      </c>
      <c r="M81" s="43">
        <v>163</v>
      </c>
      <c r="N81" s="16">
        <v>0.06382145653876274</v>
      </c>
      <c r="O81" s="43">
        <f>_xlfn.IFERROR(VLOOKUP(R81,'[1]Sheet1'!$A$261:$C$337,2,FALSE),0)</f>
        <v>151</v>
      </c>
      <c r="P81" s="16">
        <f>_xlfn.IFERROR(VLOOKUP(R81,'[1]Sheet1'!$A$261:$C$337,3,FALSE)/100,0)</f>
        <v>0.058892355694227766</v>
      </c>
      <c r="Q81" s="16">
        <f t="shared" si="1"/>
        <v>-0.0736196319018405</v>
      </c>
      <c r="R81" s="323" t="s">
        <v>318</v>
      </c>
      <c r="T81" s="335"/>
      <c r="U81" s="333"/>
      <c r="V81" s="334"/>
    </row>
    <row r="82" spans="1:18" ht="15">
      <c r="A82" s="156" t="s">
        <v>320</v>
      </c>
      <c r="B82" s="159" t="s">
        <v>321</v>
      </c>
      <c r="C82" s="158">
        <v>50</v>
      </c>
      <c r="D82" s="42">
        <v>0.021331058020477817</v>
      </c>
      <c r="E82" s="43">
        <v>59</v>
      </c>
      <c r="F82" s="16">
        <v>0.024706867671691793</v>
      </c>
      <c r="G82" s="43">
        <v>60</v>
      </c>
      <c r="H82" s="16">
        <v>0.02607561929595828</v>
      </c>
      <c r="I82" s="43">
        <v>74</v>
      </c>
      <c r="J82" s="16">
        <v>0.03247038174637999</v>
      </c>
      <c r="K82" s="43">
        <v>51</v>
      </c>
      <c r="L82" s="16">
        <v>0.020238095238095236</v>
      </c>
      <c r="M82" s="43">
        <v>92</v>
      </c>
      <c r="N82" s="16">
        <v>0.036021926389976505</v>
      </c>
      <c r="O82" s="43">
        <f>_xlfn.IFERROR(VLOOKUP(R82,'[1]Sheet1'!$A$261:$C$337,2,FALSE),0)</f>
        <v>63</v>
      </c>
      <c r="P82" s="16">
        <f>_xlfn.IFERROR(VLOOKUP(R82,'[1]Sheet1'!$A$261:$C$337,3,FALSE)/100,0)</f>
        <v>0.02457098283931357</v>
      </c>
      <c r="Q82" s="16">
        <f t="shared" si="1"/>
        <v>-0.31521739130434784</v>
      </c>
      <c r="R82" s="323" t="s">
        <v>320</v>
      </c>
    </row>
    <row r="83" spans="1:18" ht="15">
      <c r="A83" s="156" t="s">
        <v>322</v>
      </c>
      <c r="B83" s="157" t="s">
        <v>323</v>
      </c>
      <c r="C83" s="158">
        <v>140</v>
      </c>
      <c r="D83" s="42">
        <v>0.059726962457337884</v>
      </c>
      <c r="E83" s="43">
        <v>168</v>
      </c>
      <c r="F83" s="16">
        <v>0.07035175879396985</v>
      </c>
      <c r="G83" s="43">
        <v>154</v>
      </c>
      <c r="H83" s="16">
        <v>0.06692742285962625</v>
      </c>
      <c r="I83" s="43">
        <v>136</v>
      </c>
      <c r="J83" s="16">
        <v>0.0596752961825362</v>
      </c>
      <c r="K83" s="43">
        <v>153</v>
      </c>
      <c r="L83" s="16">
        <v>0.060714285714285714</v>
      </c>
      <c r="M83" s="43">
        <v>180</v>
      </c>
      <c r="N83" s="16">
        <v>0.07047768206734534</v>
      </c>
      <c r="O83" s="43">
        <f>_xlfn.IFERROR(VLOOKUP(R83,'[1]Sheet1'!$A$261:$C$337,2,FALSE),0)</f>
        <v>145</v>
      </c>
      <c r="P83" s="16">
        <f>_xlfn.IFERROR(VLOOKUP(R83,'[1]Sheet1'!$A$261:$C$337,3,FALSE)/100,0)</f>
        <v>0.05655226209048361</v>
      </c>
      <c r="Q83" s="16">
        <f t="shared" si="1"/>
        <v>-0.19444444444444445</v>
      </c>
      <c r="R83" s="323" t="s">
        <v>322</v>
      </c>
    </row>
    <row r="84" spans="1:18" ht="15">
      <c r="A84" s="156" t="s">
        <v>324</v>
      </c>
      <c r="B84" s="157" t="s">
        <v>325</v>
      </c>
      <c r="C84" s="158">
        <v>7</v>
      </c>
      <c r="D84" s="42">
        <v>0.0029863481228668944</v>
      </c>
      <c r="E84" s="43">
        <v>7</v>
      </c>
      <c r="F84" s="16">
        <v>0.002931323283082077</v>
      </c>
      <c r="G84" s="43">
        <v>10</v>
      </c>
      <c r="H84" s="16">
        <v>0.004345936549326379</v>
      </c>
      <c r="I84" s="43">
        <v>5</v>
      </c>
      <c r="J84" s="16">
        <v>0.002193944712593243</v>
      </c>
      <c r="K84" s="43">
        <v>30</v>
      </c>
      <c r="L84" s="16">
        <v>0.011904761904761904</v>
      </c>
      <c r="M84" s="43">
        <v>39</v>
      </c>
      <c r="N84" s="16">
        <v>0.015270164447924825</v>
      </c>
      <c r="O84" s="43">
        <f>_xlfn.IFERROR(VLOOKUP(R84,'[1]Sheet1'!$A$261:$C$337,2,FALSE),0)</f>
        <v>6</v>
      </c>
      <c r="P84" s="16">
        <f>_xlfn.IFERROR(VLOOKUP(R84,'[1]Sheet1'!$A$261:$C$337,3,FALSE)/100,0)</f>
        <v>0.00234009360374415</v>
      </c>
      <c r="Q84" s="16">
        <f t="shared" si="1"/>
        <v>-0.8461538461538461</v>
      </c>
      <c r="R84" s="323" t="s">
        <v>324</v>
      </c>
    </row>
    <row r="85" spans="1:18" ht="15">
      <c r="A85" s="156" t="s">
        <v>326</v>
      </c>
      <c r="B85" s="157" t="s">
        <v>327</v>
      </c>
      <c r="C85" s="158">
        <v>7</v>
      </c>
      <c r="D85" s="42">
        <v>0.0029863481228668944</v>
      </c>
      <c r="E85" s="43">
        <v>4</v>
      </c>
      <c r="F85" s="16">
        <v>0.0016750418760469012</v>
      </c>
      <c r="G85" s="43">
        <v>1</v>
      </c>
      <c r="H85" s="16">
        <v>0.000434593654932638</v>
      </c>
      <c r="I85" s="43">
        <v>4</v>
      </c>
      <c r="J85" s="16">
        <v>0.0017551557700745941</v>
      </c>
      <c r="K85" s="43">
        <v>2</v>
      </c>
      <c r="L85" s="16">
        <v>0.0007936507936507937</v>
      </c>
      <c r="M85" s="43">
        <v>6</v>
      </c>
      <c r="N85" s="16">
        <v>0.0023492560689115116</v>
      </c>
      <c r="O85" s="43">
        <f>_xlfn.IFERROR(VLOOKUP(R85,'[1]Sheet1'!$A$261:$C$337,2,FALSE),0)</f>
        <v>0</v>
      </c>
      <c r="P85" s="16">
        <f>_xlfn.IFERROR(VLOOKUP(R85,'[1]Sheet1'!$A$261:$C$337,3,FALSE)/100,0)</f>
        <v>0</v>
      </c>
      <c r="Q85" s="16">
        <f t="shared" si="1"/>
        <v>-1</v>
      </c>
      <c r="R85" s="323" t="s">
        <v>326</v>
      </c>
    </row>
    <row r="86" spans="1:18" ht="15">
      <c r="A86" s="156" t="s">
        <v>328</v>
      </c>
      <c r="B86" s="159" t="s">
        <v>329</v>
      </c>
      <c r="C86" s="158">
        <v>2</v>
      </c>
      <c r="D86" s="42">
        <v>0.0008532423208191126</v>
      </c>
      <c r="E86" s="43">
        <v>2</v>
      </c>
      <c r="F86" s="16">
        <v>0.0008375209380234506</v>
      </c>
      <c r="G86" s="43">
        <v>0</v>
      </c>
      <c r="H86" s="16">
        <v>0</v>
      </c>
      <c r="I86" s="43">
        <v>0</v>
      </c>
      <c r="J86" s="16">
        <v>0</v>
      </c>
      <c r="K86" s="43">
        <v>1</v>
      </c>
      <c r="L86" s="16">
        <v>0.0003968253968253968</v>
      </c>
      <c r="M86" s="43">
        <v>1</v>
      </c>
      <c r="N86" s="16">
        <v>0.00039154267815191856</v>
      </c>
      <c r="O86" s="43">
        <f>_xlfn.IFERROR(VLOOKUP(R86,'[1]Sheet1'!$A$261:$C$337,2,FALSE),0)</f>
        <v>0</v>
      </c>
      <c r="P86" s="16">
        <f>_xlfn.IFERROR(VLOOKUP(R86,'[1]Sheet1'!$A$261:$C$337,3,FALSE)/100,0)</f>
        <v>0</v>
      </c>
      <c r="Q86" s="108">
        <f t="shared" si="1"/>
        <v>-1</v>
      </c>
      <c r="R86" s="323" t="s">
        <v>328</v>
      </c>
    </row>
    <row r="87" spans="1:18" ht="15">
      <c r="A87" s="156" t="s">
        <v>330</v>
      </c>
      <c r="B87" s="159" t="s">
        <v>331</v>
      </c>
      <c r="C87" s="158">
        <v>4</v>
      </c>
      <c r="D87" s="42">
        <v>0.0017064846416382253</v>
      </c>
      <c r="E87" s="43">
        <v>4</v>
      </c>
      <c r="F87" s="16">
        <v>0.0016750418760469012</v>
      </c>
      <c r="G87" s="43">
        <v>9</v>
      </c>
      <c r="H87" s="16">
        <v>0.003911342894393742</v>
      </c>
      <c r="I87" s="43">
        <v>2</v>
      </c>
      <c r="J87" s="16">
        <v>0.0008775778850372971</v>
      </c>
      <c r="K87" s="43">
        <v>10</v>
      </c>
      <c r="L87" s="16">
        <v>0.003968253968253969</v>
      </c>
      <c r="M87" s="43">
        <v>6</v>
      </c>
      <c r="N87" s="16">
        <v>0.0023492560689115116</v>
      </c>
      <c r="O87" s="43">
        <f>_xlfn.IFERROR(VLOOKUP(R87,'[1]Sheet1'!$A$261:$C$337,2,FALSE),0)</f>
        <v>6</v>
      </c>
      <c r="P87" s="16">
        <f>_xlfn.IFERROR(VLOOKUP(R87,'[1]Sheet1'!$A$261:$C$337,3,FALSE)/100,0)</f>
        <v>0.00234009360374415</v>
      </c>
      <c r="Q87" s="16">
        <f t="shared" si="1"/>
        <v>0</v>
      </c>
      <c r="R87" s="323" t="s">
        <v>330</v>
      </c>
    </row>
    <row r="88" spans="1:18" ht="15">
      <c r="A88" s="156" t="s">
        <v>332</v>
      </c>
      <c r="B88" s="159" t="s">
        <v>333</v>
      </c>
      <c r="C88" s="158">
        <v>33</v>
      </c>
      <c r="D88" s="42">
        <v>0.014078498293515358</v>
      </c>
      <c r="E88" s="43">
        <v>25</v>
      </c>
      <c r="F88" s="16">
        <v>0.010469011725293133</v>
      </c>
      <c r="G88" s="43">
        <v>26</v>
      </c>
      <c r="H88" s="16">
        <v>0.011299435028248588</v>
      </c>
      <c r="I88" s="43">
        <v>21</v>
      </c>
      <c r="J88" s="16">
        <v>0.009214567792891619</v>
      </c>
      <c r="K88" s="43">
        <v>21</v>
      </c>
      <c r="L88" s="16">
        <v>0.008333333333333335</v>
      </c>
      <c r="M88" s="43">
        <v>28</v>
      </c>
      <c r="N88" s="16">
        <v>0.01096319498825372</v>
      </c>
      <c r="O88" s="43">
        <f>_xlfn.IFERROR(VLOOKUP(R88,'[1]Sheet1'!$A$261:$C$337,2,FALSE),0)</f>
        <v>29</v>
      </c>
      <c r="P88" s="16">
        <f>_xlfn.IFERROR(VLOOKUP(R88,'[1]Sheet1'!$A$261:$C$337,3,FALSE)/100,0)</f>
        <v>0.011310452418096724</v>
      </c>
      <c r="Q88" s="16">
        <f t="shared" si="1"/>
        <v>0.03571428571428571</v>
      </c>
      <c r="R88" s="323" t="s">
        <v>332</v>
      </c>
    </row>
    <row r="89" spans="1:18" ht="15">
      <c r="A89" s="156" t="s">
        <v>334</v>
      </c>
      <c r="B89" s="159" t="s">
        <v>335</v>
      </c>
      <c r="C89" s="158">
        <v>5</v>
      </c>
      <c r="D89" s="42">
        <v>0.0021331058020477816</v>
      </c>
      <c r="E89" s="43">
        <v>5</v>
      </c>
      <c r="F89" s="16">
        <v>0.0020938023450586263</v>
      </c>
      <c r="G89" s="43">
        <v>0</v>
      </c>
      <c r="H89" s="16">
        <v>0</v>
      </c>
      <c r="I89" s="43">
        <v>4</v>
      </c>
      <c r="J89" s="16">
        <v>0.0017551557700745941</v>
      </c>
      <c r="K89" s="43">
        <v>5</v>
      </c>
      <c r="L89" s="16">
        <v>0.0019841269841269845</v>
      </c>
      <c r="M89" s="43">
        <v>6</v>
      </c>
      <c r="N89" s="16">
        <v>0.0023492560689115116</v>
      </c>
      <c r="O89" s="43">
        <f>_xlfn.IFERROR(VLOOKUP(R89,'[1]Sheet1'!$A$261:$C$337,2,FALSE),0)</f>
        <v>2</v>
      </c>
      <c r="P89" s="16">
        <f>_xlfn.IFERROR(VLOOKUP(R89,'[1]Sheet1'!$A$261:$C$337,3,FALSE)/100,0)</f>
        <v>0.00078003120124805</v>
      </c>
      <c r="Q89" s="16">
        <f t="shared" si="1"/>
        <v>-0.6666666666666666</v>
      </c>
      <c r="R89" s="323" t="s">
        <v>334</v>
      </c>
    </row>
    <row r="90" spans="1:18" ht="15">
      <c r="A90" s="156" t="s">
        <v>336</v>
      </c>
      <c r="B90" s="157" t="s">
        <v>337</v>
      </c>
      <c r="C90" s="158">
        <v>22</v>
      </c>
      <c r="D90" s="42">
        <v>0.00938566552901024</v>
      </c>
      <c r="E90" s="43">
        <v>13</v>
      </c>
      <c r="F90" s="16">
        <v>0.005443886097152429</v>
      </c>
      <c r="G90" s="43">
        <v>12</v>
      </c>
      <c r="H90" s="16">
        <v>0.005215123859191656</v>
      </c>
      <c r="I90" s="43">
        <v>21</v>
      </c>
      <c r="J90" s="16">
        <v>0.009214567792891619</v>
      </c>
      <c r="K90" s="43">
        <v>8</v>
      </c>
      <c r="L90" s="16">
        <v>0.0031746031746031746</v>
      </c>
      <c r="M90" s="43">
        <v>12</v>
      </c>
      <c r="N90" s="16">
        <v>0.004698512137823023</v>
      </c>
      <c r="O90" s="43">
        <f>_xlfn.IFERROR(VLOOKUP(R90,'[1]Sheet1'!$A$261:$C$337,2,FALSE),0)</f>
        <v>8</v>
      </c>
      <c r="P90" s="16">
        <f>_xlfn.IFERROR(VLOOKUP(R90,'[1]Sheet1'!$A$261:$C$337,3,FALSE)/100,0)</f>
        <v>0.0031201248049922</v>
      </c>
      <c r="Q90" s="16">
        <f t="shared" si="1"/>
        <v>-0.3333333333333333</v>
      </c>
      <c r="R90" s="323" t="s">
        <v>336</v>
      </c>
    </row>
    <row r="91" spans="1:18" ht="15">
      <c r="A91" s="156" t="s">
        <v>338</v>
      </c>
      <c r="B91" s="157" t="s">
        <v>339</v>
      </c>
      <c r="C91" s="158">
        <v>2</v>
      </c>
      <c r="D91" s="42">
        <v>0.0008532423208191126</v>
      </c>
      <c r="E91" s="43">
        <v>2</v>
      </c>
      <c r="F91" s="16">
        <v>0.0008375209380234506</v>
      </c>
      <c r="G91" s="43">
        <v>2</v>
      </c>
      <c r="H91" s="16">
        <v>0.000869187309865276</v>
      </c>
      <c r="I91" s="43">
        <v>1</v>
      </c>
      <c r="J91" s="16">
        <v>0.00043878894251864854</v>
      </c>
      <c r="K91" s="43">
        <v>1</v>
      </c>
      <c r="L91" s="16">
        <v>0.0003968253968253968</v>
      </c>
      <c r="M91" s="43">
        <v>4</v>
      </c>
      <c r="N91" s="16">
        <v>0.0015661707126076742</v>
      </c>
      <c r="O91" s="43">
        <f>_xlfn.IFERROR(VLOOKUP(R91,'[1]Sheet1'!$A$261:$C$337,2,FALSE),0)</f>
        <v>1</v>
      </c>
      <c r="P91" s="16">
        <f>_xlfn.IFERROR(VLOOKUP(R91,'[1]Sheet1'!$A$261:$C$337,3,FALSE)/100,0)</f>
        <v>0.000390015600624025</v>
      </c>
      <c r="Q91" s="16">
        <f t="shared" si="1"/>
        <v>-0.75</v>
      </c>
      <c r="R91" s="323" t="s">
        <v>338</v>
      </c>
    </row>
    <row r="92" spans="1:17" ht="28.5">
      <c r="A92" s="156" t="s">
        <v>340</v>
      </c>
      <c r="B92" s="157" t="s">
        <v>341</v>
      </c>
      <c r="C92" s="158">
        <v>0</v>
      </c>
      <c r="D92" s="42">
        <v>0</v>
      </c>
      <c r="E92" s="43">
        <v>0</v>
      </c>
      <c r="F92" s="16">
        <v>0</v>
      </c>
      <c r="G92" s="43">
        <v>0</v>
      </c>
      <c r="H92" s="16">
        <v>0</v>
      </c>
      <c r="I92" s="43">
        <v>0</v>
      </c>
      <c r="J92" s="16">
        <v>0</v>
      </c>
      <c r="K92" s="43">
        <v>0</v>
      </c>
      <c r="L92" s="16">
        <v>0</v>
      </c>
      <c r="M92" s="43">
        <v>0</v>
      </c>
      <c r="N92" s="16">
        <v>0</v>
      </c>
      <c r="O92" s="43">
        <f>_xlfn.IFERROR(VLOOKUP(R92,'[1]Sheet1'!$A$261:$C$337,2,FALSE),0)</f>
        <v>0</v>
      </c>
      <c r="P92" s="16">
        <f>_xlfn.IFERROR(VLOOKUP(R92,'[1]Sheet1'!$A$261:$C$337,3,FALSE)/100,0)</f>
        <v>0</v>
      </c>
      <c r="Q92" s="108"/>
    </row>
    <row r="93" spans="1:18" ht="15">
      <c r="A93" s="156" t="s">
        <v>342</v>
      </c>
      <c r="B93" s="159" t="s">
        <v>343</v>
      </c>
      <c r="C93" s="158">
        <v>3</v>
      </c>
      <c r="D93" s="42">
        <v>0.001279863481228669</v>
      </c>
      <c r="E93" s="43">
        <v>0</v>
      </c>
      <c r="F93" s="16">
        <v>0</v>
      </c>
      <c r="G93" s="43">
        <v>2</v>
      </c>
      <c r="H93" s="16">
        <v>0.000869187309865276</v>
      </c>
      <c r="I93" s="43">
        <v>1</v>
      </c>
      <c r="J93" s="16">
        <v>0.00043878894251864854</v>
      </c>
      <c r="K93" s="43">
        <v>1</v>
      </c>
      <c r="L93" s="16">
        <v>0.0003968253968253968</v>
      </c>
      <c r="M93" s="43">
        <v>1</v>
      </c>
      <c r="N93" s="16">
        <v>0.00039154267815191856</v>
      </c>
      <c r="O93" s="43">
        <f>_xlfn.IFERROR(VLOOKUP(R93,'[1]Sheet1'!$A$261:$C$337,2,FALSE),0)</f>
        <v>1</v>
      </c>
      <c r="P93" s="16">
        <f>_xlfn.IFERROR(VLOOKUP(R93,'[1]Sheet1'!$A$261:$C$337,3,FALSE)/100,0)</f>
        <v>0.000390015600624025</v>
      </c>
      <c r="Q93" s="16">
        <f t="shared" si="1"/>
        <v>0</v>
      </c>
      <c r="R93" s="323" t="s">
        <v>342</v>
      </c>
    </row>
    <row r="94" spans="1:18" ht="15.75" thickBot="1">
      <c r="A94" s="164"/>
      <c r="B94" s="165" t="s">
        <v>85</v>
      </c>
      <c r="C94" s="166">
        <v>33</v>
      </c>
      <c r="D94" s="74">
        <v>0.014078498293515358</v>
      </c>
      <c r="E94" s="65">
        <v>27</v>
      </c>
      <c r="F94" s="20">
        <v>0.011306532663316583</v>
      </c>
      <c r="G94" s="65">
        <v>39</v>
      </c>
      <c r="H94" s="20">
        <v>0.01694915254237288</v>
      </c>
      <c r="I94" s="65">
        <v>18</v>
      </c>
      <c r="J94" s="20">
        <v>0.007898200965335674</v>
      </c>
      <c r="K94" s="65">
        <v>20</v>
      </c>
      <c r="L94" s="20">
        <v>0.007936507936507938</v>
      </c>
      <c r="M94" s="65">
        <v>27</v>
      </c>
      <c r="N94" s="20">
        <v>0.0105716523101018</v>
      </c>
      <c r="O94" s="65">
        <f>_xlfn.IFERROR(VLOOKUP(R94,'[1]Sheet1'!$A$261:$C$337,2,FALSE),0)</f>
        <v>628</v>
      </c>
      <c r="P94" s="20">
        <f>_xlfn.IFERROR(VLOOKUP(R94,'[1]Sheet1'!$A$261:$C$337,3,FALSE)/100,0)</f>
        <v>0.24492979719188768</v>
      </c>
      <c r="Q94" s="20">
        <f t="shared" si="1"/>
        <v>22.25925925925926</v>
      </c>
      <c r="R94" s="323" t="s">
        <v>685</v>
      </c>
    </row>
    <row r="95" spans="1:18" ht="15.75" thickBot="1">
      <c r="A95" s="401" t="s">
        <v>125</v>
      </c>
      <c r="B95" s="402"/>
      <c r="C95" s="76">
        <v>2344</v>
      </c>
      <c r="D95" s="54">
        <v>1</v>
      </c>
      <c r="E95" s="51">
        <v>2388</v>
      </c>
      <c r="F95" s="24">
        <v>1</v>
      </c>
      <c r="G95" s="51">
        <v>2301</v>
      </c>
      <c r="H95" s="24">
        <v>1</v>
      </c>
      <c r="I95" s="51">
        <v>2279</v>
      </c>
      <c r="J95" s="24">
        <v>1</v>
      </c>
      <c r="K95" s="51">
        <v>2520</v>
      </c>
      <c r="L95" s="24">
        <v>1</v>
      </c>
      <c r="M95" s="51">
        <v>2554</v>
      </c>
      <c r="N95" s="24">
        <v>1</v>
      </c>
      <c r="O95" s="51">
        <f>_xlfn.IFERROR(VLOOKUP(R95,'[1]Sheet1'!$A$261:$C$337,2,FALSE),0)</f>
        <v>2564</v>
      </c>
      <c r="P95" s="24">
        <f>_xlfn.IFERROR(VLOOKUP(R95,'[1]Sheet1'!$A$261:$C$337,3,FALSE)/100,0)</f>
        <v>1</v>
      </c>
      <c r="Q95" s="95">
        <f t="shared" si="1"/>
        <v>0.003915426781519186</v>
      </c>
      <c r="R95" s="321" t="s">
        <v>73</v>
      </c>
    </row>
    <row r="96" spans="13:15" ht="15">
      <c r="M96" s="329"/>
      <c r="O96" s="329"/>
    </row>
    <row r="97" spans="13:15" ht="15">
      <c r="M97" s="329"/>
      <c r="O97" s="329"/>
    </row>
  </sheetData>
  <sheetProtection/>
  <mergeCells count="14">
    <mergeCell ref="A95:B95"/>
    <mergeCell ref="A1:Q1"/>
    <mergeCell ref="A2:Q2"/>
    <mergeCell ref="I4:J4"/>
    <mergeCell ref="O4:P4"/>
    <mergeCell ref="Q3:Q5"/>
    <mergeCell ref="A3:A5"/>
    <mergeCell ref="B3:B5"/>
    <mergeCell ref="M4:N4"/>
    <mergeCell ref="C3:P3"/>
    <mergeCell ref="C4:D4"/>
    <mergeCell ref="K4:L4"/>
    <mergeCell ref="E4:F4"/>
    <mergeCell ref="G4:H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176"/>
  <sheetViews>
    <sheetView zoomScalePageLayoutView="0" workbookViewId="0" topLeftCell="A74">
      <selection activeCell="J7" sqref="J7"/>
    </sheetView>
  </sheetViews>
  <sheetFormatPr defaultColWidth="11.421875" defaultRowHeight="15"/>
  <cols>
    <col min="1" max="1" width="7.7109375" style="311" customWidth="1"/>
    <col min="2" max="2" width="68.7109375" style="311" bestFit="1" customWidth="1"/>
    <col min="3" max="11" width="11.8515625" style="311" customWidth="1"/>
    <col min="12" max="12" width="13.7109375" style="311" customWidth="1"/>
    <col min="13" max="16384" width="11.421875" style="311" customWidth="1"/>
  </cols>
  <sheetData>
    <row r="1" spans="1:12" ht="24.75" customHeight="1" thickBot="1" thickTop="1">
      <c r="A1" s="355" t="s">
        <v>1020</v>
      </c>
      <c r="B1" s="403"/>
      <c r="C1" s="356"/>
      <c r="D1" s="356"/>
      <c r="E1" s="356"/>
      <c r="F1" s="356"/>
      <c r="G1" s="356"/>
      <c r="H1" s="356"/>
      <c r="I1" s="356"/>
      <c r="J1" s="356"/>
      <c r="K1" s="356"/>
      <c r="L1" s="357"/>
    </row>
    <row r="2" spans="1:12" ht="24.75" customHeight="1" thickTop="1">
      <c r="A2" s="360" t="s">
        <v>166</v>
      </c>
      <c r="B2" s="361" t="s">
        <v>167</v>
      </c>
      <c r="C2" s="366" t="s">
        <v>77</v>
      </c>
      <c r="D2" s="358"/>
      <c r="E2" s="358"/>
      <c r="F2" s="358"/>
      <c r="G2" s="358"/>
      <c r="H2" s="358"/>
      <c r="I2" s="358"/>
      <c r="J2" s="359"/>
      <c r="K2" s="360" t="s">
        <v>73</v>
      </c>
      <c r="L2" s="361"/>
    </row>
    <row r="3" spans="1:12" ht="24.75" customHeight="1">
      <c r="A3" s="372"/>
      <c r="B3" s="363"/>
      <c r="C3" s="367" t="s">
        <v>69</v>
      </c>
      <c r="D3" s="364"/>
      <c r="E3" s="364" t="s">
        <v>70</v>
      </c>
      <c r="F3" s="364"/>
      <c r="G3" s="364" t="s">
        <v>71</v>
      </c>
      <c r="H3" s="364"/>
      <c r="I3" s="364" t="s">
        <v>72</v>
      </c>
      <c r="J3" s="365"/>
      <c r="K3" s="362"/>
      <c r="L3" s="363"/>
    </row>
    <row r="4" spans="1:12" ht="24.75" customHeight="1" thickBot="1">
      <c r="A4" s="404"/>
      <c r="B4" s="405"/>
      <c r="C4" s="55" t="s">
        <v>68</v>
      </c>
      <c r="D4" s="45" t="s">
        <v>67</v>
      </c>
      <c r="E4" s="57" t="s">
        <v>68</v>
      </c>
      <c r="F4" s="45" t="s">
        <v>67</v>
      </c>
      <c r="G4" s="57" t="s">
        <v>68</v>
      </c>
      <c r="H4" s="45" t="s">
        <v>67</v>
      </c>
      <c r="I4" s="57" t="s">
        <v>68</v>
      </c>
      <c r="J4" s="47" t="s">
        <v>67</v>
      </c>
      <c r="K4" s="81" t="s">
        <v>68</v>
      </c>
      <c r="L4" s="20" t="s">
        <v>67</v>
      </c>
    </row>
    <row r="5" spans="1:13" ht="15">
      <c r="A5" s="152" t="s">
        <v>168</v>
      </c>
      <c r="B5" s="167" t="s">
        <v>169</v>
      </c>
      <c r="C5" s="33">
        <f>_xlfn.IFERROR(VLOOKUP(M5,'[1]Sheet1'!$A$342:$K$416,2,FALSE),0)</f>
        <v>2</v>
      </c>
      <c r="D5" s="34">
        <f>_xlfn.IFERROR(VLOOKUP(M5,'[1]Sheet1'!$A$342:$K$416,3,FALSE)/100,0)</f>
        <v>0.001932367149758454</v>
      </c>
      <c r="E5" s="35">
        <f>_xlfn.IFERROR(VLOOKUP(M5,'[1]Sheet1'!$A$342:$K$416,4,FALSE),0)</f>
        <v>6</v>
      </c>
      <c r="F5" s="34">
        <f>_xlfn.IFERROR(VLOOKUP(M5,'[1]Sheet1'!$A$342:$K$416,5,FALSE)/100,0)</f>
        <v>0.004878048780487805</v>
      </c>
      <c r="G5" s="35">
        <f>_xlfn.IFERROR(VLOOKUP(M5,'[1]Sheet1'!$A$342:$K$416,6,FALSE),0)</f>
        <v>0</v>
      </c>
      <c r="H5" s="34">
        <f>_xlfn.IFERROR(VLOOKUP(M5,'[1]Sheet1'!$A$342:$K$416,7,FALSE)/100,0)</f>
        <v>0</v>
      </c>
      <c r="I5" s="35">
        <f>_xlfn.IFERROR(VLOOKUP(M5,'[1]Sheet1'!$A$342:$K$416,8,FALSE),0)</f>
        <v>0</v>
      </c>
      <c r="J5" s="12">
        <f>_xlfn.IFERROR(VLOOKUP(M5,'[1]Sheet1'!$A$342:$K$416,9,FALSE)/100,0)</f>
        <v>0</v>
      </c>
      <c r="K5" s="154">
        <f>_xlfn.IFERROR(VLOOKUP(M5,'[1]Sheet1'!$A$342:$K$416,10,FALSE),0)</f>
        <v>8</v>
      </c>
      <c r="L5" s="84">
        <f>_xlfn.IFERROR(VLOOKUP(M5,'[1]Sheet1'!$A$342:$K$416,11,FALSE)/100,0)</f>
        <v>0.0031201248049922</v>
      </c>
      <c r="M5" s="323" t="s">
        <v>168</v>
      </c>
    </row>
    <row r="6" spans="1:13" ht="15">
      <c r="A6" s="156" t="s">
        <v>170</v>
      </c>
      <c r="B6" s="168" t="s">
        <v>171</v>
      </c>
      <c r="C6" s="39">
        <f>_xlfn.IFERROR(VLOOKUP(M6,'[1]Sheet1'!$A$342:$K$416,2,FALSE),0)</f>
        <v>0</v>
      </c>
      <c r="D6" s="40">
        <f>_xlfn.IFERROR(VLOOKUP(M6,'[1]Sheet1'!$A$342:$K$416,3,FALSE)/100,0)</f>
        <v>0</v>
      </c>
      <c r="E6" s="41">
        <f>_xlfn.IFERROR(VLOOKUP(M6,'[1]Sheet1'!$A$342:$K$416,4,FALSE),0)</f>
        <v>0</v>
      </c>
      <c r="F6" s="40">
        <f>_xlfn.IFERROR(VLOOKUP(M6,'[1]Sheet1'!$A$342:$K$416,5,FALSE)/100,0)</f>
        <v>0</v>
      </c>
      <c r="G6" s="41">
        <f>_xlfn.IFERROR(VLOOKUP(M6,'[1]Sheet1'!$A$342:$K$416,6,FALSE),0)</f>
        <v>0</v>
      </c>
      <c r="H6" s="40">
        <f>_xlfn.IFERROR(VLOOKUP(M6,'[1]Sheet1'!$A$342:$K$416,7,FALSE)/100,0)</f>
        <v>0</v>
      </c>
      <c r="I6" s="41">
        <f>_xlfn.IFERROR(VLOOKUP(M6,'[1]Sheet1'!$A$342:$K$416,8,FALSE),0)</f>
        <v>0</v>
      </c>
      <c r="J6" s="16">
        <f>_xlfn.IFERROR(VLOOKUP(M6,'[1]Sheet1'!$A$342:$K$416,9,FALSE)/100,0)</f>
        <v>0</v>
      </c>
      <c r="K6" s="43">
        <f>_xlfn.IFERROR(VLOOKUP(M6,'[1]Sheet1'!$A$342:$K$416,10,FALSE),0)</f>
        <v>0</v>
      </c>
      <c r="L6" s="16">
        <f>_xlfn.IFERROR(VLOOKUP(M6,'[1]Sheet1'!$A$342:$K$416,11,FALSE)/100,0)</f>
        <v>0</v>
      </c>
      <c r="M6" s="322" t="s">
        <v>170</v>
      </c>
    </row>
    <row r="7" spans="1:13" ht="15">
      <c r="A7" s="156" t="s">
        <v>172</v>
      </c>
      <c r="B7" s="168" t="s">
        <v>173</v>
      </c>
      <c r="C7" s="39">
        <f>_xlfn.IFERROR(VLOOKUP(M7,'[1]Sheet1'!$A$342:$K$416,2,FALSE),0)</f>
        <v>0</v>
      </c>
      <c r="D7" s="40">
        <f>_xlfn.IFERROR(VLOOKUP(M7,'[1]Sheet1'!$A$342:$K$416,3,FALSE)/100,0)</f>
        <v>0</v>
      </c>
      <c r="E7" s="41">
        <f>_xlfn.IFERROR(VLOOKUP(M7,'[1]Sheet1'!$A$342:$K$416,4,FALSE),0)</f>
        <v>0</v>
      </c>
      <c r="F7" s="40">
        <f>_xlfn.IFERROR(VLOOKUP(M7,'[1]Sheet1'!$A$342:$K$416,5,FALSE)/100,0)</f>
        <v>0</v>
      </c>
      <c r="G7" s="41">
        <f>_xlfn.IFERROR(VLOOKUP(M7,'[1]Sheet1'!$A$342:$K$416,6,FALSE),0)</f>
        <v>0</v>
      </c>
      <c r="H7" s="40">
        <f>_xlfn.IFERROR(VLOOKUP(M7,'[1]Sheet1'!$A$342:$K$416,7,FALSE)/100,0)</f>
        <v>0</v>
      </c>
      <c r="I7" s="41">
        <f>_xlfn.IFERROR(VLOOKUP(M7,'[1]Sheet1'!$A$342:$K$416,8,FALSE),0)</f>
        <v>0</v>
      </c>
      <c r="J7" s="16">
        <f>_xlfn.IFERROR(VLOOKUP(M7,'[1]Sheet1'!$A$342:$K$416,9,FALSE)/100,0)</f>
        <v>0</v>
      </c>
      <c r="K7" s="43">
        <f>_xlfn.IFERROR(VLOOKUP(M7,'[1]Sheet1'!$A$342:$K$416,10,FALSE),0)</f>
        <v>0</v>
      </c>
      <c r="L7" s="16">
        <f>_xlfn.IFERROR(VLOOKUP(M7,'[1]Sheet1'!$A$342:$K$416,11,FALSE)/100,0)</f>
        <v>0</v>
      </c>
      <c r="M7" s="322" t="s">
        <v>950</v>
      </c>
    </row>
    <row r="8" spans="1:13" ht="15">
      <c r="A8" s="156" t="s">
        <v>174</v>
      </c>
      <c r="B8" s="168" t="s">
        <v>175</v>
      </c>
      <c r="C8" s="39">
        <f>_xlfn.IFERROR(VLOOKUP(M8,'[1]Sheet1'!$A$342:$K$416,2,FALSE),0)</f>
        <v>0</v>
      </c>
      <c r="D8" s="40">
        <f>_xlfn.IFERROR(VLOOKUP(M8,'[1]Sheet1'!$A$342:$K$416,3,FALSE)/100,0)</f>
        <v>0</v>
      </c>
      <c r="E8" s="41">
        <f>_xlfn.IFERROR(VLOOKUP(M8,'[1]Sheet1'!$A$342:$K$416,4,FALSE),0)</f>
        <v>0</v>
      </c>
      <c r="F8" s="40">
        <f>_xlfn.IFERROR(VLOOKUP(M8,'[1]Sheet1'!$A$342:$K$416,5,FALSE)/100,0)</f>
        <v>0</v>
      </c>
      <c r="G8" s="41">
        <f>_xlfn.IFERROR(VLOOKUP(M8,'[1]Sheet1'!$A$342:$K$416,6,FALSE),0)</f>
        <v>0</v>
      </c>
      <c r="H8" s="40">
        <f>_xlfn.IFERROR(VLOOKUP(M8,'[1]Sheet1'!$A$342:$K$416,7,FALSE)/100,0)</f>
        <v>0</v>
      </c>
      <c r="I8" s="41">
        <f>_xlfn.IFERROR(VLOOKUP(M8,'[1]Sheet1'!$A$342:$K$416,8,FALSE),0)</f>
        <v>0</v>
      </c>
      <c r="J8" s="16">
        <f>_xlfn.IFERROR(VLOOKUP(M8,'[1]Sheet1'!$A$342:$K$416,9,FALSE)/100,0)</f>
        <v>0</v>
      </c>
      <c r="K8" s="43">
        <f>_xlfn.IFERROR(VLOOKUP(M8,'[1]Sheet1'!$A$342:$K$416,10,FALSE),0)</f>
        <v>0</v>
      </c>
      <c r="L8" s="16">
        <f>_xlfn.IFERROR(VLOOKUP(M8,'[1]Sheet1'!$A$342:$K$416,11,FALSE)/100,0)</f>
        <v>0</v>
      </c>
      <c r="M8" s="322" t="s">
        <v>174</v>
      </c>
    </row>
    <row r="9" spans="1:13" ht="15">
      <c r="A9" s="156" t="s">
        <v>176</v>
      </c>
      <c r="B9" s="169" t="s">
        <v>177</v>
      </c>
      <c r="C9" s="39">
        <f>_xlfn.IFERROR(VLOOKUP(M9,'[1]Sheet1'!$A$342:$K$416,2,FALSE),0)</f>
        <v>0</v>
      </c>
      <c r="D9" s="40">
        <f>_xlfn.IFERROR(VLOOKUP(M9,'[1]Sheet1'!$A$342:$K$416,3,FALSE)/100,0)</f>
        <v>0</v>
      </c>
      <c r="E9" s="41">
        <f>_xlfn.IFERROR(VLOOKUP(M9,'[1]Sheet1'!$A$342:$K$416,4,FALSE),0)</f>
        <v>0</v>
      </c>
      <c r="F9" s="40">
        <f>_xlfn.IFERROR(VLOOKUP(M9,'[1]Sheet1'!$A$342:$K$416,5,FALSE)/100,0)</f>
        <v>0</v>
      </c>
      <c r="G9" s="41">
        <f>_xlfn.IFERROR(VLOOKUP(M9,'[1]Sheet1'!$A$342:$K$416,6,FALSE),0)</f>
        <v>0</v>
      </c>
      <c r="H9" s="40">
        <f>_xlfn.IFERROR(VLOOKUP(M9,'[1]Sheet1'!$A$342:$K$416,7,FALSE)/100,0)</f>
        <v>0</v>
      </c>
      <c r="I9" s="41">
        <f>_xlfn.IFERROR(VLOOKUP(M9,'[1]Sheet1'!$A$342:$K$416,8,FALSE),0)</f>
        <v>0</v>
      </c>
      <c r="J9" s="16">
        <f>_xlfn.IFERROR(VLOOKUP(M9,'[1]Sheet1'!$A$342:$K$416,9,FALSE)/100,0)</f>
        <v>0</v>
      </c>
      <c r="K9" s="43">
        <f>_xlfn.IFERROR(VLOOKUP(M9,'[1]Sheet1'!$A$342:$K$416,10,FALSE),0)</f>
        <v>0</v>
      </c>
      <c r="L9" s="16">
        <f>_xlfn.IFERROR(VLOOKUP(M9,'[1]Sheet1'!$A$342:$K$416,11,FALSE)/100,0)</f>
        <v>0</v>
      </c>
      <c r="M9" s="322" t="s">
        <v>176</v>
      </c>
    </row>
    <row r="10" spans="1:13" ht="15">
      <c r="A10" s="156" t="s">
        <v>178</v>
      </c>
      <c r="B10" s="168" t="s">
        <v>179</v>
      </c>
      <c r="C10" s="39">
        <f>_xlfn.IFERROR(VLOOKUP(M10,'[1]Sheet1'!$A$342:$K$416,2,FALSE),0)</f>
        <v>0</v>
      </c>
      <c r="D10" s="40">
        <f>_xlfn.IFERROR(VLOOKUP(M10,'[1]Sheet1'!$A$342:$K$416,3,FALSE)/100,0)</f>
        <v>0</v>
      </c>
      <c r="E10" s="41">
        <f>_xlfn.IFERROR(VLOOKUP(M10,'[1]Sheet1'!$A$342:$K$416,4,FALSE),0)</f>
        <v>0</v>
      </c>
      <c r="F10" s="40">
        <f>_xlfn.IFERROR(VLOOKUP(M10,'[1]Sheet1'!$A$342:$K$416,5,FALSE)/100,0)</f>
        <v>0</v>
      </c>
      <c r="G10" s="41">
        <f>_xlfn.IFERROR(VLOOKUP(M10,'[1]Sheet1'!$A$342:$K$416,6,FALSE),0)</f>
        <v>0</v>
      </c>
      <c r="H10" s="40">
        <f>_xlfn.IFERROR(VLOOKUP(M10,'[1]Sheet1'!$A$342:$K$416,7,FALSE)/100,0)</f>
        <v>0</v>
      </c>
      <c r="I10" s="41">
        <f>_xlfn.IFERROR(VLOOKUP(M10,'[1]Sheet1'!$A$342:$K$416,8,FALSE),0)</f>
        <v>0</v>
      </c>
      <c r="J10" s="16">
        <f>_xlfn.IFERROR(VLOOKUP(M10,'[1]Sheet1'!$A$342:$K$416,9,FALSE)/100,0)</f>
        <v>0</v>
      </c>
      <c r="K10" s="43">
        <f>_xlfn.IFERROR(VLOOKUP(M10,'[1]Sheet1'!$A$342:$K$416,10,FALSE),0)</f>
        <v>0</v>
      </c>
      <c r="L10" s="16">
        <f>_xlfn.IFERROR(VLOOKUP(M10,'[1]Sheet1'!$A$342:$K$416,11,FALSE)/100,0)</f>
        <v>0</v>
      </c>
      <c r="M10" s="322" t="s">
        <v>178</v>
      </c>
    </row>
    <row r="11" spans="1:13" ht="15">
      <c r="A11" s="156" t="s">
        <v>180</v>
      </c>
      <c r="B11" s="168" t="s">
        <v>181</v>
      </c>
      <c r="C11" s="39">
        <f>_xlfn.IFERROR(VLOOKUP(M11,'[1]Sheet1'!$A$342:$K$416,2,FALSE),0)</f>
        <v>0</v>
      </c>
      <c r="D11" s="40">
        <f>_xlfn.IFERROR(VLOOKUP(M11,'[1]Sheet1'!$A$342:$K$416,3,FALSE)/100,0)</f>
        <v>0</v>
      </c>
      <c r="E11" s="41">
        <f>_xlfn.IFERROR(VLOOKUP(M11,'[1]Sheet1'!$A$342:$K$416,4,FALSE),0)</f>
        <v>0</v>
      </c>
      <c r="F11" s="40">
        <f>_xlfn.IFERROR(VLOOKUP(M11,'[1]Sheet1'!$A$342:$K$416,5,FALSE)/100,0)</f>
        <v>0</v>
      </c>
      <c r="G11" s="41">
        <f>_xlfn.IFERROR(VLOOKUP(M11,'[1]Sheet1'!$A$342:$K$416,6,FALSE),0)</f>
        <v>0</v>
      </c>
      <c r="H11" s="40">
        <f>_xlfn.IFERROR(VLOOKUP(M11,'[1]Sheet1'!$A$342:$K$416,7,FALSE)/100,0)</f>
        <v>0</v>
      </c>
      <c r="I11" s="41">
        <f>_xlfn.IFERROR(VLOOKUP(M11,'[1]Sheet1'!$A$342:$K$416,8,FALSE),0)</f>
        <v>0</v>
      </c>
      <c r="J11" s="16">
        <f>_xlfn.IFERROR(VLOOKUP(M11,'[1]Sheet1'!$A$342:$K$416,9,FALSE)/100,0)</f>
        <v>0</v>
      </c>
      <c r="K11" s="43">
        <f>_xlfn.IFERROR(VLOOKUP(M11,'[1]Sheet1'!$A$342:$K$416,10,FALSE),0)</f>
        <v>0</v>
      </c>
      <c r="L11" s="16">
        <f>_xlfn.IFERROR(VLOOKUP(M11,'[1]Sheet1'!$A$342:$K$416,11,FALSE)/100,0)</f>
        <v>0</v>
      </c>
      <c r="M11" s="322" t="s">
        <v>180</v>
      </c>
    </row>
    <row r="12" spans="1:13" ht="15">
      <c r="A12" s="156" t="s">
        <v>182</v>
      </c>
      <c r="B12" s="168" t="s">
        <v>183</v>
      </c>
      <c r="C12" s="39">
        <f>_xlfn.IFERROR(VLOOKUP(M12,'[1]Sheet1'!$A$342:$K$416,2,FALSE),0)</f>
        <v>0</v>
      </c>
      <c r="D12" s="40">
        <f>_xlfn.IFERROR(VLOOKUP(M12,'[1]Sheet1'!$A$342:$K$416,3,FALSE)/100,0)</f>
        <v>0</v>
      </c>
      <c r="E12" s="41">
        <f>_xlfn.IFERROR(VLOOKUP(M12,'[1]Sheet1'!$A$342:$K$416,4,FALSE),0)</f>
        <v>0</v>
      </c>
      <c r="F12" s="40">
        <f>_xlfn.IFERROR(VLOOKUP(M12,'[1]Sheet1'!$A$342:$K$416,5,FALSE)/100,0)</f>
        <v>0</v>
      </c>
      <c r="G12" s="41">
        <f>_xlfn.IFERROR(VLOOKUP(M12,'[1]Sheet1'!$A$342:$K$416,6,FALSE),0)</f>
        <v>0</v>
      </c>
      <c r="H12" s="40">
        <f>_xlfn.IFERROR(VLOOKUP(M12,'[1]Sheet1'!$A$342:$K$416,7,FALSE)/100,0)</f>
        <v>0</v>
      </c>
      <c r="I12" s="41">
        <f>_xlfn.IFERROR(VLOOKUP(M12,'[1]Sheet1'!$A$342:$K$416,8,FALSE),0)</f>
        <v>0</v>
      </c>
      <c r="J12" s="16">
        <f>_xlfn.IFERROR(VLOOKUP(M12,'[1]Sheet1'!$A$342:$K$416,9,FALSE)/100,0)</f>
        <v>0</v>
      </c>
      <c r="K12" s="43">
        <f>_xlfn.IFERROR(VLOOKUP(M12,'[1]Sheet1'!$A$342:$K$416,10,FALSE),0)</f>
        <v>0</v>
      </c>
      <c r="L12" s="16">
        <f>_xlfn.IFERROR(VLOOKUP(M12,'[1]Sheet1'!$A$342:$K$416,11,FALSE)/100,0)</f>
        <v>0</v>
      </c>
      <c r="M12" s="330" t="s">
        <v>182</v>
      </c>
    </row>
    <row r="13" spans="1:13" ht="15">
      <c r="A13" s="156" t="s">
        <v>184</v>
      </c>
      <c r="B13" s="169" t="s">
        <v>185</v>
      </c>
      <c r="C13" s="39">
        <f>_xlfn.IFERROR(VLOOKUP(M13,'[1]Sheet1'!$A$342:$K$416,2,FALSE),0)</f>
        <v>10</v>
      </c>
      <c r="D13" s="40">
        <f>_xlfn.IFERROR(VLOOKUP(M13,'[1]Sheet1'!$A$342:$K$416,3,FALSE)/100,0)</f>
        <v>0.009661835748792272</v>
      </c>
      <c r="E13" s="41">
        <f>_xlfn.IFERROR(VLOOKUP(M13,'[1]Sheet1'!$A$342:$K$416,4,FALSE),0)</f>
        <v>17</v>
      </c>
      <c r="F13" s="40">
        <f>_xlfn.IFERROR(VLOOKUP(M13,'[1]Sheet1'!$A$342:$K$416,5,FALSE)/100,0)</f>
        <v>0.013821138211382113</v>
      </c>
      <c r="G13" s="41">
        <f>_xlfn.IFERROR(VLOOKUP(M13,'[1]Sheet1'!$A$342:$K$416,6,FALSE),0)</f>
        <v>6</v>
      </c>
      <c r="H13" s="40">
        <f>_xlfn.IFERROR(VLOOKUP(M13,'[1]Sheet1'!$A$342:$K$416,7,FALSE)/100,0)</f>
        <v>0.02166064981949458</v>
      </c>
      <c r="I13" s="41">
        <f>_xlfn.IFERROR(VLOOKUP(M13,'[1]Sheet1'!$A$342:$K$416,8,FALSE),0)</f>
        <v>0</v>
      </c>
      <c r="J13" s="16">
        <f>_xlfn.IFERROR(VLOOKUP(M13,'[1]Sheet1'!$A$342:$K$416,9,FALSE)/100,0)</f>
        <v>0</v>
      </c>
      <c r="K13" s="43">
        <f>_xlfn.IFERROR(VLOOKUP(M13,'[1]Sheet1'!$A$342:$K$416,10,FALSE),0)</f>
        <v>33</v>
      </c>
      <c r="L13" s="16">
        <f>_xlfn.IFERROR(VLOOKUP(M13,'[1]Sheet1'!$A$342:$K$416,11,FALSE)/100,0)</f>
        <v>0.012870514820592824</v>
      </c>
      <c r="M13" s="323" t="s">
        <v>184</v>
      </c>
    </row>
    <row r="14" spans="1:13" ht="15">
      <c r="A14" s="156" t="s">
        <v>186</v>
      </c>
      <c r="B14" s="168" t="s">
        <v>187</v>
      </c>
      <c r="C14" s="39">
        <f>_xlfn.IFERROR(VLOOKUP(M14,'[1]Sheet1'!$A$342:$K$416,2,FALSE),0)</f>
        <v>3</v>
      </c>
      <c r="D14" s="40">
        <f>_xlfn.IFERROR(VLOOKUP(M14,'[1]Sheet1'!$A$342:$K$416,3,FALSE)/100,0)</f>
        <v>0.002898550724637681</v>
      </c>
      <c r="E14" s="41">
        <f>_xlfn.IFERROR(VLOOKUP(M14,'[1]Sheet1'!$A$342:$K$416,4,FALSE),0)</f>
        <v>5</v>
      </c>
      <c r="F14" s="40">
        <f>_xlfn.IFERROR(VLOOKUP(M14,'[1]Sheet1'!$A$342:$K$416,5,FALSE)/100,0)</f>
        <v>0.0040650406504065045</v>
      </c>
      <c r="G14" s="41">
        <f>_xlfn.IFERROR(VLOOKUP(M14,'[1]Sheet1'!$A$342:$K$416,6,FALSE),0)</f>
        <v>1</v>
      </c>
      <c r="H14" s="40">
        <f>_xlfn.IFERROR(VLOOKUP(M14,'[1]Sheet1'!$A$342:$K$416,7,FALSE)/100,0)</f>
        <v>0.0036101083032490976</v>
      </c>
      <c r="I14" s="41">
        <f>_xlfn.IFERROR(VLOOKUP(M14,'[1]Sheet1'!$A$342:$K$416,8,FALSE),0)</f>
        <v>0</v>
      </c>
      <c r="J14" s="16">
        <f>_xlfn.IFERROR(VLOOKUP(M14,'[1]Sheet1'!$A$342:$K$416,9,FALSE)/100,0)</f>
        <v>0</v>
      </c>
      <c r="K14" s="43">
        <f>_xlfn.IFERROR(VLOOKUP(M14,'[1]Sheet1'!$A$342:$K$416,10,FALSE),0)</f>
        <v>9</v>
      </c>
      <c r="L14" s="16">
        <f>_xlfn.IFERROR(VLOOKUP(M14,'[1]Sheet1'!$A$342:$K$416,11,FALSE)/100,0)</f>
        <v>0.0035101404056162248</v>
      </c>
      <c r="M14" s="323" t="s">
        <v>186</v>
      </c>
    </row>
    <row r="15" spans="1:13" ht="15">
      <c r="A15" s="156" t="s">
        <v>188</v>
      </c>
      <c r="B15" s="168" t="s">
        <v>189</v>
      </c>
      <c r="C15" s="39">
        <f>_xlfn.IFERROR(VLOOKUP(M15,'[1]Sheet1'!$A$342:$K$416,2,FALSE),0)</f>
        <v>0</v>
      </c>
      <c r="D15" s="40">
        <f>_xlfn.IFERROR(VLOOKUP(M15,'[1]Sheet1'!$A$342:$K$416,3,FALSE)/100,0)</f>
        <v>0</v>
      </c>
      <c r="E15" s="41">
        <f>_xlfn.IFERROR(VLOOKUP(M15,'[1]Sheet1'!$A$342:$K$416,4,FALSE),0)</f>
        <v>0</v>
      </c>
      <c r="F15" s="40">
        <f>_xlfn.IFERROR(VLOOKUP(M15,'[1]Sheet1'!$A$342:$K$416,5,FALSE)/100,0)</f>
        <v>0</v>
      </c>
      <c r="G15" s="41">
        <f>_xlfn.IFERROR(VLOOKUP(M15,'[1]Sheet1'!$A$342:$K$416,6,FALSE),0)</f>
        <v>0</v>
      </c>
      <c r="H15" s="40">
        <f>_xlfn.IFERROR(VLOOKUP(M15,'[1]Sheet1'!$A$342:$K$416,7,FALSE)/100,0)</f>
        <v>0</v>
      </c>
      <c r="I15" s="41">
        <f>_xlfn.IFERROR(VLOOKUP(M15,'[1]Sheet1'!$A$342:$K$416,8,FALSE),0)</f>
        <v>0</v>
      </c>
      <c r="J15" s="16">
        <f>_xlfn.IFERROR(VLOOKUP(M15,'[1]Sheet1'!$A$342:$K$416,9,FALSE)/100,0)</f>
        <v>0</v>
      </c>
      <c r="K15" s="43">
        <f>_xlfn.IFERROR(VLOOKUP(M15,'[1]Sheet1'!$A$342:$K$416,10,FALSE),0)</f>
        <v>0</v>
      </c>
      <c r="L15" s="16">
        <f>_xlfn.IFERROR(VLOOKUP(M15,'[1]Sheet1'!$A$342:$K$416,11,FALSE)/100,0)</f>
        <v>0</v>
      </c>
      <c r="M15" s="322" t="s">
        <v>188</v>
      </c>
    </row>
    <row r="16" spans="1:13" ht="15">
      <c r="A16" s="156" t="s">
        <v>190</v>
      </c>
      <c r="B16" s="168" t="s">
        <v>191</v>
      </c>
      <c r="C16" s="39">
        <f>_xlfn.IFERROR(VLOOKUP(M16,'[1]Sheet1'!$A$342:$K$416,2,FALSE),0)</f>
        <v>1</v>
      </c>
      <c r="D16" s="40">
        <f>_xlfn.IFERROR(VLOOKUP(M16,'[1]Sheet1'!$A$342:$K$416,3,FALSE)/100,0)</f>
        <v>0.000966183574879227</v>
      </c>
      <c r="E16" s="41">
        <f>_xlfn.IFERROR(VLOOKUP(M16,'[1]Sheet1'!$A$342:$K$416,4,FALSE),0)</f>
        <v>2</v>
      </c>
      <c r="F16" s="40">
        <f>_xlfn.IFERROR(VLOOKUP(M16,'[1]Sheet1'!$A$342:$K$416,5,FALSE)/100,0)</f>
        <v>0.0016260162601626014</v>
      </c>
      <c r="G16" s="41">
        <f>_xlfn.IFERROR(VLOOKUP(M16,'[1]Sheet1'!$A$342:$K$416,6,FALSE),0)</f>
        <v>1</v>
      </c>
      <c r="H16" s="40">
        <f>_xlfn.IFERROR(VLOOKUP(M16,'[1]Sheet1'!$A$342:$K$416,7,FALSE)/100,0)</f>
        <v>0.0036101083032490976</v>
      </c>
      <c r="I16" s="41">
        <f>_xlfn.IFERROR(VLOOKUP(M16,'[1]Sheet1'!$A$342:$K$416,8,FALSE),0)</f>
        <v>0</v>
      </c>
      <c r="J16" s="16">
        <f>_xlfn.IFERROR(VLOOKUP(M16,'[1]Sheet1'!$A$342:$K$416,9,FALSE)/100,0)</f>
        <v>0</v>
      </c>
      <c r="K16" s="43">
        <f>_xlfn.IFERROR(VLOOKUP(M16,'[1]Sheet1'!$A$342:$K$416,10,FALSE),0)</f>
        <v>4</v>
      </c>
      <c r="L16" s="16">
        <f>_xlfn.IFERROR(VLOOKUP(M16,'[1]Sheet1'!$A$342:$K$416,11,FALSE)/100,0)</f>
        <v>0.0015600624024961</v>
      </c>
      <c r="M16" s="322" t="s">
        <v>190</v>
      </c>
    </row>
    <row r="17" spans="1:13" ht="15">
      <c r="A17" s="156" t="s">
        <v>192</v>
      </c>
      <c r="B17" s="168" t="s">
        <v>193</v>
      </c>
      <c r="C17" s="39">
        <f>_xlfn.IFERROR(VLOOKUP(M17,'[1]Sheet1'!$A$342:$K$416,2,FALSE),0)</f>
        <v>0</v>
      </c>
      <c r="D17" s="40">
        <f>_xlfn.IFERROR(VLOOKUP(M17,'[1]Sheet1'!$A$342:$K$416,3,FALSE)/100,0)</f>
        <v>0</v>
      </c>
      <c r="E17" s="41">
        <f>_xlfn.IFERROR(VLOOKUP(M17,'[1]Sheet1'!$A$342:$K$416,4,FALSE),0)</f>
        <v>1</v>
      </c>
      <c r="F17" s="40">
        <f>_xlfn.IFERROR(VLOOKUP(M17,'[1]Sheet1'!$A$342:$K$416,5,FALSE)/100,0)</f>
        <v>0.0008130081300813007</v>
      </c>
      <c r="G17" s="41">
        <f>_xlfn.IFERROR(VLOOKUP(M17,'[1]Sheet1'!$A$342:$K$416,6,FALSE),0)</f>
        <v>1</v>
      </c>
      <c r="H17" s="40">
        <f>_xlfn.IFERROR(VLOOKUP(M17,'[1]Sheet1'!$A$342:$K$416,7,FALSE)/100,0)</f>
        <v>0.0036101083032490976</v>
      </c>
      <c r="I17" s="41">
        <f>_xlfn.IFERROR(VLOOKUP(M17,'[1]Sheet1'!$A$342:$K$416,8,FALSE),0)</f>
        <v>0</v>
      </c>
      <c r="J17" s="16">
        <f>_xlfn.IFERROR(VLOOKUP(M17,'[1]Sheet1'!$A$342:$K$416,9,FALSE)/100,0)</f>
        <v>0</v>
      </c>
      <c r="K17" s="43">
        <f>_xlfn.IFERROR(VLOOKUP(M17,'[1]Sheet1'!$A$342:$K$416,10,FALSE),0)</f>
        <v>2</v>
      </c>
      <c r="L17" s="16">
        <f>_xlfn.IFERROR(VLOOKUP(M17,'[1]Sheet1'!$A$342:$K$416,11,FALSE)/100,0)</f>
        <v>0.00078003120124805</v>
      </c>
      <c r="M17" s="323" t="s">
        <v>192</v>
      </c>
    </row>
    <row r="18" spans="1:13" ht="15">
      <c r="A18" s="156" t="s">
        <v>194</v>
      </c>
      <c r="B18" s="168" t="s">
        <v>195</v>
      </c>
      <c r="C18" s="39">
        <f>_xlfn.IFERROR(VLOOKUP(M18,'[1]Sheet1'!$A$342:$K$416,2,FALSE),0)</f>
        <v>0</v>
      </c>
      <c r="D18" s="40">
        <f>_xlfn.IFERROR(VLOOKUP(M18,'[1]Sheet1'!$A$342:$K$416,3,FALSE)/100,0)</f>
        <v>0</v>
      </c>
      <c r="E18" s="41">
        <f>_xlfn.IFERROR(VLOOKUP(M18,'[1]Sheet1'!$A$342:$K$416,4,FALSE),0)</f>
        <v>0</v>
      </c>
      <c r="F18" s="40">
        <f>_xlfn.IFERROR(VLOOKUP(M18,'[1]Sheet1'!$A$342:$K$416,5,FALSE)/100,0)</f>
        <v>0</v>
      </c>
      <c r="G18" s="41">
        <f>_xlfn.IFERROR(VLOOKUP(M18,'[1]Sheet1'!$A$342:$K$416,6,FALSE),0)</f>
        <v>0</v>
      </c>
      <c r="H18" s="40">
        <f>_xlfn.IFERROR(VLOOKUP(M18,'[1]Sheet1'!$A$342:$K$416,7,FALSE)/100,0)</f>
        <v>0</v>
      </c>
      <c r="I18" s="41">
        <f>_xlfn.IFERROR(VLOOKUP(M18,'[1]Sheet1'!$A$342:$K$416,8,FALSE),0)</f>
        <v>0</v>
      </c>
      <c r="J18" s="16">
        <f>_xlfn.IFERROR(VLOOKUP(M18,'[1]Sheet1'!$A$342:$K$416,9,FALSE)/100,0)</f>
        <v>0</v>
      </c>
      <c r="K18" s="43">
        <f>_xlfn.IFERROR(VLOOKUP(M18,'[1]Sheet1'!$A$342:$K$416,10,FALSE),0)</f>
        <v>0</v>
      </c>
      <c r="L18" s="16">
        <f>_xlfn.IFERROR(VLOOKUP(M18,'[1]Sheet1'!$A$342:$K$416,11,FALSE)/100,0)</f>
        <v>0</v>
      </c>
      <c r="M18" s="322" t="s">
        <v>194</v>
      </c>
    </row>
    <row r="19" spans="1:13" ht="42.75">
      <c r="A19" s="156" t="s">
        <v>196</v>
      </c>
      <c r="B19" s="168" t="s">
        <v>197</v>
      </c>
      <c r="C19" s="39">
        <f>_xlfn.IFERROR(VLOOKUP(M19,'[1]Sheet1'!$A$342:$K$416,2,FALSE),0)</f>
        <v>0</v>
      </c>
      <c r="D19" s="40">
        <f>_xlfn.IFERROR(VLOOKUP(M19,'[1]Sheet1'!$A$342:$K$416,3,FALSE)/100,0)</f>
        <v>0</v>
      </c>
      <c r="E19" s="41">
        <f>_xlfn.IFERROR(VLOOKUP(M19,'[1]Sheet1'!$A$342:$K$416,4,FALSE),0)</f>
        <v>2</v>
      </c>
      <c r="F19" s="40">
        <f>_xlfn.IFERROR(VLOOKUP(M19,'[1]Sheet1'!$A$342:$K$416,5,FALSE)/100,0)</f>
        <v>0.0016260162601626014</v>
      </c>
      <c r="G19" s="41">
        <f>_xlfn.IFERROR(VLOOKUP(M19,'[1]Sheet1'!$A$342:$K$416,6,FALSE),0)</f>
        <v>0</v>
      </c>
      <c r="H19" s="40">
        <f>_xlfn.IFERROR(VLOOKUP(M19,'[1]Sheet1'!$A$342:$K$416,7,FALSE)/100,0)</f>
        <v>0</v>
      </c>
      <c r="I19" s="41">
        <f>_xlfn.IFERROR(VLOOKUP(M19,'[1]Sheet1'!$A$342:$K$416,8,FALSE),0)</f>
        <v>0</v>
      </c>
      <c r="J19" s="16">
        <f>_xlfn.IFERROR(VLOOKUP(M19,'[1]Sheet1'!$A$342:$K$416,9,FALSE)/100,0)</f>
        <v>0</v>
      </c>
      <c r="K19" s="43">
        <f>_xlfn.IFERROR(VLOOKUP(M19,'[1]Sheet1'!$A$342:$K$416,10,FALSE),0)</f>
        <v>2</v>
      </c>
      <c r="L19" s="16">
        <f>_xlfn.IFERROR(VLOOKUP(M19,'[1]Sheet1'!$A$342:$K$416,11,FALSE)/100,0)</f>
        <v>0.00078003120124805</v>
      </c>
      <c r="M19" s="323" t="s">
        <v>196</v>
      </c>
    </row>
    <row r="20" spans="1:13" ht="15">
      <c r="A20" s="156" t="s">
        <v>198</v>
      </c>
      <c r="B20" s="169" t="s">
        <v>199</v>
      </c>
      <c r="C20" s="39">
        <f>_xlfn.IFERROR(VLOOKUP(M20,'[1]Sheet1'!$A$342:$K$416,2,FALSE),0)</f>
        <v>2</v>
      </c>
      <c r="D20" s="40">
        <f>_xlfn.IFERROR(VLOOKUP(M20,'[1]Sheet1'!$A$342:$K$416,3,FALSE)/100,0)</f>
        <v>0.001932367149758454</v>
      </c>
      <c r="E20" s="41">
        <f>_xlfn.IFERROR(VLOOKUP(M20,'[1]Sheet1'!$A$342:$K$416,4,FALSE),0)</f>
        <v>2</v>
      </c>
      <c r="F20" s="40">
        <f>_xlfn.IFERROR(VLOOKUP(M20,'[1]Sheet1'!$A$342:$K$416,5,FALSE)/100,0)</f>
        <v>0.0016260162601626014</v>
      </c>
      <c r="G20" s="41">
        <f>_xlfn.IFERROR(VLOOKUP(M20,'[1]Sheet1'!$A$342:$K$416,6,FALSE),0)</f>
        <v>0</v>
      </c>
      <c r="H20" s="40">
        <f>_xlfn.IFERROR(VLOOKUP(M20,'[1]Sheet1'!$A$342:$K$416,7,FALSE)/100,0)</f>
        <v>0</v>
      </c>
      <c r="I20" s="41">
        <f>_xlfn.IFERROR(VLOOKUP(M20,'[1]Sheet1'!$A$342:$K$416,8,FALSE),0)</f>
        <v>0</v>
      </c>
      <c r="J20" s="16">
        <f>_xlfn.IFERROR(VLOOKUP(M20,'[1]Sheet1'!$A$342:$K$416,9,FALSE)/100,0)</f>
        <v>0</v>
      </c>
      <c r="K20" s="43">
        <f>_xlfn.IFERROR(VLOOKUP(M20,'[1]Sheet1'!$A$342:$K$416,10,FALSE),0)</f>
        <v>4</v>
      </c>
      <c r="L20" s="16">
        <f>_xlfn.IFERROR(VLOOKUP(M20,'[1]Sheet1'!$A$342:$K$416,11,FALSE)/100,0)</f>
        <v>0.0015600624024961</v>
      </c>
      <c r="M20" s="323" t="s">
        <v>198</v>
      </c>
    </row>
    <row r="21" spans="1:13" ht="15">
      <c r="A21" s="156" t="s">
        <v>200</v>
      </c>
      <c r="B21" s="168" t="s">
        <v>201</v>
      </c>
      <c r="C21" s="39">
        <f>_xlfn.IFERROR(VLOOKUP(M21,'[1]Sheet1'!$A$342:$K$416,2,FALSE),0)</f>
        <v>0</v>
      </c>
      <c r="D21" s="40">
        <f>_xlfn.IFERROR(VLOOKUP(M21,'[1]Sheet1'!$A$342:$K$416,3,FALSE)/100,0)</f>
        <v>0</v>
      </c>
      <c r="E21" s="41">
        <f>_xlfn.IFERROR(VLOOKUP(M21,'[1]Sheet1'!$A$342:$K$416,4,FALSE),0)</f>
        <v>1</v>
      </c>
      <c r="F21" s="40">
        <f>_xlfn.IFERROR(VLOOKUP(M21,'[1]Sheet1'!$A$342:$K$416,5,FALSE)/100,0)</f>
        <v>0.0008130081300813007</v>
      </c>
      <c r="G21" s="41">
        <f>_xlfn.IFERROR(VLOOKUP(M21,'[1]Sheet1'!$A$342:$K$416,6,FALSE),0)</f>
        <v>1</v>
      </c>
      <c r="H21" s="40">
        <f>_xlfn.IFERROR(VLOOKUP(M21,'[1]Sheet1'!$A$342:$K$416,7,FALSE)/100,0)</f>
        <v>0.0036101083032490976</v>
      </c>
      <c r="I21" s="41">
        <f>_xlfn.IFERROR(VLOOKUP(M21,'[1]Sheet1'!$A$342:$K$416,8,FALSE),0)</f>
        <v>0</v>
      </c>
      <c r="J21" s="16">
        <f>_xlfn.IFERROR(VLOOKUP(M21,'[1]Sheet1'!$A$342:$K$416,9,FALSE)/100,0)</f>
        <v>0</v>
      </c>
      <c r="K21" s="43">
        <f>_xlfn.IFERROR(VLOOKUP(M21,'[1]Sheet1'!$A$342:$K$416,10,FALSE),0)</f>
        <v>2</v>
      </c>
      <c r="L21" s="16">
        <f>_xlfn.IFERROR(VLOOKUP(M21,'[1]Sheet1'!$A$342:$K$416,11,FALSE)/100,0)</f>
        <v>0.00078003120124805</v>
      </c>
      <c r="M21" s="323" t="s">
        <v>200</v>
      </c>
    </row>
    <row r="22" spans="1:13" ht="15">
      <c r="A22" s="156" t="s">
        <v>202</v>
      </c>
      <c r="B22" s="168" t="s">
        <v>203</v>
      </c>
      <c r="C22" s="39">
        <f>_xlfn.IFERROR(VLOOKUP(M22,'[1]Sheet1'!$A$342:$K$416,2,FALSE),0)</f>
        <v>1</v>
      </c>
      <c r="D22" s="40">
        <f>_xlfn.IFERROR(VLOOKUP(M22,'[1]Sheet1'!$A$342:$K$416,3,FALSE)/100,0)</f>
        <v>0.000966183574879227</v>
      </c>
      <c r="E22" s="41">
        <f>_xlfn.IFERROR(VLOOKUP(M22,'[1]Sheet1'!$A$342:$K$416,4,FALSE),0)</f>
        <v>0</v>
      </c>
      <c r="F22" s="40">
        <f>_xlfn.IFERROR(VLOOKUP(M22,'[1]Sheet1'!$A$342:$K$416,5,FALSE)/100,0)</f>
        <v>0</v>
      </c>
      <c r="G22" s="41">
        <f>_xlfn.IFERROR(VLOOKUP(M22,'[1]Sheet1'!$A$342:$K$416,6,FALSE),0)</f>
        <v>0</v>
      </c>
      <c r="H22" s="40">
        <f>_xlfn.IFERROR(VLOOKUP(M22,'[1]Sheet1'!$A$342:$K$416,7,FALSE)/100,0)</f>
        <v>0</v>
      </c>
      <c r="I22" s="41">
        <f>_xlfn.IFERROR(VLOOKUP(M22,'[1]Sheet1'!$A$342:$K$416,8,FALSE),0)</f>
        <v>0</v>
      </c>
      <c r="J22" s="16">
        <f>_xlfn.IFERROR(VLOOKUP(M22,'[1]Sheet1'!$A$342:$K$416,9,FALSE)/100,0)</f>
        <v>0</v>
      </c>
      <c r="K22" s="43">
        <f>_xlfn.IFERROR(VLOOKUP(M22,'[1]Sheet1'!$A$342:$K$416,10,FALSE),0)</f>
        <v>1</v>
      </c>
      <c r="L22" s="16">
        <f>_xlfn.IFERROR(VLOOKUP(M22,'[1]Sheet1'!$A$342:$K$416,11,FALSE)/100,0)</f>
        <v>0.000390015600624025</v>
      </c>
      <c r="M22" s="323" t="s">
        <v>202</v>
      </c>
    </row>
    <row r="23" spans="1:13" ht="15">
      <c r="A23" s="156" t="s">
        <v>204</v>
      </c>
      <c r="B23" s="169" t="s">
        <v>205</v>
      </c>
      <c r="C23" s="39">
        <f>_xlfn.IFERROR(VLOOKUP(M23,'[1]Sheet1'!$A$342:$K$416,2,FALSE),0)</f>
        <v>2</v>
      </c>
      <c r="D23" s="40">
        <f>_xlfn.IFERROR(VLOOKUP(M23,'[1]Sheet1'!$A$342:$K$416,3,FALSE)/100,0)</f>
        <v>0.001932367149758454</v>
      </c>
      <c r="E23" s="41">
        <f>_xlfn.IFERROR(VLOOKUP(M23,'[1]Sheet1'!$A$342:$K$416,4,FALSE),0)</f>
        <v>1</v>
      </c>
      <c r="F23" s="40">
        <f>_xlfn.IFERROR(VLOOKUP(M23,'[1]Sheet1'!$A$342:$K$416,5,FALSE)/100,0)</f>
        <v>0.0008130081300813007</v>
      </c>
      <c r="G23" s="41">
        <f>_xlfn.IFERROR(VLOOKUP(M23,'[1]Sheet1'!$A$342:$K$416,6,FALSE),0)</f>
        <v>0</v>
      </c>
      <c r="H23" s="40">
        <f>_xlfn.IFERROR(VLOOKUP(M23,'[1]Sheet1'!$A$342:$K$416,7,FALSE)/100,0)</f>
        <v>0</v>
      </c>
      <c r="I23" s="41">
        <f>_xlfn.IFERROR(VLOOKUP(M23,'[1]Sheet1'!$A$342:$K$416,8,FALSE),0)</f>
        <v>0</v>
      </c>
      <c r="J23" s="16">
        <f>_xlfn.IFERROR(VLOOKUP(M23,'[1]Sheet1'!$A$342:$K$416,9,FALSE)/100,0)</f>
        <v>0</v>
      </c>
      <c r="K23" s="43">
        <f>_xlfn.IFERROR(VLOOKUP(M23,'[1]Sheet1'!$A$342:$K$416,10,FALSE),0)</f>
        <v>3</v>
      </c>
      <c r="L23" s="16">
        <f>_xlfn.IFERROR(VLOOKUP(M23,'[1]Sheet1'!$A$342:$K$416,11,FALSE)/100,0)</f>
        <v>0.001170046801872075</v>
      </c>
      <c r="M23" s="323" t="s">
        <v>204</v>
      </c>
    </row>
    <row r="24" spans="1:13" ht="15">
      <c r="A24" s="156" t="s">
        <v>206</v>
      </c>
      <c r="B24" s="168" t="s">
        <v>207</v>
      </c>
      <c r="C24" s="39">
        <f>_xlfn.IFERROR(VLOOKUP(M24,'[1]Sheet1'!$A$342:$K$416,2,FALSE),0)</f>
        <v>5</v>
      </c>
      <c r="D24" s="40">
        <f>_xlfn.IFERROR(VLOOKUP(M24,'[1]Sheet1'!$A$342:$K$416,3,FALSE)/100,0)</f>
        <v>0.004830917874396136</v>
      </c>
      <c r="E24" s="41">
        <f>_xlfn.IFERROR(VLOOKUP(M24,'[1]Sheet1'!$A$342:$K$416,4,FALSE),0)</f>
        <v>2</v>
      </c>
      <c r="F24" s="40">
        <f>_xlfn.IFERROR(VLOOKUP(M24,'[1]Sheet1'!$A$342:$K$416,5,FALSE)/100,0)</f>
        <v>0.0016260162601626014</v>
      </c>
      <c r="G24" s="41">
        <f>_xlfn.IFERROR(VLOOKUP(M24,'[1]Sheet1'!$A$342:$K$416,6,FALSE),0)</f>
        <v>0</v>
      </c>
      <c r="H24" s="40">
        <f>_xlfn.IFERROR(VLOOKUP(M24,'[1]Sheet1'!$A$342:$K$416,7,FALSE)/100,0)</f>
        <v>0</v>
      </c>
      <c r="I24" s="41">
        <f>_xlfn.IFERROR(VLOOKUP(M24,'[1]Sheet1'!$A$342:$K$416,8,FALSE),0)</f>
        <v>0</v>
      </c>
      <c r="J24" s="16">
        <f>_xlfn.IFERROR(VLOOKUP(M24,'[1]Sheet1'!$A$342:$K$416,9,FALSE)/100,0)</f>
        <v>0</v>
      </c>
      <c r="K24" s="43">
        <f>_xlfn.IFERROR(VLOOKUP(M24,'[1]Sheet1'!$A$342:$K$416,10,FALSE),0)</f>
        <v>7</v>
      </c>
      <c r="L24" s="16">
        <f>_xlfn.IFERROR(VLOOKUP(M24,'[1]Sheet1'!$A$342:$K$416,11,FALSE)/100,0)</f>
        <v>0.002730109204368175</v>
      </c>
      <c r="M24" s="323" t="s">
        <v>206</v>
      </c>
    </row>
    <row r="25" spans="1:13" ht="15">
      <c r="A25" s="156" t="s">
        <v>208</v>
      </c>
      <c r="B25" s="168" t="s">
        <v>209</v>
      </c>
      <c r="C25" s="39">
        <f>_xlfn.IFERROR(VLOOKUP(M25,'[1]Sheet1'!$A$342:$K$416,2,FALSE),0)</f>
        <v>4</v>
      </c>
      <c r="D25" s="40">
        <f>_xlfn.IFERROR(VLOOKUP(M25,'[1]Sheet1'!$A$342:$K$416,3,FALSE)/100,0)</f>
        <v>0.003864734299516908</v>
      </c>
      <c r="E25" s="41">
        <f>_xlfn.IFERROR(VLOOKUP(M25,'[1]Sheet1'!$A$342:$K$416,4,FALSE),0)</f>
        <v>1</v>
      </c>
      <c r="F25" s="40">
        <f>_xlfn.IFERROR(VLOOKUP(M25,'[1]Sheet1'!$A$342:$K$416,5,FALSE)/100,0)</f>
        <v>0.0008130081300813007</v>
      </c>
      <c r="G25" s="41">
        <f>_xlfn.IFERROR(VLOOKUP(M25,'[1]Sheet1'!$A$342:$K$416,6,FALSE),0)</f>
        <v>0</v>
      </c>
      <c r="H25" s="40">
        <f>_xlfn.IFERROR(VLOOKUP(M25,'[1]Sheet1'!$A$342:$K$416,7,FALSE)/100,0)</f>
        <v>0</v>
      </c>
      <c r="I25" s="41">
        <f>_xlfn.IFERROR(VLOOKUP(M25,'[1]Sheet1'!$A$342:$K$416,8,FALSE),0)</f>
        <v>0</v>
      </c>
      <c r="J25" s="16">
        <f>_xlfn.IFERROR(VLOOKUP(M25,'[1]Sheet1'!$A$342:$K$416,9,FALSE)/100,0)</f>
        <v>0</v>
      </c>
      <c r="K25" s="43">
        <f>_xlfn.IFERROR(VLOOKUP(M25,'[1]Sheet1'!$A$342:$K$416,10,FALSE),0)</f>
        <v>5</v>
      </c>
      <c r="L25" s="16">
        <f>_xlfn.IFERROR(VLOOKUP(M25,'[1]Sheet1'!$A$342:$K$416,11,FALSE)/100,0)</f>
        <v>0.0019500780031201249</v>
      </c>
      <c r="M25" s="323" t="s">
        <v>208</v>
      </c>
    </row>
    <row r="26" spans="1:13" ht="15">
      <c r="A26" s="156" t="s">
        <v>210</v>
      </c>
      <c r="B26" s="168" t="s">
        <v>211</v>
      </c>
      <c r="C26" s="39">
        <f>_xlfn.IFERROR(VLOOKUP(M26,'[1]Sheet1'!$A$342:$K$416,2,FALSE),0)</f>
        <v>2</v>
      </c>
      <c r="D26" s="40">
        <f>_xlfn.IFERROR(VLOOKUP(M26,'[1]Sheet1'!$A$342:$K$416,3,FALSE)/100,0)</f>
        <v>0.001932367149758454</v>
      </c>
      <c r="E26" s="41">
        <f>_xlfn.IFERROR(VLOOKUP(M26,'[1]Sheet1'!$A$342:$K$416,4,FALSE),0)</f>
        <v>3</v>
      </c>
      <c r="F26" s="40">
        <f>_xlfn.IFERROR(VLOOKUP(M26,'[1]Sheet1'!$A$342:$K$416,5,FALSE)/100,0)</f>
        <v>0.0024390243902439024</v>
      </c>
      <c r="G26" s="41">
        <f>_xlfn.IFERROR(VLOOKUP(M26,'[1]Sheet1'!$A$342:$K$416,6,FALSE),0)</f>
        <v>1</v>
      </c>
      <c r="H26" s="40">
        <f>_xlfn.IFERROR(VLOOKUP(M26,'[1]Sheet1'!$A$342:$K$416,7,FALSE)/100,0)</f>
        <v>0.0036101083032490976</v>
      </c>
      <c r="I26" s="41">
        <f>_xlfn.IFERROR(VLOOKUP(M26,'[1]Sheet1'!$A$342:$K$416,8,FALSE),0)</f>
        <v>0</v>
      </c>
      <c r="J26" s="16">
        <f>_xlfn.IFERROR(VLOOKUP(M26,'[1]Sheet1'!$A$342:$K$416,9,FALSE)/100,0)</f>
        <v>0</v>
      </c>
      <c r="K26" s="43">
        <f>_xlfn.IFERROR(VLOOKUP(M26,'[1]Sheet1'!$A$342:$K$416,10,FALSE),0)</f>
        <v>6</v>
      </c>
      <c r="L26" s="16">
        <f>_xlfn.IFERROR(VLOOKUP(M26,'[1]Sheet1'!$A$342:$K$416,11,FALSE)/100,0)</f>
        <v>0.00234009360374415</v>
      </c>
      <c r="M26" s="323" t="s">
        <v>210</v>
      </c>
    </row>
    <row r="27" spans="1:13" ht="15">
      <c r="A27" s="156" t="s">
        <v>212</v>
      </c>
      <c r="B27" s="168" t="s">
        <v>213</v>
      </c>
      <c r="C27" s="39">
        <f>_xlfn.IFERROR(VLOOKUP(M27,'[1]Sheet1'!$A$342:$K$416,2,FALSE),0)</f>
        <v>1</v>
      </c>
      <c r="D27" s="40">
        <f>_xlfn.IFERROR(VLOOKUP(M27,'[1]Sheet1'!$A$342:$K$416,3,FALSE)/100,0)</f>
        <v>0.000966183574879227</v>
      </c>
      <c r="E27" s="41">
        <f>_xlfn.IFERROR(VLOOKUP(M27,'[1]Sheet1'!$A$342:$K$416,4,FALSE),0)</f>
        <v>0</v>
      </c>
      <c r="F27" s="40">
        <f>_xlfn.IFERROR(VLOOKUP(M27,'[1]Sheet1'!$A$342:$K$416,5,FALSE)/100,0)</f>
        <v>0</v>
      </c>
      <c r="G27" s="41">
        <f>_xlfn.IFERROR(VLOOKUP(M27,'[1]Sheet1'!$A$342:$K$416,6,FALSE),0)</f>
        <v>1</v>
      </c>
      <c r="H27" s="40">
        <f>_xlfn.IFERROR(VLOOKUP(M27,'[1]Sheet1'!$A$342:$K$416,7,FALSE)/100,0)</f>
        <v>0.0036101083032490976</v>
      </c>
      <c r="I27" s="41">
        <f>_xlfn.IFERROR(VLOOKUP(M27,'[1]Sheet1'!$A$342:$K$416,8,FALSE),0)</f>
        <v>0</v>
      </c>
      <c r="J27" s="16">
        <f>_xlfn.IFERROR(VLOOKUP(M27,'[1]Sheet1'!$A$342:$K$416,9,FALSE)/100,0)</f>
        <v>0</v>
      </c>
      <c r="K27" s="43">
        <f>_xlfn.IFERROR(VLOOKUP(M27,'[1]Sheet1'!$A$342:$K$416,10,FALSE),0)</f>
        <v>2</v>
      </c>
      <c r="L27" s="16">
        <f>_xlfn.IFERROR(VLOOKUP(M27,'[1]Sheet1'!$A$342:$K$416,11,FALSE)/100,0)</f>
        <v>0.00078003120124805</v>
      </c>
      <c r="M27" s="323" t="s">
        <v>212</v>
      </c>
    </row>
    <row r="28" spans="1:13" ht="28.5">
      <c r="A28" s="156" t="s">
        <v>214</v>
      </c>
      <c r="B28" s="168" t="s">
        <v>215</v>
      </c>
      <c r="C28" s="39">
        <f>_xlfn.IFERROR(VLOOKUP(M28,'[1]Sheet1'!$A$342:$K$416,2,FALSE),0)</f>
        <v>7</v>
      </c>
      <c r="D28" s="40">
        <f>_xlfn.IFERROR(VLOOKUP(M28,'[1]Sheet1'!$A$342:$K$416,3,FALSE)/100,0)</f>
        <v>0.00676328502415459</v>
      </c>
      <c r="E28" s="41">
        <f>_xlfn.IFERROR(VLOOKUP(M28,'[1]Sheet1'!$A$342:$K$416,4,FALSE),0)</f>
        <v>10</v>
      </c>
      <c r="F28" s="40">
        <f>_xlfn.IFERROR(VLOOKUP(M28,'[1]Sheet1'!$A$342:$K$416,5,FALSE)/100,0)</f>
        <v>0.008130081300813009</v>
      </c>
      <c r="G28" s="41">
        <f>_xlfn.IFERROR(VLOOKUP(M28,'[1]Sheet1'!$A$342:$K$416,6,FALSE),0)</f>
        <v>3</v>
      </c>
      <c r="H28" s="40">
        <f>_xlfn.IFERROR(VLOOKUP(M28,'[1]Sheet1'!$A$342:$K$416,7,FALSE)/100,0)</f>
        <v>0.01083032490974729</v>
      </c>
      <c r="I28" s="41">
        <f>_xlfn.IFERROR(VLOOKUP(M28,'[1]Sheet1'!$A$342:$K$416,8,FALSE),0)</f>
        <v>0</v>
      </c>
      <c r="J28" s="16">
        <f>_xlfn.IFERROR(VLOOKUP(M28,'[1]Sheet1'!$A$342:$K$416,9,FALSE)/100,0)</f>
        <v>0</v>
      </c>
      <c r="K28" s="43">
        <f>_xlfn.IFERROR(VLOOKUP(M28,'[1]Sheet1'!$A$342:$K$416,10,FALSE),0)</f>
        <v>20</v>
      </c>
      <c r="L28" s="16">
        <f>_xlfn.IFERROR(VLOOKUP(M28,'[1]Sheet1'!$A$342:$K$416,11,FALSE)/100,0)</f>
        <v>0.0078003120124804995</v>
      </c>
      <c r="M28" s="323" t="s">
        <v>214</v>
      </c>
    </row>
    <row r="29" spans="1:13" ht="28.5">
      <c r="A29" s="156" t="s">
        <v>216</v>
      </c>
      <c r="B29" s="168" t="s">
        <v>217</v>
      </c>
      <c r="C29" s="39">
        <f>_xlfn.IFERROR(VLOOKUP(M29,'[1]Sheet1'!$A$342:$K$416,2,FALSE),0)</f>
        <v>1</v>
      </c>
      <c r="D29" s="40">
        <f>_xlfn.IFERROR(VLOOKUP(M29,'[1]Sheet1'!$A$342:$K$416,3,FALSE)/100,0)</f>
        <v>0.000966183574879227</v>
      </c>
      <c r="E29" s="41">
        <f>_xlfn.IFERROR(VLOOKUP(M29,'[1]Sheet1'!$A$342:$K$416,4,FALSE),0)</f>
        <v>2</v>
      </c>
      <c r="F29" s="40">
        <f>_xlfn.IFERROR(VLOOKUP(M29,'[1]Sheet1'!$A$342:$K$416,5,FALSE)/100,0)</f>
        <v>0.0016260162601626014</v>
      </c>
      <c r="G29" s="41">
        <f>_xlfn.IFERROR(VLOOKUP(M29,'[1]Sheet1'!$A$342:$K$416,6,FALSE),0)</f>
        <v>0</v>
      </c>
      <c r="H29" s="40">
        <f>_xlfn.IFERROR(VLOOKUP(M29,'[1]Sheet1'!$A$342:$K$416,7,FALSE)/100,0)</f>
        <v>0</v>
      </c>
      <c r="I29" s="41">
        <f>_xlfn.IFERROR(VLOOKUP(M29,'[1]Sheet1'!$A$342:$K$416,8,FALSE),0)</f>
        <v>0</v>
      </c>
      <c r="J29" s="16">
        <f>_xlfn.IFERROR(VLOOKUP(M29,'[1]Sheet1'!$A$342:$K$416,9,FALSE)/100,0)</f>
        <v>0</v>
      </c>
      <c r="K29" s="43">
        <f>_xlfn.IFERROR(VLOOKUP(M29,'[1]Sheet1'!$A$342:$K$416,10,FALSE),0)</f>
        <v>3</v>
      </c>
      <c r="L29" s="16">
        <f>_xlfn.IFERROR(VLOOKUP(M29,'[1]Sheet1'!$A$342:$K$416,11,FALSE)/100,0)</f>
        <v>0.001170046801872075</v>
      </c>
      <c r="M29" s="322" t="s">
        <v>216</v>
      </c>
    </row>
    <row r="30" spans="1:13" ht="15">
      <c r="A30" s="156" t="s">
        <v>218</v>
      </c>
      <c r="B30" s="168" t="s">
        <v>219</v>
      </c>
      <c r="C30" s="39">
        <f>_xlfn.IFERROR(VLOOKUP(M30,'[1]Sheet1'!$A$342:$K$416,2,FALSE),0)</f>
        <v>0</v>
      </c>
      <c r="D30" s="40">
        <f>_xlfn.IFERROR(VLOOKUP(M30,'[1]Sheet1'!$A$342:$K$416,3,FALSE)/100,0)</f>
        <v>0</v>
      </c>
      <c r="E30" s="41">
        <f>_xlfn.IFERROR(VLOOKUP(M30,'[1]Sheet1'!$A$342:$K$416,4,FALSE),0)</f>
        <v>2</v>
      </c>
      <c r="F30" s="40">
        <f>_xlfn.IFERROR(VLOOKUP(M30,'[1]Sheet1'!$A$342:$K$416,5,FALSE)/100,0)</f>
        <v>0.0016260162601626014</v>
      </c>
      <c r="G30" s="41">
        <f>_xlfn.IFERROR(VLOOKUP(M30,'[1]Sheet1'!$A$342:$K$416,6,FALSE),0)</f>
        <v>0</v>
      </c>
      <c r="H30" s="40">
        <f>_xlfn.IFERROR(VLOOKUP(M30,'[1]Sheet1'!$A$342:$K$416,7,FALSE)/100,0)</f>
        <v>0</v>
      </c>
      <c r="I30" s="41">
        <f>_xlfn.IFERROR(VLOOKUP(M30,'[1]Sheet1'!$A$342:$K$416,8,FALSE),0)</f>
        <v>0</v>
      </c>
      <c r="J30" s="16">
        <f>_xlfn.IFERROR(VLOOKUP(M30,'[1]Sheet1'!$A$342:$K$416,9,FALSE)/100,0)</f>
        <v>0</v>
      </c>
      <c r="K30" s="43">
        <f>_xlfn.IFERROR(VLOOKUP(M30,'[1]Sheet1'!$A$342:$K$416,10,FALSE),0)</f>
        <v>2</v>
      </c>
      <c r="L30" s="16">
        <f>_xlfn.IFERROR(VLOOKUP(M30,'[1]Sheet1'!$A$342:$K$416,11,FALSE)/100,0)</f>
        <v>0.00078003120124805</v>
      </c>
      <c r="M30" s="323" t="s">
        <v>218</v>
      </c>
    </row>
    <row r="31" spans="1:13" ht="15">
      <c r="A31" s="156" t="s">
        <v>220</v>
      </c>
      <c r="B31" s="169" t="s">
        <v>221</v>
      </c>
      <c r="C31" s="39">
        <f>_xlfn.IFERROR(VLOOKUP(M31,'[1]Sheet1'!$A$342:$K$416,2,FALSE),0)</f>
        <v>2</v>
      </c>
      <c r="D31" s="40">
        <f>_xlfn.IFERROR(VLOOKUP(M31,'[1]Sheet1'!$A$342:$K$416,3,FALSE)/100,0)</f>
        <v>0.001932367149758454</v>
      </c>
      <c r="E31" s="41">
        <f>_xlfn.IFERROR(VLOOKUP(M31,'[1]Sheet1'!$A$342:$K$416,4,FALSE),0)</f>
        <v>6</v>
      </c>
      <c r="F31" s="40">
        <f>_xlfn.IFERROR(VLOOKUP(M31,'[1]Sheet1'!$A$342:$K$416,5,FALSE)/100,0)</f>
        <v>0.004878048780487805</v>
      </c>
      <c r="G31" s="41">
        <f>_xlfn.IFERROR(VLOOKUP(M31,'[1]Sheet1'!$A$342:$K$416,6,FALSE),0)</f>
        <v>2</v>
      </c>
      <c r="H31" s="40">
        <f>_xlfn.IFERROR(VLOOKUP(M31,'[1]Sheet1'!$A$342:$K$416,7,FALSE)/100,0)</f>
        <v>0.007220216606498195</v>
      </c>
      <c r="I31" s="41">
        <f>_xlfn.IFERROR(VLOOKUP(M31,'[1]Sheet1'!$A$342:$K$416,8,FALSE),0)</f>
        <v>0</v>
      </c>
      <c r="J31" s="16">
        <f>_xlfn.IFERROR(VLOOKUP(M31,'[1]Sheet1'!$A$342:$K$416,9,FALSE)/100,0)</f>
        <v>0</v>
      </c>
      <c r="K31" s="43">
        <f>_xlfn.IFERROR(VLOOKUP(M31,'[1]Sheet1'!$A$342:$K$416,10,FALSE),0)</f>
        <v>10</v>
      </c>
      <c r="L31" s="16">
        <f>_xlfn.IFERROR(VLOOKUP(M31,'[1]Sheet1'!$A$342:$K$416,11,FALSE)/100,0)</f>
        <v>0.0039001560062402497</v>
      </c>
      <c r="M31" s="323" t="s">
        <v>220</v>
      </c>
    </row>
    <row r="32" spans="1:13" ht="28.5">
      <c r="A32" s="156" t="s">
        <v>222</v>
      </c>
      <c r="B32" s="170" t="s">
        <v>223</v>
      </c>
      <c r="C32" s="39">
        <f>_xlfn.IFERROR(VLOOKUP(M32,'[1]Sheet1'!$A$342:$K$416,2,FALSE),0)</f>
        <v>2</v>
      </c>
      <c r="D32" s="40">
        <f>_xlfn.IFERROR(VLOOKUP(M32,'[1]Sheet1'!$A$342:$K$416,3,FALSE)/100,0)</f>
        <v>0.001932367149758454</v>
      </c>
      <c r="E32" s="41">
        <f>_xlfn.IFERROR(VLOOKUP(M32,'[1]Sheet1'!$A$342:$K$416,4,FALSE),0)</f>
        <v>1</v>
      </c>
      <c r="F32" s="40">
        <f>_xlfn.IFERROR(VLOOKUP(M32,'[1]Sheet1'!$A$342:$K$416,5,FALSE)/100,0)</f>
        <v>0.0008130081300813007</v>
      </c>
      <c r="G32" s="41">
        <f>_xlfn.IFERROR(VLOOKUP(M32,'[1]Sheet1'!$A$342:$K$416,6,FALSE),0)</f>
        <v>0</v>
      </c>
      <c r="H32" s="40">
        <f>_xlfn.IFERROR(VLOOKUP(M32,'[1]Sheet1'!$A$342:$K$416,7,FALSE)/100,0)</f>
        <v>0</v>
      </c>
      <c r="I32" s="41">
        <f>_xlfn.IFERROR(VLOOKUP(M32,'[1]Sheet1'!$A$342:$K$416,8,FALSE),0)</f>
        <v>0</v>
      </c>
      <c r="J32" s="16">
        <f>_xlfn.IFERROR(VLOOKUP(M32,'[1]Sheet1'!$A$342:$K$416,9,FALSE)/100,0)</f>
        <v>0</v>
      </c>
      <c r="K32" s="43">
        <f>_xlfn.IFERROR(VLOOKUP(M32,'[1]Sheet1'!$A$342:$K$416,10,FALSE),0)</f>
        <v>3</v>
      </c>
      <c r="L32" s="16">
        <f>_xlfn.IFERROR(VLOOKUP(M32,'[1]Sheet1'!$A$342:$K$416,11,FALSE)/100,0)</f>
        <v>0.001170046801872075</v>
      </c>
      <c r="M32" s="323" t="s">
        <v>222</v>
      </c>
    </row>
    <row r="33" spans="1:13" ht="15">
      <c r="A33" s="156" t="s">
        <v>224</v>
      </c>
      <c r="B33" s="168" t="s">
        <v>225</v>
      </c>
      <c r="C33" s="39">
        <f>_xlfn.IFERROR(VLOOKUP(M33,'[1]Sheet1'!$A$342:$K$416,2,FALSE),0)</f>
        <v>0</v>
      </c>
      <c r="D33" s="40">
        <f>_xlfn.IFERROR(VLOOKUP(M33,'[1]Sheet1'!$A$342:$K$416,3,FALSE)/100,0)</f>
        <v>0</v>
      </c>
      <c r="E33" s="41">
        <f>_xlfn.IFERROR(VLOOKUP(M33,'[1]Sheet1'!$A$342:$K$416,4,FALSE),0)</f>
        <v>2</v>
      </c>
      <c r="F33" s="40">
        <f>_xlfn.IFERROR(VLOOKUP(M33,'[1]Sheet1'!$A$342:$K$416,5,FALSE)/100,0)</f>
        <v>0.0016260162601626014</v>
      </c>
      <c r="G33" s="41">
        <f>_xlfn.IFERROR(VLOOKUP(M33,'[1]Sheet1'!$A$342:$K$416,6,FALSE),0)</f>
        <v>0</v>
      </c>
      <c r="H33" s="40">
        <f>_xlfn.IFERROR(VLOOKUP(M33,'[1]Sheet1'!$A$342:$K$416,7,FALSE)/100,0)</f>
        <v>0</v>
      </c>
      <c r="I33" s="41">
        <f>_xlfn.IFERROR(VLOOKUP(M33,'[1]Sheet1'!$A$342:$K$416,8,FALSE),0)</f>
        <v>0</v>
      </c>
      <c r="J33" s="16">
        <f>_xlfn.IFERROR(VLOOKUP(M33,'[1]Sheet1'!$A$342:$K$416,9,FALSE)/100,0)</f>
        <v>0</v>
      </c>
      <c r="K33" s="43">
        <f>_xlfn.IFERROR(VLOOKUP(M33,'[1]Sheet1'!$A$342:$K$416,10,FALSE),0)</f>
        <v>2</v>
      </c>
      <c r="L33" s="16">
        <f>_xlfn.IFERROR(VLOOKUP(M33,'[1]Sheet1'!$A$342:$K$416,11,FALSE)/100,0)</f>
        <v>0.00078003120124805</v>
      </c>
      <c r="M33" s="323" t="s">
        <v>224</v>
      </c>
    </row>
    <row r="34" spans="1:13" ht="15">
      <c r="A34" s="156" t="s">
        <v>226</v>
      </c>
      <c r="B34" s="168" t="s">
        <v>227</v>
      </c>
      <c r="C34" s="39">
        <f>_xlfn.IFERROR(VLOOKUP(M34,'[1]Sheet1'!$A$342:$K$416,2,FALSE),0)</f>
        <v>0</v>
      </c>
      <c r="D34" s="40">
        <f>_xlfn.IFERROR(VLOOKUP(M34,'[1]Sheet1'!$A$342:$K$416,3,FALSE)/100,0)</f>
        <v>0</v>
      </c>
      <c r="E34" s="41">
        <f>_xlfn.IFERROR(VLOOKUP(M34,'[1]Sheet1'!$A$342:$K$416,4,FALSE),0)</f>
        <v>0</v>
      </c>
      <c r="F34" s="40">
        <f>_xlfn.IFERROR(VLOOKUP(M34,'[1]Sheet1'!$A$342:$K$416,5,FALSE)/100,0)</f>
        <v>0</v>
      </c>
      <c r="G34" s="41">
        <f>_xlfn.IFERROR(VLOOKUP(M34,'[1]Sheet1'!$A$342:$K$416,6,FALSE),0)</f>
        <v>0</v>
      </c>
      <c r="H34" s="40">
        <f>_xlfn.IFERROR(VLOOKUP(M34,'[1]Sheet1'!$A$342:$K$416,7,FALSE)/100,0)</f>
        <v>0</v>
      </c>
      <c r="I34" s="41">
        <f>_xlfn.IFERROR(VLOOKUP(M34,'[1]Sheet1'!$A$342:$K$416,8,FALSE),0)</f>
        <v>0</v>
      </c>
      <c r="J34" s="16">
        <f>_xlfn.IFERROR(VLOOKUP(M34,'[1]Sheet1'!$A$342:$K$416,9,FALSE)/100,0)</f>
        <v>0</v>
      </c>
      <c r="K34" s="43">
        <f>_xlfn.IFERROR(VLOOKUP(M34,'[1]Sheet1'!$A$342:$K$416,10,FALSE),0)</f>
        <v>0</v>
      </c>
      <c r="L34" s="16">
        <f>_xlfn.IFERROR(VLOOKUP(M34,'[1]Sheet1'!$A$342:$K$416,11,FALSE)/100,0)</f>
        <v>0</v>
      </c>
      <c r="M34" s="323" t="s">
        <v>226</v>
      </c>
    </row>
    <row r="35" spans="1:13" ht="15">
      <c r="A35" s="156" t="s">
        <v>228</v>
      </c>
      <c r="B35" s="168" t="s">
        <v>229</v>
      </c>
      <c r="C35" s="39">
        <f>_xlfn.IFERROR(VLOOKUP(M35,'[1]Sheet1'!$A$342:$K$416,2,FALSE),0)</f>
        <v>0</v>
      </c>
      <c r="D35" s="40">
        <f>_xlfn.IFERROR(VLOOKUP(M35,'[1]Sheet1'!$A$342:$K$416,3,FALSE)/100,0)</f>
        <v>0</v>
      </c>
      <c r="E35" s="41">
        <f>_xlfn.IFERROR(VLOOKUP(M35,'[1]Sheet1'!$A$342:$K$416,4,FALSE),0)</f>
        <v>1</v>
      </c>
      <c r="F35" s="40">
        <f>_xlfn.IFERROR(VLOOKUP(M35,'[1]Sheet1'!$A$342:$K$416,5,FALSE)/100,0)</f>
        <v>0.0008130081300813007</v>
      </c>
      <c r="G35" s="41">
        <f>_xlfn.IFERROR(VLOOKUP(M35,'[1]Sheet1'!$A$342:$K$416,6,FALSE),0)</f>
        <v>0</v>
      </c>
      <c r="H35" s="40">
        <f>_xlfn.IFERROR(VLOOKUP(M35,'[1]Sheet1'!$A$342:$K$416,7,FALSE)/100,0)</f>
        <v>0</v>
      </c>
      <c r="I35" s="41">
        <f>_xlfn.IFERROR(VLOOKUP(M35,'[1]Sheet1'!$A$342:$K$416,8,FALSE),0)</f>
        <v>0</v>
      </c>
      <c r="J35" s="16">
        <f>_xlfn.IFERROR(VLOOKUP(M35,'[1]Sheet1'!$A$342:$K$416,9,FALSE)/100,0)</f>
        <v>0</v>
      </c>
      <c r="K35" s="43">
        <f>_xlfn.IFERROR(VLOOKUP(M35,'[1]Sheet1'!$A$342:$K$416,10,FALSE),0)</f>
        <v>1</v>
      </c>
      <c r="L35" s="16">
        <f>_xlfn.IFERROR(VLOOKUP(M35,'[1]Sheet1'!$A$342:$K$416,11,FALSE)/100,0)</f>
        <v>0.000390015600624025</v>
      </c>
      <c r="M35" s="323" t="s">
        <v>228</v>
      </c>
    </row>
    <row r="36" spans="1:13" ht="15">
      <c r="A36" s="156" t="s">
        <v>230</v>
      </c>
      <c r="B36" s="168" t="s">
        <v>231</v>
      </c>
      <c r="C36" s="39">
        <f>_xlfn.IFERROR(VLOOKUP(M36,'[1]Sheet1'!$A$342:$K$416,2,FALSE),0)</f>
        <v>2</v>
      </c>
      <c r="D36" s="40">
        <f>_xlfn.IFERROR(VLOOKUP(M36,'[1]Sheet1'!$A$342:$K$416,3,FALSE)/100,0)</f>
        <v>0.001932367149758454</v>
      </c>
      <c r="E36" s="41">
        <f>_xlfn.IFERROR(VLOOKUP(M36,'[1]Sheet1'!$A$342:$K$416,4,FALSE),0)</f>
        <v>3</v>
      </c>
      <c r="F36" s="40">
        <f>_xlfn.IFERROR(VLOOKUP(M36,'[1]Sheet1'!$A$342:$K$416,5,FALSE)/100,0)</f>
        <v>0.0024390243902439024</v>
      </c>
      <c r="G36" s="41">
        <f>_xlfn.IFERROR(VLOOKUP(M36,'[1]Sheet1'!$A$342:$K$416,6,FALSE),0)</f>
        <v>0</v>
      </c>
      <c r="H36" s="40">
        <f>_xlfn.IFERROR(VLOOKUP(M36,'[1]Sheet1'!$A$342:$K$416,7,FALSE)/100,0)</f>
        <v>0</v>
      </c>
      <c r="I36" s="41">
        <f>_xlfn.IFERROR(VLOOKUP(M36,'[1]Sheet1'!$A$342:$K$416,8,FALSE),0)</f>
        <v>0</v>
      </c>
      <c r="J36" s="16">
        <f>_xlfn.IFERROR(VLOOKUP(M36,'[1]Sheet1'!$A$342:$K$416,9,FALSE)/100,0)</f>
        <v>0</v>
      </c>
      <c r="K36" s="43">
        <f>_xlfn.IFERROR(VLOOKUP(M36,'[1]Sheet1'!$A$342:$K$416,10,FALSE),0)</f>
        <v>5</v>
      </c>
      <c r="L36" s="16">
        <f>_xlfn.IFERROR(VLOOKUP(M36,'[1]Sheet1'!$A$342:$K$416,11,FALSE)/100,0)</f>
        <v>0.0019500780031201249</v>
      </c>
      <c r="M36" s="323" t="s">
        <v>230</v>
      </c>
    </row>
    <row r="37" spans="1:13" ht="28.5">
      <c r="A37" s="156" t="s">
        <v>232</v>
      </c>
      <c r="B37" s="168" t="s">
        <v>233</v>
      </c>
      <c r="C37" s="39">
        <f>_xlfn.IFERROR(VLOOKUP(M37,'[1]Sheet1'!$A$342:$K$416,2,FALSE),0)</f>
        <v>6</v>
      </c>
      <c r="D37" s="40">
        <f>_xlfn.IFERROR(VLOOKUP(M37,'[1]Sheet1'!$A$342:$K$416,3,FALSE)/100,0)</f>
        <v>0.005797101449275362</v>
      </c>
      <c r="E37" s="41">
        <f>_xlfn.IFERROR(VLOOKUP(M37,'[1]Sheet1'!$A$342:$K$416,4,FALSE),0)</f>
        <v>3</v>
      </c>
      <c r="F37" s="40">
        <f>_xlfn.IFERROR(VLOOKUP(M37,'[1]Sheet1'!$A$342:$K$416,5,FALSE)/100,0)</f>
        <v>0.0024390243902439024</v>
      </c>
      <c r="G37" s="41">
        <f>_xlfn.IFERROR(VLOOKUP(M37,'[1]Sheet1'!$A$342:$K$416,6,FALSE),0)</f>
        <v>0</v>
      </c>
      <c r="H37" s="40">
        <f>_xlfn.IFERROR(VLOOKUP(M37,'[1]Sheet1'!$A$342:$K$416,7,FALSE)/100,0)</f>
        <v>0</v>
      </c>
      <c r="I37" s="41">
        <f>_xlfn.IFERROR(VLOOKUP(M37,'[1]Sheet1'!$A$342:$K$416,8,FALSE),0)</f>
        <v>0</v>
      </c>
      <c r="J37" s="16">
        <f>_xlfn.IFERROR(VLOOKUP(M37,'[1]Sheet1'!$A$342:$K$416,9,FALSE)/100,0)</f>
        <v>0</v>
      </c>
      <c r="K37" s="43">
        <f>_xlfn.IFERROR(VLOOKUP(M37,'[1]Sheet1'!$A$342:$K$416,10,FALSE),0)</f>
        <v>9</v>
      </c>
      <c r="L37" s="16">
        <f>_xlfn.IFERROR(VLOOKUP(M37,'[1]Sheet1'!$A$342:$K$416,11,FALSE)/100,0)</f>
        <v>0.0035101404056162248</v>
      </c>
      <c r="M37" s="323" t="s">
        <v>232</v>
      </c>
    </row>
    <row r="38" spans="1:13" ht="15">
      <c r="A38" s="156" t="s">
        <v>234</v>
      </c>
      <c r="B38" s="168" t="s">
        <v>235</v>
      </c>
      <c r="C38" s="39">
        <f>_xlfn.IFERROR(VLOOKUP(M38,'[1]Sheet1'!$A$342:$K$416,2,FALSE),0)</f>
        <v>0</v>
      </c>
      <c r="D38" s="40">
        <f>_xlfn.IFERROR(VLOOKUP(M38,'[1]Sheet1'!$A$342:$K$416,3,FALSE)/100,0)</f>
        <v>0</v>
      </c>
      <c r="E38" s="41">
        <f>_xlfn.IFERROR(VLOOKUP(M38,'[1]Sheet1'!$A$342:$K$416,4,FALSE),0)</f>
        <v>0</v>
      </c>
      <c r="F38" s="40">
        <f>_xlfn.IFERROR(VLOOKUP(M38,'[1]Sheet1'!$A$342:$K$416,5,FALSE)/100,0)</f>
        <v>0</v>
      </c>
      <c r="G38" s="41">
        <f>_xlfn.IFERROR(VLOOKUP(M38,'[1]Sheet1'!$A$342:$K$416,6,FALSE),0)</f>
        <v>0</v>
      </c>
      <c r="H38" s="40">
        <f>_xlfn.IFERROR(VLOOKUP(M38,'[1]Sheet1'!$A$342:$K$416,7,FALSE)/100,0)</f>
        <v>0</v>
      </c>
      <c r="I38" s="41">
        <f>_xlfn.IFERROR(VLOOKUP(M38,'[1]Sheet1'!$A$342:$K$416,8,FALSE),0)</f>
        <v>0</v>
      </c>
      <c r="J38" s="16">
        <f>_xlfn.IFERROR(VLOOKUP(M38,'[1]Sheet1'!$A$342:$K$416,9,FALSE)/100,0)</f>
        <v>0</v>
      </c>
      <c r="K38" s="43">
        <f>_xlfn.IFERROR(VLOOKUP(M38,'[1]Sheet1'!$A$342:$K$416,10,FALSE),0)</f>
        <v>0</v>
      </c>
      <c r="L38" s="16">
        <f>_xlfn.IFERROR(VLOOKUP(M38,'[1]Sheet1'!$A$342:$K$416,11,FALSE)/100,0)</f>
        <v>0</v>
      </c>
      <c r="M38" s="322" t="s">
        <v>234</v>
      </c>
    </row>
    <row r="39" spans="1:13" ht="15">
      <c r="A39" s="156" t="s">
        <v>236</v>
      </c>
      <c r="B39" s="168" t="s">
        <v>237</v>
      </c>
      <c r="C39" s="39">
        <f>_xlfn.IFERROR(VLOOKUP(M39,'[1]Sheet1'!$A$342:$K$416,2,FALSE),0)</f>
        <v>0</v>
      </c>
      <c r="D39" s="40">
        <f>_xlfn.IFERROR(VLOOKUP(M39,'[1]Sheet1'!$A$342:$K$416,3,FALSE)/100,0)</f>
        <v>0</v>
      </c>
      <c r="E39" s="41">
        <f>_xlfn.IFERROR(VLOOKUP(M39,'[1]Sheet1'!$A$342:$K$416,4,FALSE),0)</f>
        <v>2</v>
      </c>
      <c r="F39" s="40">
        <f>_xlfn.IFERROR(VLOOKUP(M39,'[1]Sheet1'!$A$342:$K$416,5,FALSE)/100,0)</f>
        <v>0.0016260162601626014</v>
      </c>
      <c r="G39" s="41">
        <f>_xlfn.IFERROR(VLOOKUP(M39,'[1]Sheet1'!$A$342:$K$416,6,FALSE),0)</f>
        <v>0</v>
      </c>
      <c r="H39" s="40">
        <f>_xlfn.IFERROR(VLOOKUP(M39,'[1]Sheet1'!$A$342:$K$416,7,FALSE)/100,0)</f>
        <v>0</v>
      </c>
      <c r="I39" s="41">
        <f>_xlfn.IFERROR(VLOOKUP(M39,'[1]Sheet1'!$A$342:$K$416,8,FALSE),0)</f>
        <v>0</v>
      </c>
      <c r="J39" s="16">
        <f>_xlfn.IFERROR(VLOOKUP(M39,'[1]Sheet1'!$A$342:$K$416,9,FALSE)/100,0)</f>
        <v>0</v>
      </c>
      <c r="K39" s="43">
        <f>_xlfn.IFERROR(VLOOKUP(M39,'[1]Sheet1'!$A$342:$K$416,10,FALSE),0)</f>
        <v>2</v>
      </c>
      <c r="L39" s="16">
        <f>_xlfn.IFERROR(VLOOKUP(M39,'[1]Sheet1'!$A$342:$K$416,11,FALSE)/100,0)</f>
        <v>0.00078003120124805</v>
      </c>
      <c r="M39" s="322" t="s">
        <v>236</v>
      </c>
    </row>
    <row r="40" spans="1:13" ht="15">
      <c r="A40" s="156" t="s">
        <v>238</v>
      </c>
      <c r="B40" s="168" t="s">
        <v>239</v>
      </c>
      <c r="C40" s="39">
        <f>_xlfn.IFERROR(VLOOKUP(M40,'[1]Sheet1'!$A$342:$K$416,2,FALSE),0)</f>
        <v>4</v>
      </c>
      <c r="D40" s="40">
        <f>_xlfn.IFERROR(VLOOKUP(M40,'[1]Sheet1'!$A$342:$K$416,3,FALSE)/100,0)</f>
        <v>0.003864734299516908</v>
      </c>
      <c r="E40" s="41">
        <f>_xlfn.IFERROR(VLOOKUP(M40,'[1]Sheet1'!$A$342:$K$416,4,FALSE),0)</f>
        <v>6</v>
      </c>
      <c r="F40" s="40">
        <f>_xlfn.IFERROR(VLOOKUP(M40,'[1]Sheet1'!$A$342:$K$416,5,FALSE)/100,0)</f>
        <v>0.004878048780487805</v>
      </c>
      <c r="G40" s="41">
        <f>_xlfn.IFERROR(VLOOKUP(M40,'[1]Sheet1'!$A$342:$K$416,6,FALSE),0)</f>
        <v>0</v>
      </c>
      <c r="H40" s="40">
        <f>_xlfn.IFERROR(VLOOKUP(M40,'[1]Sheet1'!$A$342:$K$416,7,FALSE)/100,0)</f>
        <v>0</v>
      </c>
      <c r="I40" s="41">
        <f>_xlfn.IFERROR(VLOOKUP(M40,'[1]Sheet1'!$A$342:$K$416,8,FALSE),0)</f>
        <v>0</v>
      </c>
      <c r="J40" s="16">
        <f>_xlfn.IFERROR(VLOOKUP(M40,'[1]Sheet1'!$A$342:$K$416,9,FALSE)/100,0)</f>
        <v>0</v>
      </c>
      <c r="K40" s="43">
        <f>_xlfn.IFERROR(VLOOKUP(M40,'[1]Sheet1'!$A$342:$K$416,10,FALSE),0)</f>
        <v>10</v>
      </c>
      <c r="L40" s="16">
        <f>_xlfn.IFERROR(VLOOKUP(M40,'[1]Sheet1'!$A$342:$K$416,11,FALSE)/100,0)</f>
        <v>0.0039001560062402497</v>
      </c>
      <c r="M40" s="323" t="s">
        <v>238</v>
      </c>
    </row>
    <row r="41" spans="1:13" ht="15">
      <c r="A41" s="156" t="s">
        <v>240</v>
      </c>
      <c r="B41" s="168" t="s">
        <v>241</v>
      </c>
      <c r="C41" s="39">
        <f>_xlfn.IFERROR(VLOOKUP(M41,'[1]Sheet1'!$A$342:$K$416,2,FALSE),0)</f>
        <v>1</v>
      </c>
      <c r="D41" s="40">
        <f>_xlfn.IFERROR(VLOOKUP(M41,'[1]Sheet1'!$A$342:$K$416,3,FALSE)/100,0)</f>
        <v>0.000966183574879227</v>
      </c>
      <c r="E41" s="41">
        <f>_xlfn.IFERROR(VLOOKUP(M41,'[1]Sheet1'!$A$342:$K$416,4,FALSE),0)</f>
        <v>1</v>
      </c>
      <c r="F41" s="40">
        <f>_xlfn.IFERROR(VLOOKUP(M41,'[1]Sheet1'!$A$342:$K$416,5,FALSE)/100,0)</f>
        <v>0.0008130081300813007</v>
      </c>
      <c r="G41" s="41">
        <f>_xlfn.IFERROR(VLOOKUP(M41,'[1]Sheet1'!$A$342:$K$416,6,FALSE),0)</f>
        <v>0</v>
      </c>
      <c r="H41" s="40">
        <f>_xlfn.IFERROR(VLOOKUP(M41,'[1]Sheet1'!$A$342:$K$416,7,FALSE)/100,0)</f>
        <v>0</v>
      </c>
      <c r="I41" s="41">
        <f>_xlfn.IFERROR(VLOOKUP(M41,'[1]Sheet1'!$A$342:$K$416,8,FALSE),0)</f>
        <v>0</v>
      </c>
      <c r="J41" s="16">
        <f>_xlfn.IFERROR(VLOOKUP(M41,'[1]Sheet1'!$A$342:$K$416,9,FALSE)/100,0)</f>
        <v>0</v>
      </c>
      <c r="K41" s="43">
        <f>_xlfn.IFERROR(VLOOKUP(M41,'[1]Sheet1'!$A$342:$K$416,10,FALSE),0)</f>
        <v>2</v>
      </c>
      <c r="L41" s="16">
        <f>_xlfn.IFERROR(VLOOKUP(M41,'[1]Sheet1'!$A$342:$K$416,11,FALSE)/100,0)</f>
        <v>0.00078003120124805</v>
      </c>
      <c r="M41" s="323" t="s">
        <v>240</v>
      </c>
    </row>
    <row r="42" spans="1:13" ht="15">
      <c r="A42" s="156" t="s">
        <v>242</v>
      </c>
      <c r="B42" s="169" t="s">
        <v>243</v>
      </c>
      <c r="C42" s="39">
        <f>_xlfn.IFERROR(VLOOKUP(M42,'[1]Sheet1'!$A$342:$K$416,2,FALSE),0)</f>
        <v>12</v>
      </c>
      <c r="D42" s="40">
        <f>_xlfn.IFERROR(VLOOKUP(M42,'[1]Sheet1'!$A$342:$K$416,3,FALSE)/100,0)</f>
        <v>0.011594202898550725</v>
      </c>
      <c r="E42" s="41">
        <f>_xlfn.IFERROR(VLOOKUP(M42,'[1]Sheet1'!$A$342:$K$416,4,FALSE),0)</f>
        <v>16</v>
      </c>
      <c r="F42" s="40">
        <f>_xlfn.IFERROR(VLOOKUP(M42,'[1]Sheet1'!$A$342:$K$416,5,FALSE)/100,0)</f>
        <v>0.013008130081300811</v>
      </c>
      <c r="G42" s="41">
        <f>_xlfn.IFERROR(VLOOKUP(M42,'[1]Sheet1'!$A$342:$K$416,6,FALSE),0)</f>
        <v>2</v>
      </c>
      <c r="H42" s="40">
        <f>_xlfn.IFERROR(VLOOKUP(M42,'[1]Sheet1'!$A$342:$K$416,7,FALSE)/100,0)</f>
        <v>0.007220216606498195</v>
      </c>
      <c r="I42" s="41">
        <f>_xlfn.IFERROR(VLOOKUP(M42,'[1]Sheet1'!$A$342:$K$416,8,FALSE),0)</f>
        <v>0</v>
      </c>
      <c r="J42" s="16">
        <f>_xlfn.IFERROR(VLOOKUP(M42,'[1]Sheet1'!$A$342:$K$416,9,FALSE)/100,0)</f>
        <v>0</v>
      </c>
      <c r="K42" s="43">
        <f>_xlfn.IFERROR(VLOOKUP(M42,'[1]Sheet1'!$A$342:$K$416,10,FALSE),0)</f>
        <v>30</v>
      </c>
      <c r="L42" s="16">
        <f>_xlfn.IFERROR(VLOOKUP(M42,'[1]Sheet1'!$A$342:$K$416,11,FALSE)/100,0)</f>
        <v>0.01170046801872075</v>
      </c>
      <c r="M42" s="323" t="s">
        <v>242</v>
      </c>
    </row>
    <row r="43" spans="1:13" ht="15">
      <c r="A43" s="156" t="s">
        <v>244</v>
      </c>
      <c r="B43" s="168" t="s">
        <v>245</v>
      </c>
      <c r="C43" s="39">
        <f>_xlfn.IFERROR(VLOOKUP(M43,'[1]Sheet1'!$A$342:$K$416,2,FALSE),0)</f>
        <v>4</v>
      </c>
      <c r="D43" s="40">
        <f>_xlfn.IFERROR(VLOOKUP(M43,'[1]Sheet1'!$A$342:$K$416,3,FALSE)/100,0)</f>
        <v>0.003864734299516908</v>
      </c>
      <c r="E43" s="41">
        <f>_xlfn.IFERROR(VLOOKUP(M43,'[1]Sheet1'!$A$342:$K$416,4,FALSE),0)</f>
        <v>14</v>
      </c>
      <c r="F43" s="40">
        <f>_xlfn.IFERROR(VLOOKUP(M43,'[1]Sheet1'!$A$342:$K$416,5,FALSE)/100,0)</f>
        <v>0.01138211382113821</v>
      </c>
      <c r="G43" s="41">
        <f>_xlfn.IFERROR(VLOOKUP(M43,'[1]Sheet1'!$A$342:$K$416,6,FALSE),0)</f>
        <v>4</v>
      </c>
      <c r="H43" s="40">
        <f>_xlfn.IFERROR(VLOOKUP(M43,'[1]Sheet1'!$A$342:$K$416,7,FALSE)/100,0)</f>
        <v>0.01444043321299639</v>
      </c>
      <c r="I43" s="41">
        <f>_xlfn.IFERROR(VLOOKUP(M43,'[1]Sheet1'!$A$342:$K$416,8,FALSE),0)</f>
        <v>0</v>
      </c>
      <c r="J43" s="16">
        <f>_xlfn.IFERROR(VLOOKUP(M43,'[1]Sheet1'!$A$342:$K$416,9,FALSE)/100,0)</f>
        <v>0</v>
      </c>
      <c r="K43" s="43">
        <f>_xlfn.IFERROR(VLOOKUP(M43,'[1]Sheet1'!$A$342:$K$416,10,FALSE),0)</f>
        <v>22</v>
      </c>
      <c r="L43" s="16">
        <f>_xlfn.IFERROR(VLOOKUP(M43,'[1]Sheet1'!$A$342:$K$416,11,FALSE)/100,0)</f>
        <v>0.00858034321372855</v>
      </c>
      <c r="M43" s="323" t="s">
        <v>244</v>
      </c>
    </row>
    <row r="44" spans="1:13" ht="15">
      <c r="A44" s="156" t="s">
        <v>246</v>
      </c>
      <c r="B44" s="168" t="s">
        <v>247</v>
      </c>
      <c r="C44" s="39">
        <f>_xlfn.IFERROR(VLOOKUP(M44,'[1]Sheet1'!$A$342:$K$416,2,FALSE),0)</f>
        <v>30</v>
      </c>
      <c r="D44" s="40">
        <f>_xlfn.IFERROR(VLOOKUP(M44,'[1]Sheet1'!$A$342:$K$416,3,FALSE)/100,0)</f>
        <v>0.028985507246376812</v>
      </c>
      <c r="E44" s="41">
        <f>_xlfn.IFERROR(VLOOKUP(M44,'[1]Sheet1'!$A$342:$K$416,4,FALSE),0)</f>
        <v>54</v>
      </c>
      <c r="F44" s="40">
        <f>_xlfn.IFERROR(VLOOKUP(M44,'[1]Sheet1'!$A$342:$K$416,5,FALSE)/100,0)</f>
        <v>0.04390243902439024</v>
      </c>
      <c r="G44" s="41">
        <f>_xlfn.IFERROR(VLOOKUP(M44,'[1]Sheet1'!$A$342:$K$416,6,FALSE),0)</f>
        <v>11</v>
      </c>
      <c r="H44" s="40">
        <f>_xlfn.IFERROR(VLOOKUP(M44,'[1]Sheet1'!$A$342:$K$416,7,FALSE)/100,0)</f>
        <v>0.039711191335740074</v>
      </c>
      <c r="I44" s="41">
        <f>_xlfn.IFERROR(VLOOKUP(M44,'[1]Sheet1'!$A$342:$K$416,8,FALSE),0)</f>
        <v>1</v>
      </c>
      <c r="J44" s="16">
        <f>_xlfn.IFERROR(VLOOKUP(M44,'[1]Sheet1'!$A$342:$K$416,9,FALSE)/100,0)</f>
        <v>0.045454545454545456</v>
      </c>
      <c r="K44" s="43">
        <f>_xlfn.IFERROR(VLOOKUP(M44,'[1]Sheet1'!$A$342:$K$416,10,FALSE),0)</f>
        <v>96</v>
      </c>
      <c r="L44" s="16">
        <f>_xlfn.IFERROR(VLOOKUP(M44,'[1]Sheet1'!$A$342:$K$416,11,FALSE)/100,0)</f>
        <v>0.0374414976599064</v>
      </c>
      <c r="M44" s="323" t="s">
        <v>246</v>
      </c>
    </row>
    <row r="45" spans="1:13" ht="28.5">
      <c r="A45" s="156" t="s">
        <v>248</v>
      </c>
      <c r="B45" s="169" t="s">
        <v>249</v>
      </c>
      <c r="C45" s="39">
        <f>_xlfn.IFERROR(VLOOKUP(M45,'[1]Sheet1'!$A$342:$K$416,2,FALSE),0)</f>
        <v>10</v>
      </c>
      <c r="D45" s="40">
        <f>_xlfn.IFERROR(VLOOKUP(M45,'[1]Sheet1'!$A$342:$K$416,3,FALSE)/100,0)</f>
        <v>0.009661835748792272</v>
      </c>
      <c r="E45" s="41">
        <f>_xlfn.IFERROR(VLOOKUP(M45,'[1]Sheet1'!$A$342:$K$416,4,FALSE),0)</f>
        <v>19</v>
      </c>
      <c r="F45" s="40">
        <f>_xlfn.IFERROR(VLOOKUP(M45,'[1]Sheet1'!$A$342:$K$416,5,FALSE)/100,0)</f>
        <v>0.015447154471544716</v>
      </c>
      <c r="G45" s="41">
        <f>_xlfn.IFERROR(VLOOKUP(M45,'[1]Sheet1'!$A$342:$K$416,6,FALSE),0)</f>
        <v>1</v>
      </c>
      <c r="H45" s="40">
        <f>_xlfn.IFERROR(VLOOKUP(M45,'[1]Sheet1'!$A$342:$K$416,7,FALSE)/100,0)</f>
        <v>0.0036101083032490976</v>
      </c>
      <c r="I45" s="41">
        <f>_xlfn.IFERROR(VLOOKUP(M45,'[1]Sheet1'!$A$342:$K$416,8,FALSE),0)</f>
        <v>0</v>
      </c>
      <c r="J45" s="16">
        <f>_xlfn.IFERROR(VLOOKUP(M45,'[1]Sheet1'!$A$342:$K$416,9,FALSE)/100,0)</f>
        <v>0</v>
      </c>
      <c r="K45" s="43">
        <f>_xlfn.IFERROR(VLOOKUP(M45,'[1]Sheet1'!$A$342:$K$416,10,FALSE),0)</f>
        <v>30</v>
      </c>
      <c r="L45" s="16">
        <f>_xlfn.IFERROR(VLOOKUP(M45,'[1]Sheet1'!$A$342:$K$416,11,FALSE)/100,0)</f>
        <v>0.01170046801872075</v>
      </c>
      <c r="M45" s="323" t="s">
        <v>248</v>
      </c>
    </row>
    <row r="46" spans="1:13" ht="28.5">
      <c r="A46" s="156" t="s">
        <v>250</v>
      </c>
      <c r="B46" s="169" t="s">
        <v>251</v>
      </c>
      <c r="C46" s="39">
        <f>_xlfn.IFERROR(VLOOKUP(M46,'[1]Sheet1'!$A$342:$K$416,2,FALSE),0)</f>
        <v>76</v>
      </c>
      <c r="D46" s="40">
        <f>_xlfn.IFERROR(VLOOKUP(M46,'[1]Sheet1'!$A$342:$K$416,3,FALSE)/100,0)</f>
        <v>0.07342995169082127</v>
      </c>
      <c r="E46" s="41">
        <f>_xlfn.IFERROR(VLOOKUP(M46,'[1]Sheet1'!$A$342:$K$416,4,FALSE),0)</f>
        <v>82</v>
      </c>
      <c r="F46" s="40">
        <f>_xlfn.IFERROR(VLOOKUP(M46,'[1]Sheet1'!$A$342:$K$416,5,FALSE)/100,0)</f>
        <v>0.06666666666666668</v>
      </c>
      <c r="G46" s="41">
        <f>_xlfn.IFERROR(VLOOKUP(M46,'[1]Sheet1'!$A$342:$K$416,6,FALSE),0)</f>
        <v>16</v>
      </c>
      <c r="H46" s="40">
        <f>_xlfn.IFERROR(VLOOKUP(M46,'[1]Sheet1'!$A$342:$K$416,7,FALSE)/100,0)</f>
        <v>0.05776173285198556</v>
      </c>
      <c r="I46" s="41">
        <f>_xlfn.IFERROR(VLOOKUP(M46,'[1]Sheet1'!$A$342:$K$416,8,FALSE),0)</f>
        <v>0</v>
      </c>
      <c r="J46" s="16">
        <f>_xlfn.IFERROR(VLOOKUP(M46,'[1]Sheet1'!$A$342:$K$416,9,FALSE)/100,0)</f>
        <v>0</v>
      </c>
      <c r="K46" s="43">
        <f>_xlfn.IFERROR(VLOOKUP(M46,'[1]Sheet1'!$A$342:$K$416,10,FALSE),0)</f>
        <v>174</v>
      </c>
      <c r="L46" s="16">
        <f>_xlfn.IFERROR(VLOOKUP(M46,'[1]Sheet1'!$A$342:$K$416,11,FALSE)/100,0)</f>
        <v>0.06786271450858035</v>
      </c>
      <c r="M46" s="323" t="s">
        <v>250</v>
      </c>
    </row>
    <row r="47" spans="1:13" ht="28.5">
      <c r="A47" s="156" t="s">
        <v>252</v>
      </c>
      <c r="B47" s="169" t="s">
        <v>253</v>
      </c>
      <c r="C47" s="39">
        <f>_xlfn.IFERROR(VLOOKUP(M47,'[1]Sheet1'!$A$342:$K$416,2,FALSE),0)</f>
        <v>20</v>
      </c>
      <c r="D47" s="40">
        <f>_xlfn.IFERROR(VLOOKUP(M47,'[1]Sheet1'!$A$342:$K$416,3,FALSE)/100,0)</f>
        <v>0.019323671497584544</v>
      </c>
      <c r="E47" s="41">
        <f>_xlfn.IFERROR(VLOOKUP(M47,'[1]Sheet1'!$A$342:$K$416,4,FALSE),0)</f>
        <v>30</v>
      </c>
      <c r="F47" s="40">
        <f>_xlfn.IFERROR(VLOOKUP(M47,'[1]Sheet1'!$A$342:$K$416,5,FALSE)/100,0)</f>
        <v>0.024390243902439025</v>
      </c>
      <c r="G47" s="41">
        <f>_xlfn.IFERROR(VLOOKUP(M47,'[1]Sheet1'!$A$342:$K$416,6,FALSE),0)</f>
        <v>10</v>
      </c>
      <c r="H47" s="40">
        <f>_xlfn.IFERROR(VLOOKUP(M47,'[1]Sheet1'!$A$342:$K$416,7,FALSE)/100,0)</f>
        <v>0.036101083032490974</v>
      </c>
      <c r="I47" s="41">
        <f>_xlfn.IFERROR(VLOOKUP(M47,'[1]Sheet1'!$A$342:$K$416,8,FALSE),0)</f>
        <v>1</v>
      </c>
      <c r="J47" s="16">
        <f>_xlfn.IFERROR(VLOOKUP(M47,'[1]Sheet1'!$A$342:$K$416,9,FALSE)/100,0)</f>
        <v>0.045454545454545456</v>
      </c>
      <c r="K47" s="43">
        <f>_xlfn.IFERROR(VLOOKUP(M47,'[1]Sheet1'!$A$342:$K$416,10,FALSE),0)</f>
        <v>61</v>
      </c>
      <c r="L47" s="16">
        <f>_xlfn.IFERROR(VLOOKUP(M47,'[1]Sheet1'!$A$342:$K$416,11,FALSE)/100,0)</f>
        <v>0.02379095163806552</v>
      </c>
      <c r="M47" s="323" t="s">
        <v>252</v>
      </c>
    </row>
    <row r="48" spans="1:13" ht="15">
      <c r="A48" s="156" t="s">
        <v>254</v>
      </c>
      <c r="B48" s="168" t="s">
        <v>255</v>
      </c>
      <c r="C48" s="39">
        <f>_xlfn.IFERROR(VLOOKUP(M48,'[1]Sheet1'!$A$342:$K$416,2,FALSE),0)</f>
        <v>47</v>
      </c>
      <c r="D48" s="40">
        <f>_xlfn.IFERROR(VLOOKUP(M48,'[1]Sheet1'!$A$342:$K$416,3,FALSE)/100,0)</f>
        <v>0.04541062801932367</v>
      </c>
      <c r="E48" s="41">
        <f>_xlfn.IFERROR(VLOOKUP(M48,'[1]Sheet1'!$A$342:$K$416,4,FALSE),0)</f>
        <v>215</v>
      </c>
      <c r="F48" s="40">
        <f>_xlfn.IFERROR(VLOOKUP(M48,'[1]Sheet1'!$A$342:$K$416,5,FALSE)/100,0)</f>
        <v>0.17479674796747968</v>
      </c>
      <c r="G48" s="41">
        <f>_xlfn.IFERROR(VLOOKUP(M48,'[1]Sheet1'!$A$342:$K$416,6,FALSE),0)</f>
        <v>66</v>
      </c>
      <c r="H48" s="40">
        <f>_xlfn.IFERROR(VLOOKUP(M48,'[1]Sheet1'!$A$342:$K$416,7,FALSE)/100,0)</f>
        <v>0.23826714801444043</v>
      </c>
      <c r="I48" s="41">
        <f>_xlfn.IFERROR(VLOOKUP(M48,'[1]Sheet1'!$A$342:$K$416,8,FALSE),0)</f>
        <v>11</v>
      </c>
      <c r="J48" s="16">
        <f>_xlfn.IFERROR(VLOOKUP(M48,'[1]Sheet1'!$A$342:$K$416,9,FALSE)/100,0)</f>
        <v>0.5</v>
      </c>
      <c r="K48" s="43">
        <f>_xlfn.IFERROR(VLOOKUP(M48,'[1]Sheet1'!$A$342:$K$416,10,FALSE),0)</f>
        <v>339</v>
      </c>
      <c r="L48" s="16">
        <f>_xlfn.IFERROR(VLOOKUP(M48,'[1]Sheet1'!$A$342:$K$416,11,FALSE)/100,0)</f>
        <v>0.13221528861154447</v>
      </c>
      <c r="M48" s="323" t="s">
        <v>254</v>
      </c>
    </row>
    <row r="49" spans="1:13" ht="15">
      <c r="A49" s="156" t="s">
        <v>256</v>
      </c>
      <c r="B49" s="168" t="s">
        <v>257</v>
      </c>
      <c r="C49" s="39">
        <f>_xlfn.IFERROR(VLOOKUP(M49,'[1]Sheet1'!$A$342:$K$416,2,FALSE),0)</f>
        <v>1</v>
      </c>
      <c r="D49" s="40">
        <f>_xlfn.IFERROR(VLOOKUP(M49,'[1]Sheet1'!$A$342:$K$416,3,FALSE)/100,0)</f>
        <v>0.000966183574879227</v>
      </c>
      <c r="E49" s="41">
        <f>_xlfn.IFERROR(VLOOKUP(M49,'[1]Sheet1'!$A$342:$K$416,4,FALSE),0)</f>
        <v>0</v>
      </c>
      <c r="F49" s="40">
        <f>_xlfn.IFERROR(VLOOKUP(M49,'[1]Sheet1'!$A$342:$K$416,5,FALSE)/100,0)</f>
        <v>0</v>
      </c>
      <c r="G49" s="41">
        <f>_xlfn.IFERROR(VLOOKUP(M49,'[1]Sheet1'!$A$342:$K$416,6,FALSE),0)</f>
        <v>0</v>
      </c>
      <c r="H49" s="40">
        <f>_xlfn.IFERROR(VLOOKUP(M49,'[1]Sheet1'!$A$342:$K$416,7,FALSE)/100,0)</f>
        <v>0</v>
      </c>
      <c r="I49" s="41">
        <f>_xlfn.IFERROR(VLOOKUP(M49,'[1]Sheet1'!$A$342:$K$416,8,FALSE),0)</f>
        <v>0</v>
      </c>
      <c r="J49" s="16">
        <f>_xlfn.IFERROR(VLOOKUP(M49,'[1]Sheet1'!$A$342:$K$416,9,FALSE)/100,0)</f>
        <v>0</v>
      </c>
      <c r="K49" s="43">
        <f>_xlfn.IFERROR(VLOOKUP(M49,'[1]Sheet1'!$A$342:$K$416,10,FALSE),0)</f>
        <v>1</v>
      </c>
      <c r="L49" s="16">
        <f>_xlfn.IFERROR(VLOOKUP(M49,'[1]Sheet1'!$A$342:$K$416,11,FALSE)/100,0)</f>
        <v>0.000390015600624025</v>
      </c>
      <c r="M49" s="322" t="s">
        <v>256</v>
      </c>
    </row>
    <row r="50" spans="1:13" ht="15">
      <c r="A50" s="156" t="s">
        <v>258</v>
      </c>
      <c r="B50" s="168" t="s">
        <v>259</v>
      </c>
      <c r="C50" s="39">
        <f>_xlfn.IFERROR(VLOOKUP(M50,'[1]Sheet1'!$A$342:$K$416,2,FALSE),0)</f>
        <v>0</v>
      </c>
      <c r="D50" s="40">
        <f>_xlfn.IFERROR(VLOOKUP(M50,'[1]Sheet1'!$A$342:$K$416,3,FALSE)/100,0)</f>
        <v>0</v>
      </c>
      <c r="E50" s="41">
        <f>_xlfn.IFERROR(VLOOKUP(M50,'[1]Sheet1'!$A$342:$K$416,4,FALSE),0)</f>
        <v>2</v>
      </c>
      <c r="F50" s="40">
        <f>_xlfn.IFERROR(VLOOKUP(M50,'[1]Sheet1'!$A$342:$K$416,5,FALSE)/100,0)</f>
        <v>0.0016260162601626014</v>
      </c>
      <c r="G50" s="41">
        <f>_xlfn.IFERROR(VLOOKUP(M50,'[1]Sheet1'!$A$342:$K$416,6,FALSE),0)</f>
        <v>0</v>
      </c>
      <c r="H50" s="40">
        <f>_xlfn.IFERROR(VLOOKUP(M50,'[1]Sheet1'!$A$342:$K$416,7,FALSE)/100,0)</f>
        <v>0</v>
      </c>
      <c r="I50" s="41">
        <f>_xlfn.IFERROR(VLOOKUP(M50,'[1]Sheet1'!$A$342:$K$416,8,FALSE),0)</f>
        <v>0</v>
      </c>
      <c r="J50" s="16">
        <f>_xlfn.IFERROR(VLOOKUP(M50,'[1]Sheet1'!$A$342:$K$416,9,FALSE)/100,0)</f>
        <v>0</v>
      </c>
      <c r="K50" s="43">
        <f>_xlfn.IFERROR(VLOOKUP(M50,'[1]Sheet1'!$A$342:$K$416,10,FALSE),0)</f>
        <v>2</v>
      </c>
      <c r="L50" s="16">
        <f>_xlfn.IFERROR(VLOOKUP(M50,'[1]Sheet1'!$A$342:$K$416,11,FALSE)/100,0)</f>
        <v>0.00078003120124805</v>
      </c>
      <c r="M50" s="323" t="s">
        <v>258</v>
      </c>
    </row>
    <row r="51" spans="1:13" ht="15">
      <c r="A51" s="156" t="s">
        <v>260</v>
      </c>
      <c r="B51" s="168" t="s">
        <v>261</v>
      </c>
      <c r="C51" s="39">
        <f>_xlfn.IFERROR(VLOOKUP(M51,'[1]Sheet1'!$A$342:$K$416,2,FALSE),0)</f>
        <v>19</v>
      </c>
      <c r="D51" s="40">
        <f>_xlfn.IFERROR(VLOOKUP(M51,'[1]Sheet1'!$A$342:$K$416,3,FALSE)/100,0)</f>
        <v>0.018357487922705317</v>
      </c>
      <c r="E51" s="41">
        <f>_xlfn.IFERROR(VLOOKUP(M51,'[1]Sheet1'!$A$342:$K$416,4,FALSE),0)</f>
        <v>23</v>
      </c>
      <c r="F51" s="40">
        <f>_xlfn.IFERROR(VLOOKUP(M51,'[1]Sheet1'!$A$342:$K$416,5,FALSE)/100,0)</f>
        <v>0.01869918699186992</v>
      </c>
      <c r="G51" s="41">
        <f>_xlfn.IFERROR(VLOOKUP(M51,'[1]Sheet1'!$A$342:$K$416,6,FALSE),0)</f>
        <v>5</v>
      </c>
      <c r="H51" s="40">
        <f>_xlfn.IFERROR(VLOOKUP(M51,'[1]Sheet1'!$A$342:$K$416,7,FALSE)/100,0)</f>
        <v>0.018050541516245487</v>
      </c>
      <c r="I51" s="41">
        <f>_xlfn.IFERROR(VLOOKUP(M51,'[1]Sheet1'!$A$342:$K$416,8,FALSE),0)</f>
        <v>0</v>
      </c>
      <c r="J51" s="16">
        <f>_xlfn.IFERROR(VLOOKUP(M51,'[1]Sheet1'!$A$342:$K$416,9,FALSE)/100,0)</f>
        <v>0</v>
      </c>
      <c r="K51" s="43">
        <f>_xlfn.IFERROR(VLOOKUP(M51,'[1]Sheet1'!$A$342:$K$416,10,FALSE),0)</f>
        <v>47</v>
      </c>
      <c r="L51" s="16">
        <f>_xlfn.IFERROR(VLOOKUP(M51,'[1]Sheet1'!$A$342:$K$416,11,FALSE)/100,0)</f>
        <v>0.018330733229329172</v>
      </c>
      <c r="M51" s="323" t="s">
        <v>260</v>
      </c>
    </row>
    <row r="52" spans="1:13" ht="15">
      <c r="A52" s="156" t="s">
        <v>262</v>
      </c>
      <c r="B52" s="168" t="s">
        <v>263</v>
      </c>
      <c r="C52" s="39">
        <f>_xlfn.IFERROR(VLOOKUP(M52,'[1]Sheet1'!$A$342:$K$416,2,FALSE),0)</f>
        <v>26</v>
      </c>
      <c r="D52" s="40">
        <f>_xlfn.IFERROR(VLOOKUP(M52,'[1]Sheet1'!$A$342:$K$416,3,FALSE)/100,0)</f>
        <v>0.025120772946859903</v>
      </c>
      <c r="E52" s="41">
        <f>_xlfn.IFERROR(VLOOKUP(M52,'[1]Sheet1'!$A$342:$K$416,4,FALSE),0)</f>
        <v>59</v>
      </c>
      <c r="F52" s="40">
        <f>_xlfn.IFERROR(VLOOKUP(M52,'[1]Sheet1'!$A$342:$K$416,5,FALSE)/100,0)</f>
        <v>0.04796747967479675</v>
      </c>
      <c r="G52" s="41">
        <f>_xlfn.IFERROR(VLOOKUP(M52,'[1]Sheet1'!$A$342:$K$416,6,FALSE),0)</f>
        <v>14</v>
      </c>
      <c r="H52" s="40">
        <f>_xlfn.IFERROR(VLOOKUP(M52,'[1]Sheet1'!$A$342:$K$416,7,FALSE)/100,0)</f>
        <v>0.05054151624548736</v>
      </c>
      <c r="I52" s="41">
        <f>_xlfn.IFERROR(VLOOKUP(M52,'[1]Sheet1'!$A$342:$K$416,8,FALSE),0)</f>
        <v>0</v>
      </c>
      <c r="J52" s="16">
        <f>_xlfn.IFERROR(VLOOKUP(M52,'[1]Sheet1'!$A$342:$K$416,9,FALSE)/100,0)</f>
        <v>0</v>
      </c>
      <c r="K52" s="43">
        <f>_xlfn.IFERROR(VLOOKUP(M52,'[1]Sheet1'!$A$342:$K$416,10,FALSE),0)</f>
        <v>99</v>
      </c>
      <c r="L52" s="16">
        <f>_xlfn.IFERROR(VLOOKUP(M52,'[1]Sheet1'!$A$342:$K$416,11,FALSE)/100,0)</f>
        <v>0.038611544461778474</v>
      </c>
      <c r="M52" s="323" t="s">
        <v>262</v>
      </c>
    </row>
    <row r="53" spans="1:13" ht="15.75" thickBot="1">
      <c r="A53" s="164" t="s">
        <v>264</v>
      </c>
      <c r="B53" s="171" t="s">
        <v>265</v>
      </c>
      <c r="C53" s="62">
        <f>_xlfn.IFERROR(VLOOKUP(M53,'[1]Sheet1'!$A$342:$K$416,2,FALSE),0)</f>
        <v>3</v>
      </c>
      <c r="D53" s="63">
        <f>_xlfn.IFERROR(VLOOKUP(M53,'[1]Sheet1'!$A$342:$K$416,3,FALSE)/100,0)</f>
        <v>0.002898550724637681</v>
      </c>
      <c r="E53" s="64">
        <f>_xlfn.IFERROR(VLOOKUP(M53,'[1]Sheet1'!$A$342:$K$416,4,FALSE),0)</f>
        <v>3</v>
      </c>
      <c r="F53" s="63">
        <f>_xlfn.IFERROR(VLOOKUP(M53,'[1]Sheet1'!$A$342:$K$416,5,FALSE)/100,0)</f>
        <v>0.0024390243902439024</v>
      </c>
      <c r="G53" s="64">
        <f>_xlfn.IFERROR(VLOOKUP(M53,'[1]Sheet1'!$A$342:$K$416,6,FALSE),0)</f>
        <v>2</v>
      </c>
      <c r="H53" s="63">
        <f>_xlfn.IFERROR(VLOOKUP(M53,'[1]Sheet1'!$A$342:$K$416,7,FALSE)/100,0)</f>
        <v>0.007220216606498195</v>
      </c>
      <c r="I53" s="64">
        <f>_xlfn.IFERROR(VLOOKUP(M53,'[1]Sheet1'!$A$342:$K$416,8,FALSE),0)</f>
        <v>0</v>
      </c>
      <c r="J53" s="20">
        <f>_xlfn.IFERROR(VLOOKUP(M53,'[1]Sheet1'!$A$342:$K$416,9,FALSE)/100,0)</f>
        <v>0</v>
      </c>
      <c r="K53" s="65">
        <f>_xlfn.IFERROR(VLOOKUP(M53,'[1]Sheet1'!$A$342:$K$416,10,FALSE),0)</f>
        <v>8</v>
      </c>
      <c r="L53" s="20">
        <f>_xlfn.IFERROR(VLOOKUP(M53,'[1]Sheet1'!$A$342:$K$416,11,FALSE)/100,0)</f>
        <v>0.0031201248049922</v>
      </c>
      <c r="M53" s="323" t="s">
        <v>264</v>
      </c>
    </row>
    <row r="54" spans="1:13" ht="15">
      <c r="A54" s="152" t="s">
        <v>266</v>
      </c>
      <c r="B54" s="172" t="s">
        <v>267</v>
      </c>
      <c r="C54" s="33">
        <f>_xlfn.IFERROR(VLOOKUP(M54,'[1]Sheet1'!$A$342:$K$416,2,FALSE),0)</f>
        <v>23</v>
      </c>
      <c r="D54" s="34">
        <f>_xlfn.IFERROR(VLOOKUP(M54,'[1]Sheet1'!$A$342:$K$416,3,FALSE)/100,0)</f>
        <v>0.022222222222222223</v>
      </c>
      <c r="E54" s="35">
        <f>_xlfn.IFERROR(VLOOKUP(M54,'[1]Sheet1'!$A$342:$K$416,4,FALSE),0)</f>
        <v>27</v>
      </c>
      <c r="F54" s="34">
        <f>_xlfn.IFERROR(VLOOKUP(M54,'[1]Sheet1'!$A$342:$K$416,5,FALSE)/100,0)</f>
        <v>0.02195121951219512</v>
      </c>
      <c r="G54" s="35">
        <f>_xlfn.IFERROR(VLOOKUP(M54,'[1]Sheet1'!$A$342:$K$416,6,FALSE),0)</f>
        <v>8</v>
      </c>
      <c r="H54" s="34">
        <f>_xlfn.IFERROR(VLOOKUP(M54,'[1]Sheet1'!$A$342:$K$416,7,FALSE)/100,0)</f>
        <v>0.02888086642599278</v>
      </c>
      <c r="I54" s="35">
        <f>_xlfn.IFERROR(VLOOKUP(M54,'[1]Sheet1'!$A$342:$K$416,8,FALSE),0)</f>
        <v>0</v>
      </c>
      <c r="J54" s="12">
        <f>_xlfn.IFERROR(VLOOKUP(M54,'[1]Sheet1'!$A$342:$K$416,9,FALSE)/100,0)</f>
        <v>0</v>
      </c>
      <c r="K54" s="37">
        <f>_xlfn.IFERROR(VLOOKUP(M54,'[1]Sheet1'!$A$342:$K$416,10,FALSE),0)</f>
        <v>58</v>
      </c>
      <c r="L54" s="12">
        <f>_xlfn.IFERROR(VLOOKUP(M54,'[1]Sheet1'!$A$342:$K$416,11,FALSE)/100,0)</f>
        <v>0.02262090483619345</v>
      </c>
      <c r="M54" s="323" t="s">
        <v>266</v>
      </c>
    </row>
    <row r="55" spans="1:13" ht="15">
      <c r="A55" s="156" t="s">
        <v>268</v>
      </c>
      <c r="B55" s="168" t="s">
        <v>269</v>
      </c>
      <c r="C55" s="39">
        <f>_xlfn.IFERROR(VLOOKUP(M55,'[1]Sheet1'!$A$342:$K$416,2,FALSE),0)</f>
        <v>3</v>
      </c>
      <c r="D55" s="40">
        <f>_xlfn.IFERROR(VLOOKUP(M55,'[1]Sheet1'!$A$342:$K$416,3,FALSE)/100,0)</f>
        <v>0.002898550724637681</v>
      </c>
      <c r="E55" s="41">
        <f>_xlfn.IFERROR(VLOOKUP(M55,'[1]Sheet1'!$A$342:$K$416,4,FALSE),0)</f>
        <v>1</v>
      </c>
      <c r="F55" s="40">
        <f>_xlfn.IFERROR(VLOOKUP(M55,'[1]Sheet1'!$A$342:$K$416,5,FALSE)/100,0)</f>
        <v>0.0008130081300813007</v>
      </c>
      <c r="G55" s="41">
        <f>_xlfn.IFERROR(VLOOKUP(M55,'[1]Sheet1'!$A$342:$K$416,6,FALSE),0)</f>
        <v>0</v>
      </c>
      <c r="H55" s="40">
        <f>_xlfn.IFERROR(VLOOKUP(M55,'[1]Sheet1'!$A$342:$K$416,7,FALSE)/100,0)</f>
        <v>0</v>
      </c>
      <c r="I55" s="41">
        <f>_xlfn.IFERROR(VLOOKUP(M55,'[1]Sheet1'!$A$342:$K$416,8,FALSE),0)</f>
        <v>0</v>
      </c>
      <c r="J55" s="16">
        <f>_xlfn.IFERROR(VLOOKUP(M55,'[1]Sheet1'!$A$342:$K$416,9,FALSE)/100,0)</f>
        <v>0</v>
      </c>
      <c r="K55" s="43">
        <f>_xlfn.IFERROR(VLOOKUP(M55,'[1]Sheet1'!$A$342:$K$416,10,FALSE),0)</f>
        <v>4</v>
      </c>
      <c r="L55" s="16">
        <f>_xlfn.IFERROR(VLOOKUP(M55,'[1]Sheet1'!$A$342:$K$416,11,FALSE)/100,0)</f>
        <v>0.0015600624024961</v>
      </c>
      <c r="M55" s="323" t="s">
        <v>268</v>
      </c>
    </row>
    <row r="56" spans="1:13" ht="42.75">
      <c r="A56" s="156" t="s">
        <v>270</v>
      </c>
      <c r="B56" s="168" t="s">
        <v>271</v>
      </c>
      <c r="C56" s="39">
        <f>_xlfn.IFERROR(VLOOKUP(M56,'[1]Sheet1'!$A$342:$K$416,2,FALSE),0)</f>
        <v>0</v>
      </c>
      <c r="D56" s="40">
        <f>_xlfn.IFERROR(VLOOKUP(M56,'[1]Sheet1'!$A$342:$K$416,3,FALSE)/100,0)</f>
        <v>0</v>
      </c>
      <c r="E56" s="41">
        <f>_xlfn.IFERROR(VLOOKUP(M56,'[1]Sheet1'!$A$342:$K$416,4,FALSE),0)</f>
        <v>0</v>
      </c>
      <c r="F56" s="40">
        <f>_xlfn.IFERROR(VLOOKUP(M56,'[1]Sheet1'!$A$342:$K$416,5,FALSE)/100,0)</f>
        <v>0</v>
      </c>
      <c r="G56" s="41">
        <f>_xlfn.IFERROR(VLOOKUP(M56,'[1]Sheet1'!$A$342:$K$416,6,FALSE),0)</f>
        <v>0</v>
      </c>
      <c r="H56" s="40">
        <f>_xlfn.IFERROR(VLOOKUP(M56,'[1]Sheet1'!$A$342:$K$416,7,FALSE)/100,0)</f>
        <v>0</v>
      </c>
      <c r="I56" s="41">
        <f>_xlfn.IFERROR(VLOOKUP(M56,'[1]Sheet1'!$A$342:$K$416,8,FALSE),0)</f>
        <v>0</v>
      </c>
      <c r="J56" s="16">
        <f>_xlfn.IFERROR(VLOOKUP(M56,'[1]Sheet1'!$A$342:$K$416,9,FALSE)/100,0)</f>
        <v>0</v>
      </c>
      <c r="K56" s="43">
        <f>_xlfn.IFERROR(VLOOKUP(M56,'[1]Sheet1'!$A$342:$K$416,10,FALSE),0)</f>
        <v>0</v>
      </c>
      <c r="L56" s="16">
        <f>_xlfn.IFERROR(VLOOKUP(M56,'[1]Sheet1'!$A$342:$K$416,11,FALSE)/100,0)</f>
        <v>0</v>
      </c>
      <c r="M56" s="323" t="s">
        <v>270</v>
      </c>
    </row>
    <row r="57" spans="1:13" ht="28.5">
      <c r="A57" s="156" t="s">
        <v>272</v>
      </c>
      <c r="B57" s="169" t="s">
        <v>273</v>
      </c>
      <c r="C57" s="39">
        <f>_xlfn.IFERROR(VLOOKUP(M57,'[1]Sheet1'!$A$342:$K$416,2,FALSE),0)</f>
        <v>0</v>
      </c>
      <c r="D57" s="40">
        <f>_xlfn.IFERROR(VLOOKUP(M57,'[1]Sheet1'!$A$342:$K$416,3,FALSE)/100,0)</f>
        <v>0</v>
      </c>
      <c r="E57" s="41">
        <f>_xlfn.IFERROR(VLOOKUP(M57,'[1]Sheet1'!$A$342:$K$416,4,FALSE),0)</f>
        <v>0</v>
      </c>
      <c r="F57" s="40">
        <f>_xlfn.IFERROR(VLOOKUP(M57,'[1]Sheet1'!$A$342:$K$416,5,FALSE)/100,0)</f>
        <v>0</v>
      </c>
      <c r="G57" s="41">
        <f>_xlfn.IFERROR(VLOOKUP(M57,'[1]Sheet1'!$A$342:$K$416,6,FALSE),0)</f>
        <v>0</v>
      </c>
      <c r="H57" s="40">
        <f>_xlfn.IFERROR(VLOOKUP(M57,'[1]Sheet1'!$A$342:$K$416,7,FALSE)/100,0)</f>
        <v>0</v>
      </c>
      <c r="I57" s="41">
        <f>_xlfn.IFERROR(VLOOKUP(M57,'[1]Sheet1'!$A$342:$K$416,8,FALSE),0)</f>
        <v>0</v>
      </c>
      <c r="J57" s="16">
        <f>_xlfn.IFERROR(VLOOKUP(M57,'[1]Sheet1'!$A$342:$K$416,9,FALSE)/100,0)</f>
        <v>0</v>
      </c>
      <c r="K57" s="43">
        <f>_xlfn.IFERROR(VLOOKUP(M57,'[1]Sheet1'!$A$342:$K$416,10,FALSE),0)</f>
        <v>0</v>
      </c>
      <c r="L57" s="16">
        <f>_xlfn.IFERROR(VLOOKUP(M57,'[1]Sheet1'!$A$342:$K$416,11,FALSE)/100,0)</f>
        <v>0</v>
      </c>
      <c r="M57" s="323" t="s">
        <v>272</v>
      </c>
    </row>
    <row r="58" spans="1:13" ht="15">
      <c r="A58" s="156" t="s">
        <v>274</v>
      </c>
      <c r="B58" s="168" t="s">
        <v>275</v>
      </c>
      <c r="C58" s="39">
        <f>_xlfn.IFERROR(VLOOKUP(M58,'[1]Sheet1'!$A$342:$K$416,2,FALSE),0)</f>
        <v>6</v>
      </c>
      <c r="D58" s="40">
        <f>_xlfn.IFERROR(VLOOKUP(M58,'[1]Sheet1'!$A$342:$K$416,3,FALSE)/100,0)</f>
        <v>0.005797101449275362</v>
      </c>
      <c r="E58" s="41">
        <f>_xlfn.IFERROR(VLOOKUP(M58,'[1]Sheet1'!$A$342:$K$416,4,FALSE),0)</f>
        <v>5</v>
      </c>
      <c r="F58" s="40">
        <f>_xlfn.IFERROR(VLOOKUP(M58,'[1]Sheet1'!$A$342:$K$416,5,FALSE)/100,0)</f>
        <v>0.0040650406504065045</v>
      </c>
      <c r="G58" s="41">
        <f>_xlfn.IFERROR(VLOOKUP(M58,'[1]Sheet1'!$A$342:$K$416,6,FALSE),0)</f>
        <v>0</v>
      </c>
      <c r="H58" s="40">
        <f>_xlfn.IFERROR(VLOOKUP(M58,'[1]Sheet1'!$A$342:$K$416,7,FALSE)/100,0)</f>
        <v>0</v>
      </c>
      <c r="I58" s="41">
        <f>_xlfn.IFERROR(VLOOKUP(M58,'[1]Sheet1'!$A$342:$K$416,8,FALSE),0)</f>
        <v>0</v>
      </c>
      <c r="J58" s="16">
        <f>_xlfn.IFERROR(VLOOKUP(M58,'[1]Sheet1'!$A$342:$K$416,9,FALSE)/100,0)</f>
        <v>0</v>
      </c>
      <c r="K58" s="43">
        <f>_xlfn.IFERROR(VLOOKUP(M58,'[1]Sheet1'!$A$342:$K$416,10,FALSE),0)</f>
        <v>11</v>
      </c>
      <c r="L58" s="16">
        <f>_xlfn.IFERROR(VLOOKUP(M58,'[1]Sheet1'!$A$342:$K$416,11,FALSE)/100,0)</f>
        <v>0.004290171606864275</v>
      </c>
      <c r="M58" s="323" t="s">
        <v>274</v>
      </c>
    </row>
    <row r="59" spans="1:13" ht="15">
      <c r="A59" s="156" t="s">
        <v>276</v>
      </c>
      <c r="B59" s="168" t="s">
        <v>277</v>
      </c>
      <c r="C59" s="39">
        <f>_xlfn.IFERROR(VLOOKUP(M59,'[1]Sheet1'!$A$342:$K$416,2,FALSE),0)</f>
        <v>9</v>
      </c>
      <c r="D59" s="40">
        <f>_xlfn.IFERROR(VLOOKUP(M59,'[1]Sheet1'!$A$342:$K$416,3,FALSE)/100,0)</f>
        <v>0.008695652173913044</v>
      </c>
      <c r="E59" s="41">
        <f>_xlfn.IFERROR(VLOOKUP(M59,'[1]Sheet1'!$A$342:$K$416,4,FALSE),0)</f>
        <v>9</v>
      </c>
      <c r="F59" s="40">
        <f>_xlfn.IFERROR(VLOOKUP(M59,'[1]Sheet1'!$A$342:$K$416,5,FALSE)/100,0)</f>
        <v>0.0073170731707317095</v>
      </c>
      <c r="G59" s="41">
        <f>_xlfn.IFERROR(VLOOKUP(M59,'[1]Sheet1'!$A$342:$K$416,6,FALSE),0)</f>
        <v>0</v>
      </c>
      <c r="H59" s="40">
        <f>_xlfn.IFERROR(VLOOKUP(M59,'[1]Sheet1'!$A$342:$K$416,7,FALSE)/100,0)</f>
        <v>0</v>
      </c>
      <c r="I59" s="41">
        <f>_xlfn.IFERROR(VLOOKUP(M59,'[1]Sheet1'!$A$342:$K$416,8,FALSE),0)</f>
        <v>0</v>
      </c>
      <c r="J59" s="16">
        <f>_xlfn.IFERROR(VLOOKUP(M59,'[1]Sheet1'!$A$342:$K$416,9,FALSE)/100,0)</f>
        <v>0</v>
      </c>
      <c r="K59" s="43">
        <f>_xlfn.IFERROR(VLOOKUP(M59,'[1]Sheet1'!$A$342:$K$416,10,FALSE),0)</f>
        <v>18</v>
      </c>
      <c r="L59" s="16">
        <f>_xlfn.IFERROR(VLOOKUP(M59,'[1]Sheet1'!$A$342:$K$416,11,FALSE)/100,0)</f>
        <v>0.0070202808112324495</v>
      </c>
      <c r="M59" s="323" t="s">
        <v>276</v>
      </c>
    </row>
    <row r="60" spans="1:13" ht="15">
      <c r="A60" s="156" t="s">
        <v>278</v>
      </c>
      <c r="B60" s="168" t="s">
        <v>279</v>
      </c>
      <c r="C60" s="39">
        <f>_xlfn.IFERROR(VLOOKUP(M60,'[1]Sheet1'!$A$342:$K$416,2,FALSE),0)</f>
        <v>1</v>
      </c>
      <c r="D60" s="40">
        <f>_xlfn.IFERROR(VLOOKUP(M60,'[1]Sheet1'!$A$342:$K$416,3,FALSE)/100,0)</f>
        <v>0.000966183574879227</v>
      </c>
      <c r="E60" s="41">
        <f>_xlfn.IFERROR(VLOOKUP(M60,'[1]Sheet1'!$A$342:$K$416,4,FALSE),0)</f>
        <v>0</v>
      </c>
      <c r="F60" s="40">
        <f>_xlfn.IFERROR(VLOOKUP(M60,'[1]Sheet1'!$A$342:$K$416,5,FALSE)/100,0)</f>
        <v>0</v>
      </c>
      <c r="G60" s="41">
        <f>_xlfn.IFERROR(VLOOKUP(M60,'[1]Sheet1'!$A$342:$K$416,6,FALSE),0)</f>
        <v>0</v>
      </c>
      <c r="H60" s="40">
        <f>_xlfn.IFERROR(VLOOKUP(M60,'[1]Sheet1'!$A$342:$K$416,7,FALSE)/100,0)</f>
        <v>0</v>
      </c>
      <c r="I60" s="41">
        <f>_xlfn.IFERROR(VLOOKUP(M60,'[1]Sheet1'!$A$342:$K$416,8,FALSE),0)</f>
        <v>0</v>
      </c>
      <c r="J60" s="16">
        <f>_xlfn.IFERROR(VLOOKUP(M60,'[1]Sheet1'!$A$342:$K$416,9,FALSE)/100,0)</f>
        <v>0</v>
      </c>
      <c r="K60" s="43">
        <f>_xlfn.IFERROR(VLOOKUP(M60,'[1]Sheet1'!$A$342:$K$416,10,FALSE),0)</f>
        <v>1</v>
      </c>
      <c r="L60" s="16">
        <f>_xlfn.IFERROR(VLOOKUP(M60,'[1]Sheet1'!$A$342:$K$416,11,FALSE)/100,0)</f>
        <v>0.000390015600624025</v>
      </c>
      <c r="M60" s="323" t="s">
        <v>278</v>
      </c>
    </row>
    <row r="61" spans="1:13" ht="28.5">
      <c r="A61" s="156" t="s">
        <v>280</v>
      </c>
      <c r="B61" s="169" t="s">
        <v>281</v>
      </c>
      <c r="C61" s="39">
        <f>_xlfn.IFERROR(VLOOKUP(M61,'[1]Sheet1'!$A$342:$K$416,2,FALSE),0)</f>
        <v>9</v>
      </c>
      <c r="D61" s="40">
        <f>_xlfn.IFERROR(VLOOKUP(M61,'[1]Sheet1'!$A$342:$K$416,3,FALSE)/100,0)</f>
        <v>0.008695652173913044</v>
      </c>
      <c r="E61" s="41">
        <f>_xlfn.IFERROR(VLOOKUP(M61,'[1]Sheet1'!$A$342:$K$416,4,FALSE),0)</f>
        <v>9</v>
      </c>
      <c r="F61" s="40">
        <f>_xlfn.IFERROR(VLOOKUP(M61,'[1]Sheet1'!$A$342:$K$416,5,FALSE)/100,0)</f>
        <v>0.0073170731707317095</v>
      </c>
      <c r="G61" s="41">
        <f>_xlfn.IFERROR(VLOOKUP(M61,'[1]Sheet1'!$A$342:$K$416,6,FALSE),0)</f>
        <v>4</v>
      </c>
      <c r="H61" s="40">
        <f>_xlfn.IFERROR(VLOOKUP(M61,'[1]Sheet1'!$A$342:$K$416,7,FALSE)/100,0)</f>
        <v>0.01444043321299639</v>
      </c>
      <c r="I61" s="41">
        <f>_xlfn.IFERROR(VLOOKUP(M61,'[1]Sheet1'!$A$342:$K$416,8,FALSE),0)</f>
        <v>0</v>
      </c>
      <c r="J61" s="16">
        <f>_xlfn.IFERROR(VLOOKUP(M61,'[1]Sheet1'!$A$342:$K$416,9,FALSE)/100,0)</f>
        <v>0</v>
      </c>
      <c r="K61" s="43">
        <f>_xlfn.IFERROR(VLOOKUP(M61,'[1]Sheet1'!$A$342:$K$416,10,FALSE),0)</f>
        <v>22</v>
      </c>
      <c r="L61" s="16">
        <f>_xlfn.IFERROR(VLOOKUP(M61,'[1]Sheet1'!$A$342:$K$416,11,FALSE)/100,0)</f>
        <v>0.00858034321372855</v>
      </c>
      <c r="M61" s="323" t="s">
        <v>280</v>
      </c>
    </row>
    <row r="62" spans="1:13" ht="28.5">
      <c r="A62" s="156" t="s">
        <v>282</v>
      </c>
      <c r="B62" s="169" t="s">
        <v>283</v>
      </c>
      <c r="C62" s="39">
        <f>_xlfn.IFERROR(VLOOKUP(M62,'[1]Sheet1'!$A$342:$K$416,2,FALSE),0)</f>
        <v>3</v>
      </c>
      <c r="D62" s="40">
        <f>_xlfn.IFERROR(VLOOKUP(M62,'[1]Sheet1'!$A$342:$K$416,3,FALSE)/100,0)</f>
        <v>0.002898550724637681</v>
      </c>
      <c r="E62" s="41">
        <f>_xlfn.IFERROR(VLOOKUP(M62,'[1]Sheet1'!$A$342:$K$416,4,FALSE),0)</f>
        <v>3</v>
      </c>
      <c r="F62" s="40">
        <f>_xlfn.IFERROR(VLOOKUP(M62,'[1]Sheet1'!$A$342:$K$416,5,FALSE)/100,0)</f>
        <v>0.0024390243902439024</v>
      </c>
      <c r="G62" s="41">
        <f>_xlfn.IFERROR(VLOOKUP(M62,'[1]Sheet1'!$A$342:$K$416,6,FALSE),0)</f>
        <v>1</v>
      </c>
      <c r="H62" s="40">
        <f>_xlfn.IFERROR(VLOOKUP(M62,'[1]Sheet1'!$A$342:$K$416,7,FALSE)/100,0)</f>
        <v>0.0036101083032490976</v>
      </c>
      <c r="I62" s="41">
        <f>_xlfn.IFERROR(VLOOKUP(M62,'[1]Sheet1'!$A$342:$K$416,8,FALSE),0)</f>
        <v>0</v>
      </c>
      <c r="J62" s="16">
        <f>_xlfn.IFERROR(VLOOKUP(M62,'[1]Sheet1'!$A$342:$K$416,9,FALSE)/100,0)</f>
        <v>0</v>
      </c>
      <c r="K62" s="43">
        <f>_xlfn.IFERROR(VLOOKUP(M62,'[1]Sheet1'!$A$342:$K$416,10,FALSE),0)</f>
        <v>7</v>
      </c>
      <c r="L62" s="16">
        <f>_xlfn.IFERROR(VLOOKUP(M62,'[1]Sheet1'!$A$342:$K$416,11,FALSE)/100,0)</f>
        <v>0.002730109204368175</v>
      </c>
      <c r="M62" s="323" t="s">
        <v>282</v>
      </c>
    </row>
    <row r="63" spans="1:13" ht="15">
      <c r="A63" s="156" t="s">
        <v>284</v>
      </c>
      <c r="B63" s="169" t="s">
        <v>285</v>
      </c>
      <c r="C63" s="39">
        <f>_xlfn.IFERROR(VLOOKUP(M63,'[1]Sheet1'!$A$342:$K$416,2,FALSE),0)</f>
        <v>3</v>
      </c>
      <c r="D63" s="40">
        <f>_xlfn.IFERROR(VLOOKUP(M63,'[1]Sheet1'!$A$342:$K$416,3,FALSE)/100,0)</f>
        <v>0.002898550724637681</v>
      </c>
      <c r="E63" s="41">
        <f>_xlfn.IFERROR(VLOOKUP(M63,'[1]Sheet1'!$A$342:$K$416,4,FALSE),0)</f>
        <v>3</v>
      </c>
      <c r="F63" s="40">
        <f>_xlfn.IFERROR(VLOOKUP(M63,'[1]Sheet1'!$A$342:$K$416,5,FALSE)/100,0)</f>
        <v>0.0024390243902439024</v>
      </c>
      <c r="G63" s="41">
        <f>_xlfn.IFERROR(VLOOKUP(M63,'[1]Sheet1'!$A$342:$K$416,6,FALSE),0)</f>
        <v>2</v>
      </c>
      <c r="H63" s="40">
        <f>_xlfn.IFERROR(VLOOKUP(M63,'[1]Sheet1'!$A$342:$K$416,7,FALSE)/100,0)</f>
        <v>0.007220216606498195</v>
      </c>
      <c r="I63" s="41">
        <f>_xlfn.IFERROR(VLOOKUP(M63,'[1]Sheet1'!$A$342:$K$416,8,FALSE),0)</f>
        <v>0</v>
      </c>
      <c r="J63" s="16">
        <f>_xlfn.IFERROR(VLOOKUP(M63,'[1]Sheet1'!$A$342:$K$416,9,FALSE)/100,0)</f>
        <v>0</v>
      </c>
      <c r="K63" s="43">
        <f>_xlfn.IFERROR(VLOOKUP(M63,'[1]Sheet1'!$A$342:$K$416,10,FALSE),0)</f>
        <v>8</v>
      </c>
      <c r="L63" s="16">
        <f>_xlfn.IFERROR(VLOOKUP(M63,'[1]Sheet1'!$A$342:$K$416,11,FALSE)/100,0)</f>
        <v>0.0031201248049922</v>
      </c>
      <c r="M63" s="323" t="s">
        <v>284</v>
      </c>
    </row>
    <row r="64" spans="1:13" ht="15">
      <c r="A64" s="156" t="s">
        <v>286</v>
      </c>
      <c r="B64" s="169" t="s">
        <v>287</v>
      </c>
      <c r="C64" s="39">
        <f>_xlfn.IFERROR(VLOOKUP(M64,'[1]Sheet1'!$A$342:$K$416,2,FALSE),0)</f>
        <v>5</v>
      </c>
      <c r="D64" s="40">
        <f>_xlfn.IFERROR(VLOOKUP(M64,'[1]Sheet1'!$A$342:$K$416,3,FALSE)/100,0)</f>
        <v>0.004830917874396136</v>
      </c>
      <c r="E64" s="41">
        <f>_xlfn.IFERROR(VLOOKUP(M64,'[1]Sheet1'!$A$342:$K$416,4,FALSE),0)</f>
        <v>6</v>
      </c>
      <c r="F64" s="40">
        <f>_xlfn.IFERROR(VLOOKUP(M64,'[1]Sheet1'!$A$342:$K$416,5,FALSE)/100,0)</f>
        <v>0.004878048780487805</v>
      </c>
      <c r="G64" s="41">
        <f>_xlfn.IFERROR(VLOOKUP(M64,'[1]Sheet1'!$A$342:$K$416,6,FALSE),0)</f>
        <v>0</v>
      </c>
      <c r="H64" s="40">
        <f>_xlfn.IFERROR(VLOOKUP(M64,'[1]Sheet1'!$A$342:$K$416,7,FALSE)/100,0)</f>
        <v>0</v>
      </c>
      <c r="I64" s="41">
        <f>_xlfn.IFERROR(VLOOKUP(M64,'[1]Sheet1'!$A$342:$K$416,8,FALSE),0)</f>
        <v>0</v>
      </c>
      <c r="J64" s="16">
        <f>_xlfn.IFERROR(VLOOKUP(M64,'[1]Sheet1'!$A$342:$K$416,9,FALSE)/100,0)</f>
        <v>0</v>
      </c>
      <c r="K64" s="43">
        <f>_xlfn.IFERROR(VLOOKUP(M64,'[1]Sheet1'!$A$342:$K$416,10,FALSE),0)</f>
        <v>11</v>
      </c>
      <c r="L64" s="16">
        <f>_xlfn.IFERROR(VLOOKUP(M64,'[1]Sheet1'!$A$342:$K$416,11,FALSE)/100,0)</f>
        <v>0.004290171606864275</v>
      </c>
      <c r="M64" s="323" t="s">
        <v>286</v>
      </c>
    </row>
    <row r="65" spans="1:13" ht="15">
      <c r="A65" s="156" t="s">
        <v>288</v>
      </c>
      <c r="B65" s="169" t="s">
        <v>289</v>
      </c>
      <c r="C65" s="39">
        <f>_xlfn.IFERROR(VLOOKUP(M65,'[1]Sheet1'!$A$342:$K$416,2,FALSE),0)</f>
        <v>5</v>
      </c>
      <c r="D65" s="40">
        <f>_xlfn.IFERROR(VLOOKUP(M65,'[1]Sheet1'!$A$342:$K$416,3,FALSE)/100,0)</f>
        <v>0.004830917874396136</v>
      </c>
      <c r="E65" s="41">
        <f>_xlfn.IFERROR(VLOOKUP(M65,'[1]Sheet1'!$A$342:$K$416,4,FALSE),0)</f>
        <v>4</v>
      </c>
      <c r="F65" s="40">
        <f>_xlfn.IFERROR(VLOOKUP(M65,'[1]Sheet1'!$A$342:$K$416,5,FALSE)/100,0)</f>
        <v>0.003252032520325203</v>
      </c>
      <c r="G65" s="41">
        <f>_xlfn.IFERROR(VLOOKUP(M65,'[1]Sheet1'!$A$342:$K$416,6,FALSE),0)</f>
        <v>0</v>
      </c>
      <c r="H65" s="40">
        <f>_xlfn.IFERROR(VLOOKUP(M65,'[1]Sheet1'!$A$342:$K$416,7,FALSE)/100,0)</f>
        <v>0</v>
      </c>
      <c r="I65" s="41">
        <f>_xlfn.IFERROR(VLOOKUP(M65,'[1]Sheet1'!$A$342:$K$416,8,FALSE),0)</f>
        <v>0</v>
      </c>
      <c r="J65" s="16">
        <f>_xlfn.IFERROR(VLOOKUP(M65,'[1]Sheet1'!$A$342:$K$416,9,FALSE)/100,0)</f>
        <v>0</v>
      </c>
      <c r="K65" s="43">
        <f>_xlfn.IFERROR(VLOOKUP(M65,'[1]Sheet1'!$A$342:$K$416,10,FALSE),0)</f>
        <v>9</v>
      </c>
      <c r="L65" s="16">
        <f>_xlfn.IFERROR(VLOOKUP(M65,'[1]Sheet1'!$A$342:$K$416,11,FALSE)/100,0)</f>
        <v>0.0035101404056162248</v>
      </c>
      <c r="M65" s="323" t="s">
        <v>288</v>
      </c>
    </row>
    <row r="66" spans="1:13" ht="15">
      <c r="A66" s="156" t="s">
        <v>290</v>
      </c>
      <c r="B66" s="168" t="s">
        <v>291</v>
      </c>
      <c r="C66" s="39">
        <f>_xlfn.IFERROR(VLOOKUP(M66,'[1]Sheet1'!$A$342:$K$416,2,FALSE),0)</f>
        <v>9</v>
      </c>
      <c r="D66" s="40">
        <f>_xlfn.IFERROR(VLOOKUP(M66,'[1]Sheet1'!$A$342:$K$416,3,FALSE)/100,0)</f>
        <v>0.008695652173913044</v>
      </c>
      <c r="E66" s="41">
        <f>_xlfn.IFERROR(VLOOKUP(M66,'[1]Sheet1'!$A$342:$K$416,4,FALSE),0)</f>
        <v>4</v>
      </c>
      <c r="F66" s="40">
        <f>_xlfn.IFERROR(VLOOKUP(M66,'[1]Sheet1'!$A$342:$K$416,5,FALSE)/100,0)</f>
        <v>0.003252032520325203</v>
      </c>
      <c r="G66" s="41">
        <f>_xlfn.IFERROR(VLOOKUP(M66,'[1]Sheet1'!$A$342:$K$416,6,FALSE),0)</f>
        <v>1</v>
      </c>
      <c r="H66" s="40">
        <f>_xlfn.IFERROR(VLOOKUP(M66,'[1]Sheet1'!$A$342:$K$416,7,FALSE)/100,0)</f>
        <v>0.0036101083032490976</v>
      </c>
      <c r="I66" s="41">
        <f>_xlfn.IFERROR(VLOOKUP(M66,'[1]Sheet1'!$A$342:$K$416,8,FALSE),0)</f>
        <v>0</v>
      </c>
      <c r="J66" s="16">
        <f>_xlfn.IFERROR(VLOOKUP(M66,'[1]Sheet1'!$A$342:$K$416,9,FALSE)/100,0)</f>
        <v>0</v>
      </c>
      <c r="K66" s="43">
        <f>_xlfn.IFERROR(VLOOKUP(M66,'[1]Sheet1'!$A$342:$K$416,10,FALSE),0)</f>
        <v>14</v>
      </c>
      <c r="L66" s="16">
        <f>_xlfn.IFERROR(VLOOKUP(M66,'[1]Sheet1'!$A$342:$K$416,11,FALSE)/100,0)</f>
        <v>0.00546021840873635</v>
      </c>
      <c r="M66" s="323" t="s">
        <v>290</v>
      </c>
    </row>
    <row r="67" spans="1:13" ht="28.5">
      <c r="A67" s="156" t="s">
        <v>292</v>
      </c>
      <c r="B67" s="169" t="s">
        <v>293</v>
      </c>
      <c r="C67" s="39">
        <f>_xlfn.IFERROR(VLOOKUP(M67,'[1]Sheet1'!$A$342:$K$416,2,FALSE),0)</f>
        <v>14</v>
      </c>
      <c r="D67" s="40">
        <f>_xlfn.IFERROR(VLOOKUP(M67,'[1]Sheet1'!$A$342:$K$416,3,FALSE)/100,0)</f>
        <v>0.01352657004830918</v>
      </c>
      <c r="E67" s="41">
        <f>_xlfn.IFERROR(VLOOKUP(M67,'[1]Sheet1'!$A$342:$K$416,4,FALSE),0)</f>
        <v>12</v>
      </c>
      <c r="F67" s="40">
        <f>_xlfn.IFERROR(VLOOKUP(M67,'[1]Sheet1'!$A$342:$K$416,5,FALSE)/100,0)</f>
        <v>0.00975609756097561</v>
      </c>
      <c r="G67" s="41">
        <f>_xlfn.IFERROR(VLOOKUP(M67,'[1]Sheet1'!$A$342:$K$416,6,FALSE),0)</f>
        <v>2</v>
      </c>
      <c r="H67" s="40">
        <f>_xlfn.IFERROR(VLOOKUP(M67,'[1]Sheet1'!$A$342:$K$416,7,FALSE)/100,0)</f>
        <v>0.007220216606498195</v>
      </c>
      <c r="I67" s="41">
        <f>_xlfn.IFERROR(VLOOKUP(M67,'[1]Sheet1'!$A$342:$K$416,8,FALSE),0)</f>
        <v>0</v>
      </c>
      <c r="J67" s="16">
        <f>_xlfn.IFERROR(VLOOKUP(M67,'[1]Sheet1'!$A$342:$K$416,9,FALSE)/100,0)</f>
        <v>0</v>
      </c>
      <c r="K67" s="43">
        <f>_xlfn.IFERROR(VLOOKUP(M67,'[1]Sheet1'!$A$342:$K$416,10,FALSE),0)</f>
        <v>28</v>
      </c>
      <c r="L67" s="16">
        <f>_xlfn.IFERROR(VLOOKUP(M67,'[1]Sheet1'!$A$342:$K$416,11,FALSE)/100,0)</f>
        <v>0.0109204368174727</v>
      </c>
      <c r="M67" s="323" t="s">
        <v>292</v>
      </c>
    </row>
    <row r="68" spans="1:13" ht="15">
      <c r="A68" s="156" t="s">
        <v>294</v>
      </c>
      <c r="B68" s="168" t="s">
        <v>295</v>
      </c>
      <c r="C68" s="39">
        <f>_xlfn.IFERROR(VLOOKUP(M68,'[1]Sheet1'!$A$342:$K$416,2,FALSE),0)</f>
        <v>2</v>
      </c>
      <c r="D68" s="40">
        <f>_xlfn.IFERROR(VLOOKUP(M68,'[1]Sheet1'!$A$342:$K$416,3,FALSE)/100,0)</f>
        <v>0.001932367149758454</v>
      </c>
      <c r="E68" s="41">
        <f>_xlfn.IFERROR(VLOOKUP(M68,'[1]Sheet1'!$A$342:$K$416,4,FALSE),0)</f>
        <v>1</v>
      </c>
      <c r="F68" s="40">
        <f>_xlfn.IFERROR(VLOOKUP(M68,'[1]Sheet1'!$A$342:$K$416,5,FALSE)/100,0)</f>
        <v>0.0008130081300813007</v>
      </c>
      <c r="G68" s="41">
        <f>_xlfn.IFERROR(VLOOKUP(M68,'[1]Sheet1'!$A$342:$K$416,6,FALSE),0)</f>
        <v>0</v>
      </c>
      <c r="H68" s="40">
        <f>_xlfn.IFERROR(VLOOKUP(M68,'[1]Sheet1'!$A$342:$K$416,7,FALSE)/100,0)</f>
        <v>0</v>
      </c>
      <c r="I68" s="41">
        <f>_xlfn.IFERROR(VLOOKUP(M68,'[1]Sheet1'!$A$342:$K$416,8,FALSE),0)</f>
        <v>0</v>
      </c>
      <c r="J68" s="16">
        <f>_xlfn.IFERROR(VLOOKUP(M68,'[1]Sheet1'!$A$342:$K$416,9,FALSE)/100,0)</f>
        <v>0</v>
      </c>
      <c r="K68" s="43">
        <f>_xlfn.IFERROR(VLOOKUP(M68,'[1]Sheet1'!$A$342:$K$416,10,FALSE),0)</f>
        <v>3</v>
      </c>
      <c r="L68" s="16">
        <f>_xlfn.IFERROR(VLOOKUP(M68,'[1]Sheet1'!$A$342:$K$416,11,FALSE)/100,0)</f>
        <v>0.001170046801872075</v>
      </c>
      <c r="M68" s="323" t="s">
        <v>294</v>
      </c>
    </row>
    <row r="69" spans="1:13" ht="15">
      <c r="A69" s="156" t="s">
        <v>296</v>
      </c>
      <c r="B69" s="168" t="s">
        <v>297</v>
      </c>
      <c r="C69" s="39">
        <f>_xlfn.IFERROR(VLOOKUP(M69,'[1]Sheet1'!$A$342:$K$416,2,FALSE),0)</f>
        <v>4</v>
      </c>
      <c r="D69" s="40">
        <f>_xlfn.IFERROR(VLOOKUP(M69,'[1]Sheet1'!$A$342:$K$416,3,FALSE)/100,0)</f>
        <v>0.003864734299516908</v>
      </c>
      <c r="E69" s="41">
        <f>_xlfn.IFERROR(VLOOKUP(M69,'[1]Sheet1'!$A$342:$K$416,4,FALSE),0)</f>
        <v>5</v>
      </c>
      <c r="F69" s="40">
        <f>_xlfn.IFERROR(VLOOKUP(M69,'[1]Sheet1'!$A$342:$K$416,5,FALSE)/100,0)</f>
        <v>0.0040650406504065045</v>
      </c>
      <c r="G69" s="41">
        <f>_xlfn.IFERROR(VLOOKUP(M69,'[1]Sheet1'!$A$342:$K$416,6,FALSE),0)</f>
        <v>2</v>
      </c>
      <c r="H69" s="40">
        <f>_xlfn.IFERROR(VLOOKUP(M69,'[1]Sheet1'!$A$342:$K$416,7,FALSE)/100,0)</f>
        <v>0.007220216606498195</v>
      </c>
      <c r="I69" s="41">
        <f>_xlfn.IFERROR(VLOOKUP(M69,'[1]Sheet1'!$A$342:$K$416,8,FALSE),0)</f>
        <v>0</v>
      </c>
      <c r="J69" s="16">
        <f>_xlfn.IFERROR(VLOOKUP(M69,'[1]Sheet1'!$A$342:$K$416,9,FALSE)/100,0)</f>
        <v>0</v>
      </c>
      <c r="K69" s="43">
        <f>_xlfn.IFERROR(VLOOKUP(M69,'[1]Sheet1'!$A$342:$K$416,10,FALSE),0)</f>
        <v>11</v>
      </c>
      <c r="L69" s="16">
        <f>_xlfn.IFERROR(VLOOKUP(M69,'[1]Sheet1'!$A$342:$K$416,11,FALSE)/100,0)</f>
        <v>0.004290171606864275</v>
      </c>
      <c r="M69" s="323" t="s">
        <v>296</v>
      </c>
    </row>
    <row r="70" spans="1:13" ht="15">
      <c r="A70" s="156" t="s">
        <v>298</v>
      </c>
      <c r="B70" s="169" t="s">
        <v>299</v>
      </c>
      <c r="C70" s="39">
        <f>_xlfn.IFERROR(VLOOKUP(M70,'[1]Sheet1'!$A$342:$K$416,2,FALSE),0)</f>
        <v>2</v>
      </c>
      <c r="D70" s="40">
        <f>_xlfn.IFERROR(VLOOKUP(M70,'[1]Sheet1'!$A$342:$K$416,3,FALSE)/100,0)</f>
        <v>0.001932367149758454</v>
      </c>
      <c r="E70" s="41">
        <f>_xlfn.IFERROR(VLOOKUP(M70,'[1]Sheet1'!$A$342:$K$416,4,FALSE),0)</f>
        <v>0</v>
      </c>
      <c r="F70" s="40">
        <f>_xlfn.IFERROR(VLOOKUP(M70,'[1]Sheet1'!$A$342:$K$416,5,FALSE)/100,0)</f>
        <v>0</v>
      </c>
      <c r="G70" s="41">
        <f>_xlfn.IFERROR(VLOOKUP(M70,'[1]Sheet1'!$A$342:$K$416,6,FALSE),0)</f>
        <v>0</v>
      </c>
      <c r="H70" s="40">
        <f>_xlfn.IFERROR(VLOOKUP(M70,'[1]Sheet1'!$A$342:$K$416,7,FALSE)/100,0)</f>
        <v>0</v>
      </c>
      <c r="I70" s="41">
        <f>_xlfn.IFERROR(VLOOKUP(M70,'[1]Sheet1'!$A$342:$K$416,8,FALSE),0)</f>
        <v>0</v>
      </c>
      <c r="J70" s="16">
        <f>_xlfn.IFERROR(VLOOKUP(M70,'[1]Sheet1'!$A$342:$K$416,9,FALSE)/100,0)</f>
        <v>0</v>
      </c>
      <c r="K70" s="43">
        <f>_xlfn.IFERROR(VLOOKUP(M70,'[1]Sheet1'!$A$342:$K$416,10,FALSE),0)</f>
        <v>2</v>
      </c>
      <c r="L70" s="16">
        <f>_xlfn.IFERROR(VLOOKUP(M70,'[1]Sheet1'!$A$342:$K$416,11,FALSE)/100,0)</f>
        <v>0.00078003120124805</v>
      </c>
      <c r="M70" s="322" t="s">
        <v>298</v>
      </c>
    </row>
    <row r="71" spans="1:13" ht="15">
      <c r="A71" s="156" t="s">
        <v>300</v>
      </c>
      <c r="B71" s="168" t="s">
        <v>301</v>
      </c>
      <c r="C71" s="39">
        <f>_xlfn.IFERROR(VLOOKUP(M71,'[1]Sheet1'!$A$342:$K$416,2,FALSE),0)</f>
        <v>0</v>
      </c>
      <c r="D71" s="40">
        <f>_xlfn.IFERROR(VLOOKUP(M71,'[1]Sheet1'!$A$342:$K$416,3,FALSE)/100,0)</f>
        <v>0</v>
      </c>
      <c r="E71" s="41">
        <f>_xlfn.IFERROR(VLOOKUP(M71,'[1]Sheet1'!$A$342:$K$416,4,FALSE),0)</f>
        <v>0</v>
      </c>
      <c r="F71" s="40">
        <f>_xlfn.IFERROR(VLOOKUP(M71,'[1]Sheet1'!$A$342:$K$416,5,FALSE)/100,0)</f>
        <v>0</v>
      </c>
      <c r="G71" s="41">
        <f>_xlfn.IFERROR(VLOOKUP(M71,'[1]Sheet1'!$A$342:$K$416,6,FALSE),0)</f>
        <v>0</v>
      </c>
      <c r="H71" s="40">
        <f>_xlfn.IFERROR(VLOOKUP(M71,'[1]Sheet1'!$A$342:$K$416,7,FALSE)/100,0)</f>
        <v>0</v>
      </c>
      <c r="I71" s="41">
        <f>_xlfn.IFERROR(VLOOKUP(M71,'[1]Sheet1'!$A$342:$K$416,8,FALSE),0)</f>
        <v>0</v>
      </c>
      <c r="J71" s="16">
        <f>_xlfn.IFERROR(VLOOKUP(M71,'[1]Sheet1'!$A$342:$K$416,9,FALSE)/100,0)</f>
        <v>0</v>
      </c>
      <c r="K71" s="43">
        <f>_xlfn.IFERROR(VLOOKUP(M71,'[1]Sheet1'!$A$342:$K$416,10,FALSE),0)</f>
        <v>0</v>
      </c>
      <c r="L71" s="16">
        <f>_xlfn.IFERROR(VLOOKUP(M71,'[1]Sheet1'!$A$342:$K$416,11,FALSE)/100,0)</f>
        <v>0</v>
      </c>
      <c r="M71" s="323" t="s">
        <v>300</v>
      </c>
    </row>
    <row r="72" spans="1:13" ht="15">
      <c r="A72" s="156" t="s">
        <v>302</v>
      </c>
      <c r="B72" s="168" t="s">
        <v>303</v>
      </c>
      <c r="C72" s="39">
        <f>_xlfn.IFERROR(VLOOKUP(M72,'[1]Sheet1'!$A$342:$K$416,2,FALSE),0)</f>
        <v>2</v>
      </c>
      <c r="D72" s="40">
        <f>_xlfn.IFERROR(VLOOKUP(M72,'[1]Sheet1'!$A$342:$K$416,3,FALSE)/100,0)</f>
        <v>0.001932367149758454</v>
      </c>
      <c r="E72" s="41">
        <f>_xlfn.IFERROR(VLOOKUP(M72,'[1]Sheet1'!$A$342:$K$416,4,FALSE),0)</f>
        <v>9</v>
      </c>
      <c r="F72" s="40">
        <f>_xlfn.IFERROR(VLOOKUP(M72,'[1]Sheet1'!$A$342:$K$416,5,FALSE)/100,0)</f>
        <v>0.0073170731707317095</v>
      </c>
      <c r="G72" s="41">
        <f>_xlfn.IFERROR(VLOOKUP(M72,'[1]Sheet1'!$A$342:$K$416,6,FALSE),0)</f>
        <v>2</v>
      </c>
      <c r="H72" s="40">
        <f>_xlfn.IFERROR(VLOOKUP(M72,'[1]Sheet1'!$A$342:$K$416,7,FALSE)/100,0)</f>
        <v>0.007220216606498195</v>
      </c>
      <c r="I72" s="41">
        <f>_xlfn.IFERROR(VLOOKUP(M72,'[1]Sheet1'!$A$342:$K$416,8,FALSE),0)</f>
        <v>0</v>
      </c>
      <c r="J72" s="16">
        <f>_xlfn.IFERROR(VLOOKUP(M72,'[1]Sheet1'!$A$342:$K$416,9,FALSE)/100,0)</f>
        <v>0</v>
      </c>
      <c r="K72" s="43">
        <f>_xlfn.IFERROR(VLOOKUP(M72,'[1]Sheet1'!$A$342:$K$416,10,FALSE),0)</f>
        <v>13</v>
      </c>
      <c r="L72" s="16">
        <f>_xlfn.IFERROR(VLOOKUP(M72,'[1]Sheet1'!$A$342:$K$416,11,FALSE)/100,0)</f>
        <v>0.0050702028081123255</v>
      </c>
      <c r="M72" s="323" t="s">
        <v>302</v>
      </c>
    </row>
    <row r="73" spans="1:13" ht="15">
      <c r="A73" s="156" t="s">
        <v>304</v>
      </c>
      <c r="B73" s="168" t="s">
        <v>305</v>
      </c>
      <c r="C73" s="39">
        <f>_xlfn.IFERROR(VLOOKUP(M73,'[1]Sheet1'!$A$342:$K$416,2,FALSE),0)</f>
        <v>29</v>
      </c>
      <c r="D73" s="40">
        <f>_xlfn.IFERROR(VLOOKUP(M73,'[1]Sheet1'!$A$342:$K$416,3,FALSE)/100,0)</f>
        <v>0.028019323671497585</v>
      </c>
      <c r="E73" s="41">
        <f>_xlfn.IFERROR(VLOOKUP(M73,'[1]Sheet1'!$A$342:$K$416,4,FALSE),0)</f>
        <v>61</v>
      </c>
      <c r="F73" s="40">
        <f>_xlfn.IFERROR(VLOOKUP(M73,'[1]Sheet1'!$A$342:$K$416,5,FALSE)/100,0)</f>
        <v>0.04959349593495935</v>
      </c>
      <c r="G73" s="41">
        <f>_xlfn.IFERROR(VLOOKUP(M73,'[1]Sheet1'!$A$342:$K$416,6,FALSE),0)</f>
        <v>10</v>
      </c>
      <c r="H73" s="40">
        <f>_xlfn.IFERROR(VLOOKUP(M73,'[1]Sheet1'!$A$342:$K$416,7,FALSE)/100,0)</f>
        <v>0.036101083032490974</v>
      </c>
      <c r="I73" s="41">
        <f>_xlfn.IFERROR(VLOOKUP(M73,'[1]Sheet1'!$A$342:$K$416,8,FALSE),0)</f>
        <v>1</v>
      </c>
      <c r="J73" s="16">
        <f>_xlfn.IFERROR(VLOOKUP(M73,'[1]Sheet1'!$A$342:$K$416,9,FALSE)/100,0)</f>
        <v>0.045454545454545456</v>
      </c>
      <c r="K73" s="43">
        <f>_xlfn.IFERROR(VLOOKUP(M73,'[1]Sheet1'!$A$342:$K$416,10,FALSE),0)</f>
        <v>101</v>
      </c>
      <c r="L73" s="16">
        <f>_xlfn.IFERROR(VLOOKUP(M73,'[1]Sheet1'!$A$342:$K$416,11,FALSE)/100,0)</f>
        <v>0.03939157566302652</v>
      </c>
      <c r="M73" s="323" t="s">
        <v>304</v>
      </c>
    </row>
    <row r="74" spans="1:13" ht="28.5">
      <c r="A74" s="156" t="s">
        <v>306</v>
      </c>
      <c r="B74" s="168" t="s">
        <v>307</v>
      </c>
      <c r="C74" s="39">
        <f>_xlfn.IFERROR(VLOOKUP(M74,'[1]Sheet1'!$A$342:$K$416,2,FALSE),0)</f>
        <v>3</v>
      </c>
      <c r="D74" s="40">
        <f>_xlfn.IFERROR(VLOOKUP(M74,'[1]Sheet1'!$A$342:$K$416,3,FALSE)/100,0)</f>
        <v>0.002898550724637681</v>
      </c>
      <c r="E74" s="41">
        <f>_xlfn.IFERROR(VLOOKUP(M74,'[1]Sheet1'!$A$342:$K$416,4,FALSE),0)</f>
        <v>2</v>
      </c>
      <c r="F74" s="40">
        <f>_xlfn.IFERROR(VLOOKUP(M74,'[1]Sheet1'!$A$342:$K$416,5,FALSE)/100,0)</f>
        <v>0.0016260162601626014</v>
      </c>
      <c r="G74" s="41">
        <f>_xlfn.IFERROR(VLOOKUP(M74,'[1]Sheet1'!$A$342:$K$416,6,FALSE),0)</f>
        <v>0</v>
      </c>
      <c r="H74" s="40">
        <f>_xlfn.IFERROR(VLOOKUP(M74,'[1]Sheet1'!$A$342:$K$416,7,FALSE)/100,0)</f>
        <v>0</v>
      </c>
      <c r="I74" s="41">
        <f>_xlfn.IFERROR(VLOOKUP(M74,'[1]Sheet1'!$A$342:$K$416,8,FALSE),0)</f>
        <v>0</v>
      </c>
      <c r="J74" s="16">
        <f>_xlfn.IFERROR(VLOOKUP(M74,'[1]Sheet1'!$A$342:$K$416,9,FALSE)/100,0)</f>
        <v>0</v>
      </c>
      <c r="K74" s="43">
        <f>_xlfn.IFERROR(VLOOKUP(M74,'[1]Sheet1'!$A$342:$K$416,10,FALSE),0)</f>
        <v>5</v>
      </c>
      <c r="L74" s="16">
        <f>_xlfn.IFERROR(VLOOKUP(M74,'[1]Sheet1'!$A$342:$K$416,11,FALSE)/100,0)</f>
        <v>0.0019500780031201249</v>
      </c>
      <c r="M74" s="323" t="s">
        <v>306</v>
      </c>
    </row>
    <row r="75" spans="1:13" ht="15">
      <c r="A75" s="156" t="s">
        <v>308</v>
      </c>
      <c r="B75" s="169" t="s">
        <v>309</v>
      </c>
      <c r="C75" s="39">
        <f>_xlfn.IFERROR(VLOOKUP(M75,'[1]Sheet1'!$A$342:$K$416,2,FALSE),0)</f>
        <v>4</v>
      </c>
      <c r="D75" s="40">
        <f>_xlfn.IFERROR(VLOOKUP(M75,'[1]Sheet1'!$A$342:$K$416,3,FALSE)/100,0)</f>
        <v>0.003864734299516908</v>
      </c>
      <c r="E75" s="41">
        <f>_xlfn.IFERROR(VLOOKUP(M75,'[1]Sheet1'!$A$342:$K$416,4,FALSE),0)</f>
        <v>11</v>
      </c>
      <c r="F75" s="40">
        <f>_xlfn.IFERROR(VLOOKUP(M75,'[1]Sheet1'!$A$342:$K$416,5,FALSE)/100,0)</f>
        <v>0.00894308943089431</v>
      </c>
      <c r="G75" s="41">
        <f>_xlfn.IFERROR(VLOOKUP(M75,'[1]Sheet1'!$A$342:$K$416,6,FALSE),0)</f>
        <v>1</v>
      </c>
      <c r="H75" s="40">
        <f>_xlfn.IFERROR(VLOOKUP(M75,'[1]Sheet1'!$A$342:$K$416,7,FALSE)/100,0)</f>
        <v>0.0036101083032490976</v>
      </c>
      <c r="I75" s="41">
        <f>_xlfn.IFERROR(VLOOKUP(M75,'[1]Sheet1'!$A$342:$K$416,8,FALSE),0)</f>
        <v>0</v>
      </c>
      <c r="J75" s="16">
        <f>_xlfn.IFERROR(VLOOKUP(M75,'[1]Sheet1'!$A$342:$K$416,9,FALSE)/100,0)</f>
        <v>0</v>
      </c>
      <c r="K75" s="43">
        <f>_xlfn.IFERROR(VLOOKUP(M75,'[1]Sheet1'!$A$342:$K$416,10,FALSE),0)</f>
        <v>16</v>
      </c>
      <c r="L75" s="16">
        <f>_xlfn.IFERROR(VLOOKUP(M75,'[1]Sheet1'!$A$342:$K$416,11,FALSE)/100,0)</f>
        <v>0.0062402496099844</v>
      </c>
      <c r="M75" s="323" t="s">
        <v>308</v>
      </c>
    </row>
    <row r="76" spans="1:13" ht="15">
      <c r="A76" s="156" t="s">
        <v>310</v>
      </c>
      <c r="B76" s="168" t="s">
        <v>311</v>
      </c>
      <c r="C76" s="39">
        <f>_xlfn.IFERROR(VLOOKUP(M76,'[1]Sheet1'!$A$342:$K$416,2,FALSE),0)</f>
        <v>13</v>
      </c>
      <c r="D76" s="40">
        <f>_xlfn.IFERROR(VLOOKUP(M76,'[1]Sheet1'!$A$342:$K$416,3,FALSE)/100,0)</f>
        <v>0.012560386473429951</v>
      </c>
      <c r="E76" s="41">
        <f>_xlfn.IFERROR(VLOOKUP(M76,'[1]Sheet1'!$A$342:$K$416,4,FALSE),0)</f>
        <v>49</v>
      </c>
      <c r="F76" s="40">
        <f>_xlfn.IFERROR(VLOOKUP(M76,'[1]Sheet1'!$A$342:$K$416,5,FALSE)/100,0)</f>
        <v>0.03983739837398374</v>
      </c>
      <c r="G76" s="41">
        <f>_xlfn.IFERROR(VLOOKUP(M76,'[1]Sheet1'!$A$342:$K$416,6,FALSE),0)</f>
        <v>9</v>
      </c>
      <c r="H76" s="40">
        <f>_xlfn.IFERROR(VLOOKUP(M76,'[1]Sheet1'!$A$342:$K$416,7,FALSE)/100,0)</f>
        <v>0.032490974729241874</v>
      </c>
      <c r="I76" s="41">
        <f>_xlfn.IFERROR(VLOOKUP(M76,'[1]Sheet1'!$A$342:$K$416,8,FALSE),0)</f>
        <v>2</v>
      </c>
      <c r="J76" s="16">
        <f>_xlfn.IFERROR(VLOOKUP(M76,'[1]Sheet1'!$A$342:$K$416,9,FALSE)/100,0)</f>
        <v>0.09090909090909091</v>
      </c>
      <c r="K76" s="43">
        <f>_xlfn.IFERROR(VLOOKUP(M76,'[1]Sheet1'!$A$342:$K$416,10,FALSE),0)</f>
        <v>73</v>
      </c>
      <c r="L76" s="16">
        <f>_xlfn.IFERROR(VLOOKUP(M76,'[1]Sheet1'!$A$342:$K$416,11,FALSE)/100,0)</f>
        <v>0.02847113884555382</v>
      </c>
      <c r="M76" s="323" t="s">
        <v>310</v>
      </c>
    </row>
    <row r="77" spans="1:13" ht="28.5">
      <c r="A77" s="156" t="s">
        <v>312</v>
      </c>
      <c r="B77" s="169" t="s">
        <v>313</v>
      </c>
      <c r="C77" s="39">
        <f>_xlfn.IFERROR(VLOOKUP(M77,'[1]Sheet1'!$A$342:$K$416,2,FALSE),0)</f>
        <v>4</v>
      </c>
      <c r="D77" s="40">
        <f>_xlfn.IFERROR(VLOOKUP(M77,'[1]Sheet1'!$A$342:$K$416,3,FALSE)/100,0)</f>
        <v>0.003864734299516908</v>
      </c>
      <c r="E77" s="41">
        <f>_xlfn.IFERROR(VLOOKUP(M77,'[1]Sheet1'!$A$342:$K$416,4,FALSE),0)</f>
        <v>5</v>
      </c>
      <c r="F77" s="40">
        <f>_xlfn.IFERROR(VLOOKUP(M77,'[1]Sheet1'!$A$342:$K$416,5,FALSE)/100,0)</f>
        <v>0.0040650406504065045</v>
      </c>
      <c r="G77" s="41">
        <f>_xlfn.IFERROR(VLOOKUP(M77,'[1]Sheet1'!$A$342:$K$416,6,FALSE),0)</f>
        <v>0</v>
      </c>
      <c r="H77" s="40">
        <f>_xlfn.IFERROR(VLOOKUP(M77,'[1]Sheet1'!$A$342:$K$416,7,FALSE)/100,0)</f>
        <v>0</v>
      </c>
      <c r="I77" s="41">
        <f>_xlfn.IFERROR(VLOOKUP(M77,'[1]Sheet1'!$A$342:$K$416,8,FALSE),0)</f>
        <v>0</v>
      </c>
      <c r="J77" s="16">
        <f>_xlfn.IFERROR(VLOOKUP(M77,'[1]Sheet1'!$A$342:$K$416,9,FALSE)/100,0)</f>
        <v>0</v>
      </c>
      <c r="K77" s="43">
        <f>_xlfn.IFERROR(VLOOKUP(M77,'[1]Sheet1'!$A$342:$K$416,10,FALSE),0)</f>
        <v>9</v>
      </c>
      <c r="L77" s="16">
        <f>_xlfn.IFERROR(VLOOKUP(M77,'[1]Sheet1'!$A$342:$K$416,11,FALSE)/100,0)</f>
        <v>0.0035101404056162248</v>
      </c>
      <c r="M77" s="323" t="s">
        <v>312</v>
      </c>
    </row>
    <row r="78" spans="1:13" ht="28.5">
      <c r="A78" s="156" t="s">
        <v>314</v>
      </c>
      <c r="B78" s="168" t="s">
        <v>315</v>
      </c>
      <c r="C78" s="39">
        <f>_xlfn.IFERROR(VLOOKUP(M78,'[1]Sheet1'!$A$342:$K$416,2,FALSE),0)</f>
        <v>6</v>
      </c>
      <c r="D78" s="40">
        <f>_xlfn.IFERROR(VLOOKUP(M78,'[1]Sheet1'!$A$342:$K$416,3,FALSE)/100,0)</f>
        <v>0.005797101449275362</v>
      </c>
      <c r="E78" s="41">
        <f>_xlfn.IFERROR(VLOOKUP(M78,'[1]Sheet1'!$A$342:$K$416,4,FALSE),0)</f>
        <v>8</v>
      </c>
      <c r="F78" s="40">
        <f>_xlfn.IFERROR(VLOOKUP(M78,'[1]Sheet1'!$A$342:$K$416,5,FALSE)/100,0)</f>
        <v>0.006504065040650406</v>
      </c>
      <c r="G78" s="41">
        <f>_xlfn.IFERROR(VLOOKUP(M78,'[1]Sheet1'!$A$342:$K$416,6,FALSE),0)</f>
        <v>1</v>
      </c>
      <c r="H78" s="40">
        <f>_xlfn.IFERROR(VLOOKUP(M78,'[1]Sheet1'!$A$342:$K$416,7,FALSE)/100,0)</f>
        <v>0.0036101083032490976</v>
      </c>
      <c r="I78" s="41">
        <f>_xlfn.IFERROR(VLOOKUP(M78,'[1]Sheet1'!$A$342:$K$416,8,FALSE),0)</f>
        <v>0</v>
      </c>
      <c r="J78" s="16">
        <f>_xlfn.IFERROR(VLOOKUP(M78,'[1]Sheet1'!$A$342:$K$416,9,FALSE)/100,0)</f>
        <v>0</v>
      </c>
      <c r="K78" s="43">
        <f>_xlfn.IFERROR(VLOOKUP(M78,'[1]Sheet1'!$A$342:$K$416,10,FALSE),0)</f>
        <v>15</v>
      </c>
      <c r="L78" s="16">
        <f>_xlfn.IFERROR(VLOOKUP(M78,'[1]Sheet1'!$A$342:$K$416,11,FALSE)/100,0)</f>
        <v>0.005850234009360375</v>
      </c>
      <c r="M78" s="323" t="s">
        <v>314</v>
      </c>
    </row>
    <row r="79" spans="1:13" ht="15">
      <c r="A79" s="156" t="s">
        <v>316</v>
      </c>
      <c r="B79" s="168" t="s">
        <v>317</v>
      </c>
      <c r="C79" s="39">
        <f>_xlfn.IFERROR(VLOOKUP(M79,'[1]Sheet1'!$A$342:$K$416,2,FALSE),0)</f>
        <v>10</v>
      </c>
      <c r="D79" s="40">
        <f>_xlfn.IFERROR(VLOOKUP(M79,'[1]Sheet1'!$A$342:$K$416,3,FALSE)/100,0)</f>
        <v>0.009661835748792272</v>
      </c>
      <c r="E79" s="41">
        <f>_xlfn.IFERROR(VLOOKUP(M79,'[1]Sheet1'!$A$342:$K$416,4,FALSE),0)</f>
        <v>7</v>
      </c>
      <c r="F79" s="40">
        <f>_xlfn.IFERROR(VLOOKUP(M79,'[1]Sheet1'!$A$342:$K$416,5,FALSE)/100,0)</f>
        <v>0.005691056910569105</v>
      </c>
      <c r="G79" s="41">
        <f>_xlfn.IFERROR(VLOOKUP(M79,'[1]Sheet1'!$A$342:$K$416,6,FALSE),0)</f>
        <v>2</v>
      </c>
      <c r="H79" s="40">
        <f>_xlfn.IFERROR(VLOOKUP(M79,'[1]Sheet1'!$A$342:$K$416,7,FALSE)/100,0)</f>
        <v>0.007220216606498195</v>
      </c>
      <c r="I79" s="41">
        <f>_xlfn.IFERROR(VLOOKUP(M79,'[1]Sheet1'!$A$342:$K$416,8,FALSE),0)</f>
        <v>0</v>
      </c>
      <c r="J79" s="16">
        <f>_xlfn.IFERROR(VLOOKUP(M79,'[1]Sheet1'!$A$342:$K$416,9,FALSE)/100,0)</f>
        <v>0</v>
      </c>
      <c r="K79" s="43">
        <f>_xlfn.IFERROR(VLOOKUP(M79,'[1]Sheet1'!$A$342:$K$416,10,FALSE),0)</f>
        <v>19</v>
      </c>
      <c r="L79" s="16">
        <f>_xlfn.IFERROR(VLOOKUP(M79,'[1]Sheet1'!$A$342:$K$416,11,FALSE)/100,0)</f>
        <v>0.007410296411856474</v>
      </c>
      <c r="M79" s="323" t="s">
        <v>316</v>
      </c>
    </row>
    <row r="80" spans="1:13" ht="15">
      <c r="A80" s="156" t="s">
        <v>318</v>
      </c>
      <c r="B80" s="168" t="s">
        <v>319</v>
      </c>
      <c r="C80" s="39">
        <f>_xlfn.IFERROR(VLOOKUP(M80,'[1]Sheet1'!$A$342:$K$416,2,FALSE),0)</f>
        <v>56</v>
      </c>
      <c r="D80" s="40">
        <f>_xlfn.IFERROR(VLOOKUP(M80,'[1]Sheet1'!$A$342:$K$416,3,FALSE)/100,0)</f>
        <v>0.05410628019323672</v>
      </c>
      <c r="E80" s="41">
        <f>_xlfn.IFERROR(VLOOKUP(M80,'[1]Sheet1'!$A$342:$K$416,4,FALSE),0)</f>
        <v>88</v>
      </c>
      <c r="F80" s="40">
        <f>_xlfn.IFERROR(VLOOKUP(M80,'[1]Sheet1'!$A$342:$K$416,5,FALSE)/100,0)</f>
        <v>0.07154471544715447</v>
      </c>
      <c r="G80" s="41">
        <f>_xlfn.IFERROR(VLOOKUP(M80,'[1]Sheet1'!$A$342:$K$416,6,FALSE),0)</f>
        <v>7</v>
      </c>
      <c r="H80" s="40">
        <f>_xlfn.IFERROR(VLOOKUP(M80,'[1]Sheet1'!$A$342:$K$416,7,FALSE)/100,0)</f>
        <v>0.02527075812274368</v>
      </c>
      <c r="I80" s="41">
        <f>_xlfn.IFERROR(VLOOKUP(M80,'[1]Sheet1'!$A$342:$K$416,8,FALSE),0)</f>
        <v>0</v>
      </c>
      <c r="J80" s="16">
        <f>_xlfn.IFERROR(VLOOKUP(M80,'[1]Sheet1'!$A$342:$K$416,9,FALSE)/100,0)</f>
        <v>0</v>
      </c>
      <c r="K80" s="43">
        <f>_xlfn.IFERROR(VLOOKUP(M80,'[1]Sheet1'!$A$342:$K$416,10,FALSE),0)</f>
        <v>151</v>
      </c>
      <c r="L80" s="16">
        <f>_xlfn.IFERROR(VLOOKUP(M80,'[1]Sheet1'!$A$342:$K$416,11,FALSE)/100,0)</f>
        <v>0.058892355694227766</v>
      </c>
      <c r="M80" s="323" t="s">
        <v>318</v>
      </c>
    </row>
    <row r="81" spans="1:13" ht="15">
      <c r="A81" s="156" t="s">
        <v>320</v>
      </c>
      <c r="B81" s="169" t="s">
        <v>321</v>
      </c>
      <c r="C81" s="39">
        <f>_xlfn.IFERROR(VLOOKUP(M81,'[1]Sheet1'!$A$342:$K$416,2,FALSE),0)</f>
        <v>25</v>
      </c>
      <c r="D81" s="40">
        <f>_xlfn.IFERROR(VLOOKUP(M81,'[1]Sheet1'!$A$342:$K$416,3,FALSE)/100,0)</f>
        <v>0.024154589371980676</v>
      </c>
      <c r="E81" s="41">
        <f>_xlfn.IFERROR(VLOOKUP(M81,'[1]Sheet1'!$A$342:$K$416,4,FALSE),0)</f>
        <v>32</v>
      </c>
      <c r="F81" s="40">
        <f>_xlfn.IFERROR(VLOOKUP(M81,'[1]Sheet1'!$A$342:$K$416,5,FALSE)/100,0)</f>
        <v>0.026016260162601623</v>
      </c>
      <c r="G81" s="41">
        <f>_xlfn.IFERROR(VLOOKUP(M81,'[1]Sheet1'!$A$342:$K$416,6,FALSE),0)</f>
        <v>5</v>
      </c>
      <c r="H81" s="40">
        <f>_xlfn.IFERROR(VLOOKUP(M81,'[1]Sheet1'!$A$342:$K$416,7,FALSE)/100,0)</f>
        <v>0.018050541516245487</v>
      </c>
      <c r="I81" s="41">
        <f>_xlfn.IFERROR(VLOOKUP(M81,'[1]Sheet1'!$A$342:$K$416,8,FALSE),0)</f>
        <v>1</v>
      </c>
      <c r="J81" s="16">
        <f>_xlfn.IFERROR(VLOOKUP(M81,'[1]Sheet1'!$A$342:$K$416,9,FALSE)/100,0)</f>
        <v>0.045454545454545456</v>
      </c>
      <c r="K81" s="43">
        <f>_xlfn.IFERROR(VLOOKUP(M81,'[1]Sheet1'!$A$342:$K$416,10,FALSE),0)</f>
        <v>63</v>
      </c>
      <c r="L81" s="16">
        <f>_xlfn.IFERROR(VLOOKUP(M81,'[1]Sheet1'!$A$342:$K$416,11,FALSE)/100,0)</f>
        <v>0.02457098283931357</v>
      </c>
      <c r="M81" s="323" t="s">
        <v>320</v>
      </c>
    </row>
    <row r="82" spans="1:13" ht="15">
      <c r="A82" s="156" t="s">
        <v>322</v>
      </c>
      <c r="B82" s="168" t="s">
        <v>323</v>
      </c>
      <c r="C82" s="39">
        <f>_xlfn.IFERROR(VLOOKUP(M82,'[1]Sheet1'!$A$342:$K$416,2,FALSE),0)</f>
        <v>41</v>
      </c>
      <c r="D82" s="40">
        <f>_xlfn.IFERROR(VLOOKUP(M82,'[1]Sheet1'!$A$342:$K$416,3,FALSE)/100,0)</f>
        <v>0.03961352657004831</v>
      </c>
      <c r="E82" s="41">
        <f>_xlfn.IFERROR(VLOOKUP(M82,'[1]Sheet1'!$A$342:$K$416,4,FALSE),0)</f>
        <v>89</v>
      </c>
      <c r="F82" s="40">
        <f>_xlfn.IFERROR(VLOOKUP(M82,'[1]Sheet1'!$A$342:$K$416,5,FALSE)/100,0)</f>
        <v>0.07235772357723577</v>
      </c>
      <c r="G82" s="41">
        <f>_xlfn.IFERROR(VLOOKUP(M82,'[1]Sheet1'!$A$342:$K$416,6,FALSE),0)</f>
        <v>15</v>
      </c>
      <c r="H82" s="40">
        <f>_xlfn.IFERROR(VLOOKUP(M82,'[1]Sheet1'!$A$342:$K$416,7,FALSE)/100,0)</f>
        <v>0.05415162454873646</v>
      </c>
      <c r="I82" s="41">
        <f>_xlfn.IFERROR(VLOOKUP(M82,'[1]Sheet1'!$A$342:$K$416,8,FALSE),0)</f>
        <v>0</v>
      </c>
      <c r="J82" s="16">
        <f>_xlfn.IFERROR(VLOOKUP(M82,'[1]Sheet1'!$A$342:$K$416,9,FALSE)/100,0)</f>
        <v>0</v>
      </c>
      <c r="K82" s="43">
        <f>_xlfn.IFERROR(VLOOKUP(M82,'[1]Sheet1'!$A$342:$K$416,10,FALSE),0)</f>
        <v>145</v>
      </c>
      <c r="L82" s="16">
        <f>_xlfn.IFERROR(VLOOKUP(M82,'[1]Sheet1'!$A$342:$K$416,11,FALSE)/100,0)</f>
        <v>0.05655226209048361</v>
      </c>
      <c r="M82" s="323" t="s">
        <v>322</v>
      </c>
    </row>
    <row r="83" spans="1:13" ht="15">
      <c r="A83" s="156" t="s">
        <v>324</v>
      </c>
      <c r="B83" s="168" t="s">
        <v>325</v>
      </c>
      <c r="C83" s="39">
        <f>_xlfn.IFERROR(VLOOKUP(M83,'[1]Sheet1'!$A$342:$K$416,2,FALSE),0)</f>
        <v>1</v>
      </c>
      <c r="D83" s="40">
        <f>_xlfn.IFERROR(VLOOKUP(M83,'[1]Sheet1'!$A$342:$K$416,3,FALSE)/100,0)</f>
        <v>0.000966183574879227</v>
      </c>
      <c r="E83" s="41">
        <f>_xlfn.IFERROR(VLOOKUP(M83,'[1]Sheet1'!$A$342:$K$416,4,FALSE),0)</f>
        <v>4</v>
      </c>
      <c r="F83" s="40">
        <f>_xlfn.IFERROR(VLOOKUP(M83,'[1]Sheet1'!$A$342:$K$416,5,FALSE)/100,0)</f>
        <v>0.003252032520325203</v>
      </c>
      <c r="G83" s="41">
        <f>_xlfn.IFERROR(VLOOKUP(M83,'[1]Sheet1'!$A$342:$K$416,6,FALSE),0)</f>
        <v>1</v>
      </c>
      <c r="H83" s="40">
        <f>_xlfn.IFERROR(VLOOKUP(M83,'[1]Sheet1'!$A$342:$K$416,7,FALSE)/100,0)</f>
        <v>0.0036101083032490976</v>
      </c>
      <c r="I83" s="41">
        <f>_xlfn.IFERROR(VLOOKUP(M83,'[1]Sheet1'!$A$342:$K$416,8,FALSE),0)</f>
        <v>0</v>
      </c>
      <c r="J83" s="16">
        <f>_xlfn.IFERROR(VLOOKUP(M83,'[1]Sheet1'!$A$342:$K$416,9,FALSE)/100,0)</f>
        <v>0</v>
      </c>
      <c r="K83" s="43">
        <f>_xlfn.IFERROR(VLOOKUP(M83,'[1]Sheet1'!$A$342:$K$416,10,FALSE),0)</f>
        <v>6</v>
      </c>
      <c r="L83" s="16">
        <f>_xlfn.IFERROR(VLOOKUP(M83,'[1]Sheet1'!$A$342:$K$416,11,FALSE)/100,0)</f>
        <v>0.00234009360374415</v>
      </c>
      <c r="M83" s="323" t="s">
        <v>324</v>
      </c>
    </row>
    <row r="84" spans="1:13" ht="28.5">
      <c r="A84" s="156" t="s">
        <v>326</v>
      </c>
      <c r="B84" s="168" t="s">
        <v>327</v>
      </c>
      <c r="C84" s="39">
        <f>_xlfn.IFERROR(VLOOKUP(M84,'[1]Sheet1'!$A$342:$K$416,2,FALSE),0)</f>
        <v>0</v>
      </c>
      <c r="D84" s="40">
        <f>_xlfn.IFERROR(VLOOKUP(M84,'[1]Sheet1'!$A$342:$K$416,3,FALSE)/100,0)</f>
        <v>0</v>
      </c>
      <c r="E84" s="41">
        <f>_xlfn.IFERROR(VLOOKUP(M84,'[1]Sheet1'!$A$342:$K$416,4,FALSE),0)</f>
        <v>0</v>
      </c>
      <c r="F84" s="40">
        <f>_xlfn.IFERROR(VLOOKUP(M84,'[1]Sheet1'!$A$342:$K$416,5,FALSE)/100,0)</f>
        <v>0</v>
      </c>
      <c r="G84" s="41">
        <f>_xlfn.IFERROR(VLOOKUP(M84,'[1]Sheet1'!$A$342:$K$416,6,FALSE),0)</f>
        <v>0</v>
      </c>
      <c r="H84" s="40">
        <f>_xlfn.IFERROR(VLOOKUP(M84,'[1]Sheet1'!$A$342:$K$416,7,FALSE)/100,0)</f>
        <v>0</v>
      </c>
      <c r="I84" s="41">
        <f>_xlfn.IFERROR(VLOOKUP(M84,'[1]Sheet1'!$A$342:$K$416,8,FALSE),0)</f>
        <v>0</v>
      </c>
      <c r="J84" s="16">
        <f>_xlfn.IFERROR(VLOOKUP(M84,'[1]Sheet1'!$A$342:$K$416,9,FALSE)/100,0)</f>
        <v>0</v>
      </c>
      <c r="K84" s="43">
        <f>_xlfn.IFERROR(VLOOKUP(M84,'[1]Sheet1'!$A$342:$K$416,10,FALSE),0)</f>
        <v>0</v>
      </c>
      <c r="L84" s="16">
        <f>_xlfn.IFERROR(VLOOKUP(M84,'[1]Sheet1'!$A$342:$K$416,11,FALSE)/100,0)</f>
        <v>0</v>
      </c>
      <c r="M84" s="323" t="s">
        <v>326</v>
      </c>
    </row>
    <row r="85" spans="1:13" ht="15">
      <c r="A85" s="156" t="s">
        <v>328</v>
      </c>
      <c r="B85" s="169" t="s">
        <v>329</v>
      </c>
      <c r="C85" s="39">
        <f>_xlfn.IFERROR(VLOOKUP(M85,'[1]Sheet1'!$A$342:$K$416,2,FALSE),0)</f>
        <v>0</v>
      </c>
      <c r="D85" s="40">
        <f>_xlfn.IFERROR(VLOOKUP(M85,'[1]Sheet1'!$A$342:$K$416,3,FALSE)/100,0)</f>
        <v>0</v>
      </c>
      <c r="E85" s="41">
        <f>_xlfn.IFERROR(VLOOKUP(M85,'[1]Sheet1'!$A$342:$K$416,4,FALSE),0)</f>
        <v>0</v>
      </c>
      <c r="F85" s="40">
        <f>_xlfn.IFERROR(VLOOKUP(M85,'[1]Sheet1'!$A$342:$K$416,5,FALSE)/100,0)</f>
        <v>0</v>
      </c>
      <c r="G85" s="41">
        <f>_xlfn.IFERROR(VLOOKUP(M85,'[1]Sheet1'!$A$342:$K$416,6,FALSE),0)</f>
        <v>0</v>
      </c>
      <c r="H85" s="40">
        <f>_xlfn.IFERROR(VLOOKUP(M85,'[1]Sheet1'!$A$342:$K$416,7,FALSE)/100,0)</f>
        <v>0</v>
      </c>
      <c r="I85" s="41">
        <f>_xlfn.IFERROR(VLOOKUP(M85,'[1]Sheet1'!$A$342:$K$416,8,FALSE),0)</f>
        <v>0</v>
      </c>
      <c r="J85" s="16">
        <f>_xlfn.IFERROR(VLOOKUP(M85,'[1]Sheet1'!$A$342:$K$416,9,FALSE)/100,0)</f>
        <v>0</v>
      </c>
      <c r="K85" s="43">
        <f>_xlfn.IFERROR(VLOOKUP(M85,'[1]Sheet1'!$A$342:$K$416,10,FALSE),0)</f>
        <v>0</v>
      </c>
      <c r="L85" s="16">
        <f>_xlfn.IFERROR(VLOOKUP(M85,'[1]Sheet1'!$A$342:$K$416,11,FALSE)/100,0)</f>
        <v>0</v>
      </c>
      <c r="M85" s="323" t="s">
        <v>328</v>
      </c>
    </row>
    <row r="86" spans="1:13" ht="15">
      <c r="A86" s="156" t="s">
        <v>330</v>
      </c>
      <c r="B86" s="169" t="s">
        <v>331</v>
      </c>
      <c r="C86" s="39">
        <f>_xlfn.IFERROR(VLOOKUP(M86,'[1]Sheet1'!$A$342:$K$416,2,FALSE),0)</f>
        <v>2</v>
      </c>
      <c r="D86" s="40">
        <f>_xlfn.IFERROR(VLOOKUP(M86,'[1]Sheet1'!$A$342:$K$416,3,FALSE)/100,0)</f>
        <v>0.001932367149758454</v>
      </c>
      <c r="E86" s="41">
        <f>_xlfn.IFERROR(VLOOKUP(M86,'[1]Sheet1'!$A$342:$K$416,4,FALSE),0)</f>
        <v>3</v>
      </c>
      <c r="F86" s="40">
        <f>_xlfn.IFERROR(VLOOKUP(M86,'[1]Sheet1'!$A$342:$K$416,5,FALSE)/100,0)</f>
        <v>0.0024390243902439024</v>
      </c>
      <c r="G86" s="41">
        <f>_xlfn.IFERROR(VLOOKUP(M86,'[1]Sheet1'!$A$342:$K$416,6,FALSE),0)</f>
        <v>1</v>
      </c>
      <c r="H86" s="40">
        <f>_xlfn.IFERROR(VLOOKUP(M86,'[1]Sheet1'!$A$342:$K$416,7,FALSE)/100,0)</f>
        <v>0.0036101083032490976</v>
      </c>
      <c r="I86" s="41">
        <f>_xlfn.IFERROR(VLOOKUP(M86,'[1]Sheet1'!$A$342:$K$416,8,FALSE),0)</f>
        <v>0</v>
      </c>
      <c r="J86" s="16">
        <f>_xlfn.IFERROR(VLOOKUP(M86,'[1]Sheet1'!$A$342:$K$416,9,FALSE)/100,0)</f>
        <v>0</v>
      </c>
      <c r="K86" s="43">
        <f>_xlfn.IFERROR(VLOOKUP(M86,'[1]Sheet1'!$A$342:$K$416,10,FALSE),0)</f>
        <v>6</v>
      </c>
      <c r="L86" s="16">
        <f>_xlfn.IFERROR(VLOOKUP(M86,'[1]Sheet1'!$A$342:$K$416,11,FALSE)/100,0)</f>
        <v>0.00234009360374415</v>
      </c>
      <c r="M86" s="323" t="s">
        <v>330</v>
      </c>
    </row>
    <row r="87" spans="1:13" ht="15">
      <c r="A87" s="156" t="s">
        <v>332</v>
      </c>
      <c r="B87" s="169" t="s">
        <v>333</v>
      </c>
      <c r="C87" s="39">
        <f>_xlfn.IFERROR(VLOOKUP(M87,'[1]Sheet1'!$A$342:$K$416,2,FALSE),0)</f>
        <v>6</v>
      </c>
      <c r="D87" s="40">
        <f>_xlfn.IFERROR(VLOOKUP(M87,'[1]Sheet1'!$A$342:$K$416,3,FALSE)/100,0)</f>
        <v>0.005797101449275362</v>
      </c>
      <c r="E87" s="41">
        <f>_xlfn.IFERROR(VLOOKUP(M87,'[1]Sheet1'!$A$342:$K$416,4,FALSE),0)</f>
        <v>18</v>
      </c>
      <c r="F87" s="40">
        <f>_xlfn.IFERROR(VLOOKUP(M87,'[1]Sheet1'!$A$342:$K$416,5,FALSE)/100,0)</f>
        <v>0.014634146341463419</v>
      </c>
      <c r="G87" s="41">
        <f>_xlfn.IFERROR(VLOOKUP(M87,'[1]Sheet1'!$A$342:$K$416,6,FALSE),0)</f>
        <v>5</v>
      </c>
      <c r="H87" s="40">
        <f>_xlfn.IFERROR(VLOOKUP(M87,'[1]Sheet1'!$A$342:$K$416,7,FALSE)/100,0)</f>
        <v>0.018050541516245487</v>
      </c>
      <c r="I87" s="41">
        <f>_xlfn.IFERROR(VLOOKUP(M87,'[1]Sheet1'!$A$342:$K$416,8,FALSE),0)</f>
        <v>0</v>
      </c>
      <c r="J87" s="16">
        <f>_xlfn.IFERROR(VLOOKUP(M87,'[1]Sheet1'!$A$342:$K$416,9,FALSE)/100,0)</f>
        <v>0</v>
      </c>
      <c r="K87" s="43">
        <f>_xlfn.IFERROR(VLOOKUP(M87,'[1]Sheet1'!$A$342:$K$416,10,FALSE),0)</f>
        <v>29</v>
      </c>
      <c r="L87" s="16">
        <f>_xlfn.IFERROR(VLOOKUP(M87,'[1]Sheet1'!$A$342:$K$416,11,FALSE)/100,0)</f>
        <v>0.011310452418096724</v>
      </c>
      <c r="M87" s="323" t="s">
        <v>332</v>
      </c>
    </row>
    <row r="88" spans="1:13" ht="28.5">
      <c r="A88" s="156" t="s">
        <v>334</v>
      </c>
      <c r="B88" s="169" t="s">
        <v>335</v>
      </c>
      <c r="C88" s="39">
        <f>_xlfn.IFERROR(VLOOKUP(M88,'[1]Sheet1'!$A$342:$K$416,2,FALSE),0)</f>
        <v>0</v>
      </c>
      <c r="D88" s="40">
        <f>_xlfn.IFERROR(VLOOKUP(M88,'[1]Sheet1'!$A$342:$K$416,3,FALSE)/100,0)</f>
        <v>0</v>
      </c>
      <c r="E88" s="41">
        <f>_xlfn.IFERROR(VLOOKUP(M88,'[1]Sheet1'!$A$342:$K$416,4,FALSE),0)</f>
        <v>2</v>
      </c>
      <c r="F88" s="40">
        <f>_xlfn.IFERROR(VLOOKUP(M88,'[1]Sheet1'!$A$342:$K$416,5,FALSE)/100,0)</f>
        <v>0.0016260162601626014</v>
      </c>
      <c r="G88" s="41">
        <f>_xlfn.IFERROR(VLOOKUP(M88,'[1]Sheet1'!$A$342:$K$416,6,FALSE),0)</f>
        <v>0</v>
      </c>
      <c r="H88" s="40">
        <f>_xlfn.IFERROR(VLOOKUP(M88,'[1]Sheet1'!$A$342:$K$416,7,FALSE)/100,0)</f>
        <v>0</v>
      </c>
      <c r="I88" s="41">
        <f>_xlfn.IFERROR(VLOOKUP(M88,'[1]Sheet1'!$A$342:$K$416,8,FALSE),0)</f>
        <v>0</v>
      </c>
      <c r="J88" s="16">
        <f>_xlfn.IFERROR(VLOOKUP(M88,'[1]Sheet1'!$A$342:$K$416,9,FALSE)/100,0)</f>
        <v>0</v>
      </c>
      <c r="K88" s="43">
        <f>_xlfn.IFERROR(VLOOKUP(M88,'[1]Sheet1'!$A$342:$K$416,10,FALSE),0)</f>
        <v>2</v>
      </c>
      <c r="L88" s="16">
        <f>_xlfn.IFERROR(VLOOKUP(M88,'[1]Sheet1'!$A$342:$K$416,11,FALSE)/100,0)</f>
        <v>0.00078003120124805</v>
      </c>
      <c r="M88" s="323" t="s">
        <v>334</v>
      </c>
    </row>
    <row r="89" spans="1:13" ht="15">
      <c r="A89" s="156" t="s">
        <v>336</v>
      </c>
      <c r="B89" s="168" t="s">
        <v>337</v>
      </c>
      <c r="C89" s="39">
        <f>_xlfn.IFERROR(VLOOKUP(M89,'[1]Sheet1'!$A$342:$K$416,2,FALSE),0)</f>
        <v>4</v>
      </c>
      <c r="D89" s="40">
        <f>_xlfn.IFERROR(VLOOKUP(M89,'[1]Sheet1'!$A$342:$K$416,3,FALSE)/100,0)</f>
        <v>0.003864734299516908</v>
      </c>
      <c r="E89" s="41">
        <f>_xlfn.IFERROR(VLOOKUP(M89,'[1]Sheet1'!$A$342:$K$416,4,FALSE),0)</f>
        <v>3</v>
      </c>
      <c r="F89" s="40">
        <f>_xlfn.IFERROR(VLOOKUP(M89,'[1]Sheet1'!$A$342:$K$416,5,FALSE)/100,0)</f>
        <v>0.0024390243902439024</v>
      </c>
      <c r="G89" s="41">
        <f>_xlfn.IFERROR(VLOOKUP(M89,'[1]Sheet1'!$A$342:$K$416,6,FALSE),0)</f>
        <v>1</v>
      </c>
      <c r="H89" s="40">
        <f>_xlfn.IFERROR(VLOOKUP(M89,'[1]Sheet1'!$A$342:$K$416,7,FALSE)/100,0)</f>
        <v>0.0036101083032490976</v>
      </c>
      <c r="I89" s="41">
        <f>_xlfn.IFERROR(VLOOKUP(M89,'[1]Sheet1'!$A$342:$K$416,8,FALSE),0)</f>
        <v>0</v>
      </c>
      <c r="J89" s="16">
        <f>_xlfn.IFERROR(VLOOKUP(M89,'[1]Sheet1'!$A$342:$K$416,9,FALSE)/100,0)</f>
        <v>0</v>
      </c>
      <c r="K89" s="43">
        <f>_xlfn.IFERROR(VLOOKUP(M89,'[1]Sheet1'!$A$342:$K$416,10,FALSE),0)</f>
        <v>8</v>
      </c>
      <c r="L89" s="16">
        <f>_xlfn.IFERROR(VLOOKUP(M89,'[1]Sheet1'!$A$342:$K$416,11,FALSE)/100,0)</f>
        <v>0.0031201248049922</v>
      </c>
      <c r="M89" s="323" t="s">
        <v>336</v>
      </c>
    </row>
    <row r="90" spans="1:13" ht="28.5">
      <c r="A90" s="156" t="s">
        <v>338</v>
      </c>
      <c r="B90" s="168" t="s">
        <v>339</v>
      </c>
      <c r="C90" s="39">
        <f>_xlfn.IFERROR(VLOOKUP(M90,'[1]Sheet1'!$A$342:$K$416,2,FALSE),0)</f>
        <v>1</v>
      </c>
      <c r="D90" s="40">
        <f>_xlfn.IFERROR(VLOOKUP(M90,'[1]Sheet1'!$A$342:$K$416,3,FALSE)/100,0)</f>
        <v>0.000966183574879227</v>
      </c>
      <c r="E90" s="41">
        <f>_xlfn.IFERROR(VLOOKUP(M90,'[1]Sheet1'!$A$342:$K$416,4,FALSE),0)</f>
        <v>0</v>
      </c>
      <c r="F90" s="40">
        <f>_xlfn.IFERROR(VLOOKUP(M90,'[1]Sheet1'!$A$342:$K$416,5,FALSE)/100,0)</f>
        <v>0</v>
      </c>
      <c r="G90" s="41">
        <f>_xlfn.IFERROR(VLOOKUP(M90,'[1]Sheet1'!$A$342:$K$416,6,FALSE),0)</f>
        <v>0</v>
      </c>
      <c r="H90" s="40">
        <f>_xlfn.IFERROR(VLOOKUP(M90,'[1]Sheet1'!$A$342:$K$416,7,FALSE)/100,0)</f>
        <v>0</v>
      </c>
      <c r="I90" s="41">
        <f>_xlfn.IFERROR(VLOOKUP(M90,'[1]Sheet1'!$A$342:$K$416,8,FALSE),0)</f>
        <v>0</v>
      </c>
      <c r="J90" s="16">
        <f>_xlfn.IFERROR(VLOOKUP(M90,'[1]Sheet1'!$A$342:$K$416,9,FALSE)/100,0)</f>
        <v>0</v>
      </c>
      <c r="K90" s="43">
        <f>_xlfn.IFERROR(VLOOKUP(M90,'[1]Sheet1'!$A$342:$K$416,10,FALSE),0)</f>
        <v>1</v>
      </c>
      <c r="L90" s="16">
        <f>_xlfn.IFERROR(VLOOKUP(M90,'[1]Sheet1'!$A$342:$K$416,11,FALSE)/100,0)</f>
        <v>0.000390015600624025</v>
      </c>
      <c r="M90" s="323" t="s">
        <v>338</v>
      </c>
    </row>
    <row r="91" spans="1:13" ht="28.5">
      <c r="A91" s="156" t="s">
        <v>340</v>
      </c>
      <c r="B91" s="168" t="s">
        <v>341</v>
      </c>
      <c r="C91" s="39">
        <f>_xlfn.IFERROR(VLOOKUP(M91,'[1]Sheet1'!$A$342:$K$416,2,FALSE),0)</f>
        <v>0</v>
      </c>
      <c r="D91" s="40">
        <f>_xlfn.IFERROR(VLOOKUP(M91,'[1]Sheet1'!$A$342:$K$416,3,FALSE)/100,0)</f>
        <v>0</v>
      </c>
      <c r="E91" s="41">
        <f>_xlfn.IFERROR(VLOOKUP(M91,'[1]Sheet1'!$A$342:$K$416,4,FALSE),0)</f>
        <v>0</v>
      </c>
      <c r="F91" s="40">
        <f>_xlfn.IFERROR(VLOOKUP(M91,'[1]Sheet1'!$A$342:$K$416,5,FALSE)/100,0)</f>
        <v>0</v>
      </c>
      <c r="G91" s="41">
        <f>_xlfn.IFERROR(VLOOKUP(M91,'[1]Sheet1'!$A$342:$K$416,6,FALSE),0)</f>
        <v>0</v>
      </c>
      <c r="H91" s="40">
        <f>_xlfn.IFERROR(VLOOKUP(M91,'[1]Sheet1'!$A$342:$K$416,7,FALSE)/100,0)</f>
        <v>0</v>
      </c>
      <c r="I91" s="41">
        <f>_xlfn.IFERROR(VLOOKUP(M91,'[1]Sheet1'!$A$342:$K$416,8,FALSE),0)</f>
        <v>0</v>
      </c>
      <c r="J91" s="16">
        <f>_xlfn.IFERROR(VLOOKUP(M91,'[1]Sheet1'!$A$342:$K$416,9,FALSE)/100,0)</f>
        <v>0</v>
      </c>
      <c r="K91" s="43">
        <f>_xlfn.IFERROR(VLOOKUP(M91,'[1]Sheet1'!$A$342:$K$416,10,FALSE),0)</f>
        <v>0</v>
      </c>
      <c r="L91" s="16">
        <f>_xlfn.IFERROR(VLOOKUP(M91,'[1]Sheet1'!$A$342:$K$416,11,FALSE)/100,0)</f>
        <v>0</v>
      </c>
      <c r="M91" s="322"/>
    </row>
    <row r="92" spans="1:13" ht="15">
      <c r="A92" s="156" t="s">
        <v>342</v>
      </c>
      <c r="B92" s="169" t="s">
        <v>343</v>
      </c>
      <c r="C92" s="39">
        <f>_xlfn.IFERROR(VLOOKUP(M92,'[1]Sheet1'!$A$342:$K$416,2,FALSE),0)</f>
        <v>1</v>
      </c>
      <c r="D92" s="40">
        <f>_xlfn.IFERROR(VLOOKUP(M92,'[1]Sheet1'!$A$342:$K$416,3,FALSE)/100,0)</f>
        <v>0.000966183574879227</v>
      </c>
      <c r="E92" s="41">
        <f>_xlfn.IFERROR(VLOOKUP(M92,'[1]Sheet1'!$A$342:$K$416,4,FALSE),0)</f>
        <v>0</v>
      </c>
      <c r="F92" s="40">
        <f>_xlfn.IFERROR(VLOOKUP(M92,'[1]Sheet1'!$A$342:$K$416,5,FALSE)/100,0)</f>
        <v>0</v>
      </c>
      <c r="G92" s="41">
        <f>_xlfn.IFERROR(VLOOKUP(M92,'[1]Sheet1'!$A$342:$K$416,6,FALSE),0)</f>
        <v>0</v>
      </c>
      <c r="H92" s="40">
        <f>_xlfn.IFERROR(VLOOKUP(M92,'[1]Sheet1'!$A$342:$K$416,7,FALSE)/100,0)</f>
        <v>0</v>
      </c>
      <c r="I92" s="41">
        <f>_xlfn.IFERROR(VLOOKUP(M92,'[1]Sheet1'!$A$342:$K$416,8,FALSE),0)</f>
        <v>0</v>
      </c>
      <c r="J92" s="16">
        <f>_xlfn.IFERROR(VLOOKUP(M92,'[1]Sheet1'!$A$342:$K$416,9,FALSE)/100,0)</f>
        <v>0</v>
      </c>
      <c r="K92" s="43">
        <f>_xlfn.IFERROR(VLOOKUP(M92,'[1]Sheet1'!$A$342:$K$416,10,FALSE),0)</f>
        <v>1</v>
      </c>
      <c r="L92" s="16">
        <f>_xlfn.IFERROR(VLOOKUP(M92,'[1]Sheet1'!$A$342:$K$416,11,FALSE)/100,0)</f>
        <v>0.000390015600624025</v>
      </c>
      <c r="M92" s="323" t="s">
        <v>342</v>
      </c>
    </row>
    <row r="93" spans="1:13" ht="15.75" thickBot="1">
      <c r="A93" s="161"/>
      <c r="B93" s="173" t="s">
        <v>85</v>
      </c>
      <c r="C93" s="62">
        <f>_xlfn.IFERROR(VLOOKUP(M93,'[1]Sheet1'!$A$342:$K$416,2,FALSE),0)</f>
        <v>423</v>
      </c>
      <c r="D93" s="63">
        <f>_xlfn.IFERROR(VLOOKUP(M93,'[1]Sheet1'!$A$342:$K$416,3,FALSE)/100,0)</f>
        <v>0.40869565217391307</v>
      </c>
      <c r="E93" s="64">
        <f>_xlfn.IFERROR(VLOOKUP(M93,'[1]Sheet1'!$A$342:$K$416,4,FALSE),0)</f>
        <v>151</v>
      </c>
      <c r="F93" s="63">
        <f>_xlfn.IFERROR(VLOOKUP(M93,'[1]Sheet1'!$A$342:$K$416,5,FALSE)/100,0)</f>
        <v>0.12276422764227642</v>
      </c>
      <c r="G93" s="64">
        <f>_xlfn.IFERROR(VLOOKUP(M93,'[1]Sheet1'!$A$342:$K$416,6,FALSE),0)</f>
        <v>49</v>
      </c>
      <c r="H93" s="63">
        <f>_xlfn.IFERROR(VLOOKUP(M93,'[1]Sheet1'!$A$342:$K$416,7,FALSE)/100,0)</f>
        <v>0.17689530685920576</v>
      </c>
      <c r="I93" s="64">
        <f>_xlfn.IFERROR(VLOOKUP(M93,'[1]Sheet1'!$A$342:$K$416,8,FALSE),0)</f>
        <v>5</v>
      </c>
      <c r="J93" s="20">
        <f>_xlfn.IFERROR(VLOOKUP(M93,'[1]Sheet1'!$A$342:$K$416,9,FALSE)/100,0)</f>
        <v>0.22727272727272727</v>
      </c>
      <c r="K93" s="65">
        <f>_xlfn.IFERROR(VLOOKUP(M93,'[1]Sheet1'!$A$341:$K$416,10,FALSE),0)</f>
        <v>628</v>
      </c>
      <c r="L93" s="20">
        <f>_xlfn.IFERROR(VLOOKUP(M93,'[1]Sheet1'!$A$341:$K$416,11,FALSE)/100,0)</f>
        <v>0.24492979719188768</v>
      </c>
      <c r="M93" s="323" t="s">
        <v>112</v>
      </c>
    </row>
    <row r="94" spans="1:13" ht="15.75" thickBot="1">
      <c r="A94" s="401" t="s">
        <v>125</v>
      </c>
      <c r="B94" s="402"/>
      <c r="C94" s="51">
        <f>_xlfn.IFERROR(VLOOKUP(M94,'[1]Sheet1'!$A$342:$K$416,2,FALSE),0)</f>
        <v>1035</v>
      </c>
      <c r="D94" s="52">
        <f>_xlfn.IFERROR(VLOOKUP(M94,'[1]Sheet1'!$A$342:$K$416,3,FALSE)/100,0)</f>
        <v>1</v>
      </c>
      <c r="E94" s="53">
        <f>_xlfn.IFERROR(VLOOKUP(M94,'[1]Sheet1'!$A$342:$K$416,4,FALSE),0)</f>
        <v>1230</v>
      </c>
      <c r="F94" s="52">
        <f>_xlfn.IFERROR(VLOOKUP(M94,'[1]Sheet1'!$A$342:$K$416,5,FALSE)/100,0)</f>
        <v>1</v>
      </c>
      <c r="G94" s="53">
        <f>_xlfn.IFERROR(VLOOKUP(M94,'[1]Sheet1'!$A$342:$K$416,6,FALSE),0)</f>
        <v>277</v>
      </c>
      <c r="H94" s="52">
        <f>_xlfn.IFERROR(VLOOKUP(M94,'[1]Sheet1'!$A$342:$K$416,7,FALSE)/100,0)</f>
        <v>1</v>
      </c>
      <c r="I94" s="53">
        <f>_xlfn.IFERROR(VLOOKUP(M94,'[1]Sheet1'!$A$342:$K$416,8,FALSE),0)</f>
        <v>22</v>
      </c>
      <c r="J94" s="24">
        <f>_xlfn.IFERROR(VLOOKUP(M94,'[1]Sheet1'!$A$342:$K$416,9,FALSE)/100,0)</f>
        <v>1</v>
      </c>
      <c r="K94" s="51">
        <f>_xlfn.IFERROR(VLOOKUP(M94,'[1]Sheet1'!$A$342:$K$416,10,FALSE),0)</f>
        <v>2564</v>
      </c>
      <c r="L94" s="24">
        <f>_xlfn.IFERROR(VLOOKUP(M94,'[1]Sheet1'!$A$342:$K$416,11,FALSE)/100,0)</f>
        <v>1</v>
      </c>
      <c r="M94" s="321" t="s">
        <v>73</v>
      </c>
    </row>
    <row r="95" spans="1:12" ht="15">
      <c r="A95" s="80"/>
      <c r="B95" s="99"/>
      <c r="C95" s="80"/>
      <c r="D95" s="100"/>
      <c r="E95" s="80"/>
      <c r="F95" s="100"/>
      <c r="G95" s="80"/>
      <c r="H95" s="100"/>
      <c r="I95" s="80"/>
      <c r="J95" s="100"/>
      <c r="K95" s="336"/>
      <c r="L95" s="100"/>
    </row>
    <row r="96" spans="1:12" ht="15">
      <c r="A96" s="80"/>
      <c r="B96" s="99"/>
      <c r="C96" s="80"/>
      <c r="D96" s="100"/>
      <c r="E96" s="80"/>
      <c r="F96" s="100"/>
      <c r="G96" s="80"/>
      <c r="H96" s="100"/>
      <c r="I96" s="80"/>
      <c r="J96" s="100"/>
      <c r="K96" s="99"/>
      <c r="L96" s="100"/>
    </row>
    <row r="97" spans="1:12" ht="15">
      <c r="A97" s="80"/>
      <c r="B97" s="99"/>
      <c r="C97" s="80"/>
      <c r="D97" s="100"/>
      <c r="E97" s="80"/>
      <c r="F97" s="100"/>
      <c r="G97" s="80"/>
      <c r="H97" s="100"/>
      <c r="I97" s="80"/>
      <c r="J97" s="100"/>
      <c r="K97" s="99"/>
      <c r="L97" s="100"/>
    </row>
    <row r="98" spans="1:12" ht="15">
      <c r="A98" s="80"/>
      <c r="B98" s="99"/>
      <c r="C98" s="80"/>
      <c r="D98" s="100"/>
      <c r="E98" s="80"/>
      <c r="F98" s="100"/>
      <c r="G98" s="80"/>
      <c r="H98" s="100"/>
      <c r="I98" s="80"/>
      <c r="J98" s="100"/>
      <c r="K98" s="99"/>
      <c r="L98" s="100"/>
    </row>
    <row r="99" spans="1:12" ht="15">
      <c r="A99" s="80"/>
      <c r="B99" s="99"/>
      <c r="C99" s="80"/>
      <c r="D99" s="80"/>
      <c r="E99" s="80"/>
      <c r="F99" s="80"/>
      <c r="G99" s="80"/>
      <c r="H99" s="100"/>
      <c r="I99" s="80"/>
      <c r="J99" s="100"/>
      <c r="K99" s="99"/>
      <c r="L99" s="100"/>
    </row>
    <row r="100" spans="1:12" ht="15">
      <c r="A100" s="80"/>
      <c r="B100" s="99"/>
      <c r="C100" s="80"/>
      <c r="D100" s="100"/>
      <c r="E100" s="80"/>
      <c r="F100" s="100"/>
      <c r="G100" s="80"/>
      <c r="H100" s="100"/>
      <c r="I100" s="80"/>
      <c r="J100" s="100"/>
      <c r="K100" s="80"/>
      <c r="L100" s="100"/>
    </row>
    <row r="101" spans="1:12" ht="15">
      <c r="A101" s="80"/>
      <c r="B101" s="99"/>
      <c r="C101" s="80"/>
      <c r="D101" s="80"/>
      <c r="E101" s="100"/>
      <c r="F101" s="80"/>
      <c r="G101" s="80"/>
      <c r="H101" s="80"/>
      <c r="I101" s="100"/>
      <c r="J101" s="80"/>
      <c r="K101" s="80"/>
      <c r="L101" s="100"/>
    </row>
    <row r="102" spans="1:12" ht="15">
      <c r="A102" s="80"/>
      <c r="B102" s="99"/>
      <c r="C102" s="174"/>
      <c r="D102" s="100"/>
      <c r="E102" s="174"/>
      <c r="F102" s="100"/>
      <c r="G102" s="174"/>
      <c r="H102" s="100"/>
      <c r="I102" s="174"/>
      <c r="J102" s="100"/>
      <c r="K102" s="174"/>
      <c r="L102" s="100"/>
    </row>
    <row r="103" spans="1:12" ht="15">
      <c r="A103" s="80"/>
      <c r="B103" s="99"/>
      <c r="C103" s="174"/>
      <c r="D103" s="100"/>
      <c r="E103" s="174"/>
      <c r="F103" s="100"/>
      <c r="G103" s="174"/>
      <c r="H103" s="100"/>
      <c r="I103" s="174"/>
      <c r="J103" s="100"/>
      <c r="K103" s="174"/>
      <c r="L103" s="100"/>
    </row>
    <row r="104" spans="1:12" ht="15">
      <c r="A104" s="80"/>
      <c r="B104" s="99"/>
      <c r="C104" s="174"/>
      <c r="D104" s="100"/>
      <c r="E104" s="174"/>
      <c r="F104" s="100"/>
      <c r="G104" s="174"/>
      <c r="H104" s="100"/>
      <c r="I104" s="174"/>
      <c r="J104" s="100"/>
      <c r="K104" s="174"/>
      <c r="L104" s="100"/>
    </row>
    <row r="105" spans="1:12" ht="15">
      <c r="A105" s="80"/>
      <c r="B105" s="99"/>
      <c r="C105" s="174"/>
      <c r="D105" s="100"/>
      <c r="E105" s="174"/>
      <c r="F105" s="100"/>
      <c r="G105" s="174"/>
      <c r="H105" s="100"/>
      <c r="I105" s="174"/>
      <c r="J105" s="100"/>
      <c r="K105" s="174"/>
      <c r="L105" s="100"/>
    </row>
    <row r="106" spans="1:12" ht="15">
      <c r="A106" s="80"/>
      <c r="B106" s="99"/>
      <c r="C106" s="174"/>
      <c r="D106" s="100"/>
      <c r="E106" s="174"/>
      <c r="F106" s="100"/>
      <c r="G106" s="174"/>
      <c r="H106" s="100"/>
      <c r="I106" s="174"/>
      <c r="J106" s="100"/>
      <c r="K106" s="174"/>
      <c r="L106" s="100"/>
    </row>
    <row r="107" spans="1:12" ht="15">
      <c r="A107" s="80"/>
      <c r="B107" s="99"/>
      <c r="C107" s="174"/>
      <c r="D107" s="100"/>
      <c r="E107" s="174"/>
      <c r="F107" s="100"/>
      <c r="G107" s="174"/>
      <c r="H107" s="100"/>
      <c r="I107" s="174"/>
      <c r="J107" s="100"/>
      <c r="K107" s="174"/>
      <c r="L107" s="100"/>
    </row>
    <row r="108" spans="1:12" ht="15">
      <c r="A108" s="80"/>
      <c r="B108" s="99"/>
      <c r="C108" s="174"/>
      <c r="D108" s="100"/>
      <c r="E108" s="174"/>
      <c r="F108" s="100"/>
      <c r="G108" s="174"/>
      <c r="H108" s="100"/>
      <c r="I108" s="174"/>
      <c r="J108" s="100"/>
      <c r="K108" s="174"/>
      <c r="L108" s="100"/>
    </row>
    <row r="109" spans="1:12" ht="15">
      <c r="A109" s="80"/>
      <c r="B109" s="99"/>
      <c r="C109" s="174"/>
      <c r="D109" s="100"/>
      <c r="E109" s="174"/>
      <c r="F109" s="100"/>
      <c r="G109" s="174"/>
      <c r="H109" s="100"/>
      <c r="I109" s="174"/>
      <c r="J109" s="100"/>
      <c r="K109" s="174"/>
      <c r="L109" s="100"/>
    </row>
    <row r="110" spans="1:12" ht="15">
      <c r="A110" s="80"/>
      <c r="B110" s="99"/>
      <c r="C110" s="174"/>
      <c r="D110" s="100"/>
      <c r="E110" s="174"/>
      <c r="F110" s="100"/>
      <c r="G110" s="174"/>
      <c r="H110" s="100"/>
      <c r="I110" s="174"/>
      <c r="J110" s="100"/>
      <c r="K110" s="174"/>
      <c r="L110" s="100"/>
    </row>
    <row r="111" spans="1:12" ht="15">
      <c r="A111" s="80"/>
      <c r="B111" s="99"/>
      <c r="C111" s="174"/>
      <c r="D111" s="100"/>
      <c r="E111" s="174"/>
      <c r="F111" s="100"/>
      <c r="G111" s="174"/>
      <c r="H111" s="100"/>
      <c r="I111" s="174"/>
      <c r="J111" s="100"/>
      <c r="K111" s="174"/>
      <c r="L111" s="100"/>
    </row>
    <row r="112" spans="1:12" ht="15">
      <c r="A112" s="80"/>
      <c r="B112" s="99"/>
      <c r="C112" s="174"/>
      <c r="D112" s="100"/>
      <c r="E112" s="174"/>
      <c r="F112" s="100"/>
      <c r="G112" s="174"/>
      <c r="H112" s="100"/>
      <c r="I112" s="174"/>
      <c r="J112" s="100"/>
      <c r="K112" s="174"/>
      <c r="L112" s="100"/>
    </row>
    <row r="113" spans="1:12" ht="15">
      <c r="A113" s="80"/>
      <c r="B113" s="99"/>
      <c r="C113" s="174"/>
      <c r="D113" s="100"/>
      <c r="E113" s="174"/>
      <c r="F113" s="100"/>
      <c r="G113" s="174"/>
      <c r="H113" s="100"/>
      <c r="I113" s="174"/>
      <c r="J113" s="100"/>
      <c r="K113" s="174"/>
      <c r="L113" s="100"/>
    </row>
    <row r="114" spans="1:12" ht="15">
      <c r="A114" s="80"/>
      <c r="B114" s="99"/>
      <c r="C114" s="174"/>
      <c r="D114" s="100"/>
      <c r="E114" s="174"/>
      <c r="F114" s="100"/>
      <c r="G114" s="174"/>
      <c r="H114" s="100"/>
      <c r="I114" s="174"/>
      <c r="J114" s="100"/>
      <c r="K114" s="174"/>
      <c r="L114" s="100"/>
    </row>
    <row r="115" spans="1:12" ht="15">
      <c r="A115" s="80"/>
      <c r="B115" s="99"/>
      <c r="C115" s="174"/>
      <c r="D115" s="100"/>
      <c r="E115" s="174"/>
      <c r="F115" s="100"/>
      <c r="G115" s="174"/>
      <c r="H115" s="100"/>
      <c r="I115" s="174"/>
      <c r="J115" s="100"/>
      <c r="K115" s="174"/>
      <c r="L115" s="100"/>
    </row>
    <row r="116" spans="1:12" ht="15">
      <c r="A116" s="80"/>
      <c r="B116" s="99"/>
      <c r="C116" s="174"/>
      <c r="D116" s="100"/>
      <c r="E116" s="174"/>
      <c r="F116" s="100"/>
      <c r="G116" s="174"/>
      <c r="H116" s="100"/>
      <c r="I116" s="174"/>
      <c r="J116" s="100"/>
      <c r="K116" s="174"/>
      <c r="L116" s="100"/>
    </row>
    <row r="117" spans="1:12" ht="15">
      <c r="A117" s="80"/>
      <c r="B117" s="99"/>
      <c r="C117" s="174"/>
      <c r="D117" s="100"/>
      <c r="E117" s="174"/>
      <c r="F117" s="100"/>
      <c r="G117" s="174"/>
      <c r="H117" s="100"/>
      <c r="I117" s="174"/>
      <c r="J117" s="100"/>
      <c r="K117" s="174"/>
      <c r="L117" s="100"/>
    </row>
    <row r="118" spans="1:12" ht="15">
      <c r="A118" s="80"/>
      <c r="B118" s="99"/>
      <c r="C118" s="174"/>
      <c r="D118" s="100"/>
      <c r="E118" s="174"/>
      <c r="F118" s="100"/>
      <c r="G118" s="174"/>
      <c r="H118" s="100"/>
      <c r="I118" s="174"/>
      <c r="J118" s="100"/>
      <c r="K118" s="174"/>
      <c r="L118" s="100"/>
    </row>
    <row r="119" spans="1:12" ht="15">
      <c r="A119" s="80"/>
      <c r="B119" s="99"/>
      <c r="C119" s="174"/>
      <c r="D119" s="100"/>
      <c r="E119" s="174"/>
      <c r="F119" s="100"/>
      <c r="G119" s="174"/>
      <c r="H119" s="100"/>
      <c r="I119" s="174"/>
      <c r="J119" s="100"/>
      <c r="K119" s="174"/>
      <c r="L119" s="100"/>
    </row>
    <row r="120" spans="1:12" ht="15">
      <c r="A120" s="80"/>
      <c r="B120" s="99"/>
      <c r="C120" s="174"/>
      <c r="D120" s="100"/>
      <c r="E120" s="174"/>
      <c r="F120" s="100"/>
      <c r="G120" s="174"/>
      <c r="H120" s="100"/>
      <c r="I120" s="174"/>
      <c r="J120" s="100"/>
      <c r="K120" s="174"/>
      <c r="L120" s="100"/>
    </row>
    <row r="121" spans="1:12" ht="15">
      <c r="A121" s="80"/>
      <c r="B121" s="99"/>
      <c r="C121" s="174"/>
      <c r="D121" s="100"/>
      <c r="E121" s="174"/>
      <c r="F121" s="100"/>
      <c r="G121" s="174"/>
      <c r="H121" s="100"/>
      <c r="I121" s="174"/>
      <c r="J121" s="100"/>
      <c r="K121" s="174"/>
      <c r="L121" s="100"/>
    </row>
    <row r="122" spans="1:12" ht="15">
      <c r="A122" s="80"/>
      <c r="B122" s="99"/>
      <c r="C122" s="174"/>
      <c r="D122" s="100"/>
      <c r="E122" s="174"/>
      <c r="F122" s="100"/>
      <c r="G122" s="174"/>
      <c r="H122" s="100"/>
      <c r="I122" s="174"/>
      <c r="J122" s="100"/>
      <c r="K122" s="174"/>
      <c r="L122" s="100"/>
    </row>
    <row r="123" spans="1:12" ht="15">
      <c r="A123" s="80"/>
      <c r="B123" s="99"/>
      <c r="C123" s="174"/>
      <c r="D123" s="100"/>
      <c r="E123" s="174"/>
      <c r="F123" s="100"/>
      <c r="G123" s="174"/>
      <c r="H123" s="100"/>
      <c r="I123" s="174"/>
      <c r="J123" s="100"/>
      <c r="K123" s="174"/>
      <c r="L123" s="100"/>
    </row>
    <row r="124" spans="1:12" ht="15">
      <c r="A124" s="80"/>
      <c r="B124" s="99"/>
      <c r="C124" s="174"/>
      <c r="D124" s="100"/>
      <c r="E124" s="174"/>
      <c r="F124" s="100"/>
      <c r="G124" s="174"/>
      <c r="H124" s="100"/>
      <c r="I124" s="174"/>
      <c r="J124" s="100"/>
      <c r="K124" s="174"/>
      <c r="L124" s="100"/>
    </row>
    <row r="125" spans="1:12" ht="15">
      <c r="A125" s="80"/>
      <c r="B125" s="99"/>
      <c r="C125" s="174"/>
      <c r="D125" s="100"/>
      <c r="E125" s="174"/>
      <c r="F125" s="100"/>
      <c r="G125" s="174"/>
      <c r="H125" s="100"/>
      <c r="I125" s="174"/>
      <c r="J125" s="100"/>
      <c r="K125" s="174"/>
      <c r="L125" s="100"/>
    </row>
    <row r="126" spans="1:12" ht="15">
      <c r="A126" s="80"/>
      <c r="B126" s="99"/>
      <c r="C126" s="174"/>
      <c r="D126" s="100"/>
      <c r="E126" s="174"/>
      <c r="F126" s="100"/>
      <c r="G126" s="174"/>
      <c r="H126" s="100"/>
      <c r="I126" s="174"/>
      <c r="J126" s="100"/>
      <c r="K126" s="174"/>
      <c r="L126" s="100"/>
    </row>
    <row r="127" spans="1:12" ht="15">
      <c r="A127" s="80"/>
      <c r="B127" s="99"/>
      <c r="C127" s="174"/>
      <c r="D127" s="100"/>
      <c r="E127" s="174"/>
      <c r="F127" s="100"/>
      <c r="G127" s="174"/>
      <c r="H127" s="100"/>
      <c r="I127" s="174"/>
      <c r="J127" s="100"/>
      <c r="K127" s="174"/>
      <c r="L127" s="100"/>
    </row>
    <row r="128" spans="1:12" ht="15">
      <c r="A128" s="80"/>
      <c r="B128" s="99"/>
      <c r="C128" s="174"/>
      <c r="D128" s="100"/>
      <c r="E128" s="174"/>
      <c r="F128" s="100"/>
      <c r="G128" s="174"/>
      <c r="H128" s="100"/>
      <c r="I128" s="174"/>
      <c r="J128" s="100"/>
      <c r="K128" s="174"/>
      <c r="L128" s="100"/>
    </row>
    <row r="129" spans="1:12" ht="15">
      <c r="A129" s="80"/>
      <c r="B129" s="99"/>
      <c r="C129" s="174"/>
      <c r="D129" s="100"/>
      <c r="E129" s="174"/>
      <c r="F129" s="100"/>
      <c r="G129" s="174"/>
      <c r="H129" s="100"/>
      <c r="I129" s="174"/>
      <c r="J129" s="100"/>
      <c r="K129" s="174"/>
      <c r="L129" s="100"/>
    </row>
    <row r="130" spans="1:12" ht="15">
      <c r="A130" s="80"/>
      <c r="B130" s="99"/>
      <c r="C130" s="174"/>
      <c r="D130" s="100"/>
      <c r="E130" s="174"/>
      <c r="F130" s="100"/>
      <c r="G130" s="174"/>
      <c r="H130" s="100"/>
      <c r="I130" s="174"/>
      <c r="J130" s="100"/>
      <c r="K130" s="174"/>
      <c r="L130" s="100"/>
    </row>
    <row r="131" spans="1:12" ht="15">
      <c r="A131" s="80"/>
      <c r="B131" s="99"/>
      <c r="C131" s="174"/>
      <c r="D131" s="100"/>
      <c r="E131" s="174"/>
      <c r="F131" s="100"/>
      <c r="G131" s="174"/>
      <c r="H131" s="100"/>
      <c r="I131" s="174"/>
      <c r="J131" s="100"/>
      <c r="K131" s="174"/>
      <c r="L131" s="100"/>
    </row>
    <row r="132" spans="1:12" ht="15">
      <c r="A132" s="80"/>
      <c r="B132" s="99"/>
      <c r="C132" s="174"/>
      <c r="D132" s="100"/>
      <c r="E132" s="174"/>
      <c r="F132" s="100"/>
      <c r="G132" s="174"/>
      <c r="H132" s="100"/>
      <c r="I132" s="174"/>
      <c r="J132" s="100"/>
      <c r="K132" s="174"/>
      <c r="L132" s="100"/>
    </row>
    <row r="133" spans="1:12" ht="15">
      <c r="A133" s="80"/>
      <c r="B133" s="99"/>
      <c r="C133" s="174"/>
      <c r="D133" s="100"/>
      <c r="E133" s="174"/>
      <c r="F133" s="100"/>
      <c r="G133" s="174"/>
      <c r="H133" s="100"/>
      <c r="I133" s="174"/>
      <c r="J133" s="100"/>
      <c r="K133" s="174"/>
      <c r="L133" s="100"/>
    </row>
    <row r="134" spans="1:12" ht="15">
      <c r="A134" s="80"/>
      <c r="B134" s="99"/>
      <c r="C134" s="174"/>
      <c r="D134" s="100"/>
      <c r="E134" s="174"/>
      <c r="F134" s="100"/>
      <c r="G134" s="174"/>
      <c r="H134" s="100"/>
      <c r="I134" s="174"/>
      <c r="J134" s="100"/>
      <c r="K134" s="174"/>
      <c r="L134" s="100"/>
    </row>
    <row r="135" spans="1:12" ht="15">
      <c r="A135" s="80"/>
      <c r="B135" s="99"/>
      <c r="C135" s="174"/>
      <c r="D135" s="100"/>
      <c r="E135" s="174"/>
      <c r="F135" s="100"/>
      <c r="G135" s="174"/>
      <c r="H135" s="100"/>
      <c r="I135" s="174"/>
      <c r="J135" s="100"/>
      <c r="K135" s="174"/>
      <c r="L135" s="100"/>
    </row>
    <row r="136" spans="1:12" ht="15">
      <c r="A136" s="80"/>
      <c r="B136" s="99"/>
      <c r="C136" s="174"/>
      <c r="D136" s="100"/>
      <c r="E136" s="174"/>
      <c r="F136" s="100"/>
      <c r="G136" s="174"/>
      <c r="H136" s="100"/>
      <c r="I136" s="174"/>
      <c r="J136" s="100"/>
      <c r="K136" s="174"/>
      <c r="L136" s="100"/>
    </row>
    <row r="137" spans="1:12" ht="15">
      <c r="A137" s="80"/>
      <c r="B137" s="99"/>
      <c r="C137" s="174"/>
      <c r="D137" s="100"/>
      <c r="E137" s="174"/>
      <c r="F137" s="100"/>
      <c r="G137" s="174"/>
      <c r="H137" s="100"/>
      <c r="I137" s="174"/>
      <c r="J137" s="100"/>
      <c r="K137" s="174"/>
      <c r="L137" s="100"/>
    </row>
    <row r="138" spans="1:12" ht="15">
      <c r="A138" s="80"/>
      <c r="B138" s="99"/>
      <c r="C138" s="174"/>
      <c r="D138" s="100"/>
      <c r="E138" s="174"/>
      <c r="F138" s="100"/>
      <c r="G138" s="174"/>
      <c r="H138" s="100"/>
      <c r="I138" s="174"/>
      <c r="J138" s="100"/>
      <c r="K138" s="174"/>
      <c r="L138" s="100"/>
    </row>
    <row r="139" spans="1:12" ht="15">
      <c r="A139" s="80"/>
      <c r="B139" s="99"/>
      <c r="C139" s="174"/>
      <c r="D139" s="100"/>
      <c r="E139" s="174"/>
      <c r="F139" s="100"/>
      <c r="G139" s="174"/>
      <c r="H139" s="100"/>
      <c r="I139" s="174"/>
      <c r="J139" s="100"/>
      <c r="K139" s="174"/>
      <c r="L139" s="100"/>
    </row>
    <row r="140" spans="1:12" ht="15">
      <c r="A140" s="80"/>
      <c r="B140" s="99"/>
      <c r="C140" s="174"/>
      <c r="D140" s="100"/>
      <c r="E140" s="174"/>
      <c r="F140" s="100"/>
      <c r="G140" s="174"/>
      <c r="H140" s="100"/>
      <c r="I140" s="174"/>
      <c r="J140" s="100"/>
      <c r="K140" s="174"/>
      <c r="L140" s="100"/>
    </row>
    <row r="141" spans="1:12" ht="15">
      <c r="A141" s="80"/>
      <c r="B141" s="99"/>
      <c r="C141" s="174"/>
      <c r="D141" s="100"/>
      <c r="E141" s="174"/>
      <c r="F141" s="100"/>
      <c r="G141" s="174"/>
      <c r="H141" s="100"/>
      <c r="I141" s="174"/>
      <c r="J141" s="100"/>
      <c r="K141" s="174"/>
      <c r="L141" s="100"/>
    </row>
    <row r="142" spans="1:12" ht="15">
      <c r="A142" s="80"/>
      <c r="B142" s="99"/>
      <c r="C142" s="174"/>
      <c r="D142" s="100"/>
      <c r="E142" s="174"/>
      <c r="F142" s="100"/>
      <c r="G142" s="174"/>
      <c r="H142" s="100"/>
      <c r="I142" s="174"/>
      <c r="J142" s="100"/>
      <c r="K142" s="174"/>
      <c r="L142" s="100"/>
    </row>
    <row r="143" spans="1:12" ht="15">
      <c r="A143" s="80"/>
      <c r="B143" s="99"/>
      <c r="C143" s="174"/>
      <c r="D143" s="100"/>
      <c r="E143" s="174"/>
      <c r="F143" s="100"/>
      <c r="G143" s="174"/>
      <c r="H143" s="100"/>
      <c r="I143" s="174"/>
      <c r="J143" s="100"/>
      <c r="K143" s="174"/>
      <c r="L143" s="100"/>
    </row>
    <row r="144" spans="1:12" ht="15">
      <c r="A144" s="80"/>
      <c r="B144" s="99"/>
      <c r="C144" s="174"/>
      <c r="D144" s="100"/>
      <c r="E144" s="174"/>
      <c r="F144" s="100"/>
      <c r="G144" s="174"/>
      <c r="H144" s="100"/>
      <c r="I144" s="174"/>
      <c r="J144" s="100"/>
      <c r="K144" s="174"/>
      <c r="L144" s="100"/>
    </row>
    <row r="145" spans="1:12" ht="15">
      <c r="A145" s="80"/>
      <c r="B145" s="99"/>
      <c r="C145" s="174"/>
      <c r="D145" s="100"/>
      <c r="E145" s="174"/>
      <c r="F145" s="100"/>
      <c r="G145" s="174"/>
      <c r="H145" s="100"/>
      <c r="I145" s="174"/>
      <c r="J145" s="100"/>
      <c r="K145" s="174"/>
      <c r="L145" s="100"/>
    </row>
    <row r="146" spans="1:12" ht="15">
      <c r="A146" s="80"/>
      <c r="B146" s="99"/>
      <c r="C146" s="174"/>
      <c r="D146" s="100"/>
      <c r="E146" s="174"/>
      <c r="F146" s="100"/>
      <c r="G146" s="174"/>
      <c r="H146" s="100"/>
      <c r="I146" s="174"/>
      <c r="J146" s="100"/>
      <c r="K146" s="174"/>
      <c r="L146" s="100"/>
    </row>
    <row r="147" spans="1:12" ht="15">
      <c r="A147" s="80"/>
      <c r="B147" s="99"/>
      <c r="C147" s="174"/>
      <c r="D147" s="100"/>
      <c r="E147" s="174"/>
      <c r="F147" s="100"/>
      <c r="G147" s="174"/>
      <c r="H147" s="100"/>
      <c r="I147" s="174"/>
      <c r="J147" s="100"/>
      <c r="K147" s="174"/>
      <c r="L147" s="100"/>
    </row>
    <row r="148" spans="1:12" ht="15">
      <c r="A148" s="80"/>
      <c r="B148" s="99"/>
      <c r="C148" s="174"/>
      <c r="D148" s="100"/>
      <c r="E148" s="174"/>
      <c r="F148" s="100"/>
      <c r="G148" s="174"/>
      <c r="H148" s="100"/>
      <c r="I148" s="174"/>
      <c r="J148" s="100"/>
      <c r="K148" s="174"/>
      <c r="L148" s="100"/>
    </row>
    <row r="149" spans="1:12" ht="15">
      <c r="A149" s="80"/>
      <c r="B149" s="99"/>
      <c r="C149" s="174"/>
      <c r="D149" s="100"/>
      <c r="E149" s="174"/>
      <c r="F149" s="100"/>
      <c r="G149" s="174"/>
      <c r="H149" s="100"/>
      <c r="I149" s="174"/>
      <c r="J149" s="100"/>
      <c r="K149" s="174"/>
      <c r="L149" s="100"/>
    </row>
    <row r="150" spans="1:12" ht="15">
      <c r="A150" s="80"/>
      <c r="B150" s="99"/>
      <c r="C150" s="174"/>
      <c r="D150" s="100"/>
      <c r="E150" s="174"/>
      <c r="F150" s="100"/>
      <c r="G150" s="174"/>
      <c r="H150" s="100"/>
      <c r="I150" s="174"/>
      <c r="J150" s="100"/>
      <c r="K150" s="174"/>
      <c r="L150" s="100"/>
    </row>
    <row r="151" spans="1:12" ht="15">
      <c r="A151" s="80"/>
      <c r="B151" s="99"/>
      <c r="C151" s="174"/>
      <c r="D151" s="100"/>
      <c r="E151" s="174"/>
      <c r="F151" s="100"/>
      <c r="G151" s="174"/>
      <c r="H151" s="100"/>
      <c r="I151" s="174"/>
      <c r="J151" s="100"/>
      <c r="K151" s="174"/>
      <c r="L151" s="100"/>
    </row>
    <row r="152" spans="1:12" ht="15">
      <c r="A152" s="80"/>
      <c r="B152" s="99"/>
      <c r="C152" s="174"/>
      <c r="D152" s="100"/>
      <c r="E152" s="174"/>
      <c r="F152" s="100"/>
      <c r="G152" s="174"/>
      <c r="H152" s="100"/>
      <c r="I152" s="174"/>
      <c r="J152" s="100"/>
      <c r="K152" s="174"/>
      <c r="L152" s="100"/>
    </row>
    <row r="153" spans="1:12" ht="15">
      <c r="A153" s="80"/>
      <c r="B153" s="99"/>
      <c r="C153" s="174"/>
      <c r="D153" s="100"/>
      <c r="E153" s="174"/>
      <c r="F153" s="100"/>
      <c r="G153" s="174"/>
      <c r="H153" s="100"/>
      <c r="I153" s="174"/>
      <c r="J153" s="100"/>
      <c r="K153" s="174"/>
      <c r="L153" s="100"/>
    </row>
    <row r="154" spans="1:12" ht="15">
      <c r="A154" s="80"/>
      <c r="B154" s="99"/>
      <c r="C154" s="174"/>
      <c r="D154" s="100"/>
      <c r="E154" s="174"/>
      <c r="F154" s="100"/>
      <c r="G154" s="174"/>
      <c r="H154" s="100"/>
      <c r="I154" s="174"/>
      <c r="J154" s="100"/>
      <c r="K154" s="174"/>
      <c r="L154" s="100"/>
    </row>
    <row r="155" spans="1:12" ht="15">
      <c r="A155" s="80"/>
      <c r="B155" s="99"/>
      <c r="C155" s="174"/>
      <c r="D155" s="100"/>
      <c r="E155" s="174"/>
      <c r="F155" s="100"/>
      <c r="G155" s="174"/>
      <c r="H155" s="100"/>
      <c r="I155" s="174"/>
      <c r="J155" s="100"/>
      <c r="K155" s="174"/>
      <c r="L155" s="100"/>
    </row>
    <row r="156" spans="1:12" ht="15">
      <c r="A156" s="80"/>
      <c r="B156" s="99"/>
      <c r="C156" s="174"/>
      <c r="D156" s="100"/>
      <c r="E156" s="174"/>
      <c r="F156" s="100"/>
      <c r="G156" s="174"/>
      <c r="H156" s="100"/>
      <c r="I156" s="174"/>
      <c r="J156" s="100"/>
      <c r="K156" s="174"/>
      <c r="L156" s="100"/>
    </row>
    <row r="157" spans="1:12" ht="15">
      <c r="A157" s="80"/>
      <c r="B157" s="99"/>
      <c r="C157" s="174"/>
      <c r="D157" s="100"/>
      <c r="E157" s="174"/>
      <c r="F157" s="100"/>
      <c r="G157" s="174"/>
      <c r="H157" s="100"/>
      <c r="I157" s="174"/>
      <c r="J157" s="100"/>
      <c r="K157" s="174"/>
      <c r="L157" s="100"/>
    </row>
    <row r="158" spans="1:12" ht="15">
      <c r="A158" s="80"/>
      <c r="B158" s="99"/>
      <c r="C158" s="174"/>
      <c r="D158" s="100"/>
      <c r="E158" s="174"/>
      <c r="F158" s="100"/>
      <c r="G158" s="174"/>
      <c r="H158" s="100"/>
      <c r="I158" s="174"/>
      <c r="J158" s="100"/>
      <c r="K158" s="174"/>
      <c r="L158" s="100"/>
    </row>
    <row r="159" spans="1:12" ht="15">
      <c r="A159" s="80"/>
      <c r="B159" s="99"/>
      <c r="C159" s="174"/>
      <c r="D159" s="100"/>
      <c r="E159" s="174"/>
      <c r="F159" s="100"/>
      <c r="G159" s="174"/>
      <c r="H159" s="100"/>
      <c r="I159" s="174"/>
      <c r="J159" s="100"/>
      <c r="K159" s="174"/>
      <c r="L159" s="100"/>
    </row>
    <row r="160" spans="1:12" ht="15">
      <c r="A160" s="80"/>
      <c r="B160" s="99"/>
      <c r="C160" s="174"/>
      <c r="D160" s="100"/>
      <c r="E160" s="174"/>
      <c r="F160" s="100"/>
      <c r="G160" s="174"/>
      <c r="H160" s="100"/>
      <c r="I160" s="174"/>
      <c r="J160" s="100"/>
      <c r="K160" s="174"/>
      <c r="L160" s="100"/>
    </row>
    <row r="161" spans="1:12" ht="15">
      <c r="A161" s="80"/>
      <c r="B161" s="99"/>
      <c r="C161" s="174"/>
      <c r="D161" s="100"/>
      <c r="E161" s="174"/>
      <c r="F161" s="100"/>
      <c r="G161" s="174"/>
      <c r="H161" s="100"/>
      <c r="I161" s="174"/>
      <c r="J161" s="100"/>
      <c r="K161" s="174"/>
      <c r="L161" s="100"/>
    </row>
    <row r="162" spans="1:12" ht="15">
      <c r="A162" s="80"/>
      <c r="B162" s="99"/>
      <c r="C162" s="174"/>
      <c r="D162" s="100"/>
      <c r="E162" s="174"/>
      <c r="F162" s="100"/>
      <c r="G162" s="174"/>
      <c r="H162" s="100"/>
      <c r="I162" s="174"/>
      <c r="J162" s="100"/>
      <c r="K162" s="174"/>
      <c r="L162" s="100"/>
    </row>
    <row r="163" spans="1:12" ht="15">
      <c r="A163" s="80"/>
      <c r="B163" s="99"/>
      <c r="C163" s="174"/>
      <c r="D163" s="100"/>
      <c r="E163" s="174"/>
      <c r="F163" s="100"/>
      <c r="G163" s="174"/>
      <c r="H163" s="100"/>
      <c r="I163" s="174"/>
      <c r="J163" s="100"/>
      <c r="K163" s="174"/>
      <c r="L163" s="100"/>
    </row>
    <row r="164" spans="1:12" ht="15">
      <c r="A164" s="80"/>
      <c r="B164" s="99"/>
      <c r="C164" s="174"/>
      <c r="D164" s="100"/>
      <c r="E164" s="174"/>
      <c r="F164" s="100"/>
      <c r="G164" s="174"/>
      <c r="H164" s="100"/>
      <c r="I164" s="174"/>
      <c r="J164" s="100"/>
      <c r="K164" s="174"/>
      <c r="L164" s="100"/>
    </row>
    <row r="165" spans="1:12" ht="15">
      <c r="A165" s="80"/>
      <c r="B165" s="99"/>
      <c r="C165" s="174"/>
      <c r="D165" s="100"/>
      <c r="E165" s="174"/>
      <c r="F165" s="100"/>
      <c r="G165" s="174"/>
      <c r="H165" s="100"/>
      <c r="I165" s="174"/>
      <c r="J165" s="100"/>
      <c r="K165" s="174"/>
      <c r="L165" s="100"/>
    </row>
    <row r="166" spans="1:12" ht="15">
      <c r="A166" s="80"/>
      <c r="B166" s="99"/>
      <c r="C166" s="174"/>
      <c r="D166" s="100"/>
      <c r="E166" s="174"/>
      <c r="F166" s="100"/>
      <c r="G166" s="174"/>
      <c r="H166" s="100"/>
      <c r="I166" s="174"/>
      <c r="J166" s="100"/>
      <c r="K166" s="174"/>
      <c r="L166" s="100"/>
    </row>
    <row r="167" spans="1:12" ht="15">
      <c r="A167" s="80"/>
      <c r="B167" s="99"/>
      <c r="C167" s="174"/>
      <c r="D167" s="100"/>
      <c r="E167" s="174"/>
      <c r="F167" s="100"/>
      <c r="G167" s="174"/>
      <c r="H167" s="100"/>
      <c r="I167" s="174"/>
      <c r="J167" s="100"/>
      <c r="K167" s="174"/>
      <c r="L167" s="100"/>
    </row>
    <row r="168" spans="1:12" ht="15">
      <c r="A168" s="80"/>
      <c r="B168" s="99"/>
      <c r="C168" s="174"/>
      <c r="D168" s="100"/>
      <c r="E168" s="174"/>
      <c r="F168" s="100"/>
      <c r="G168" s="174"/>
      <c r="H168" s="100"/>
      <c r="I168" s="174"/>
      <c r="J168" s="100"/>
      <c r="K168" s="174"/>
      <c r="L168" s="100"/>
    </row>
    <row r="169" spans="1:12" ht="15">
      <c r="A169" s="80"/>
      <c r="B169" s="99"/>
      <c r="C169" s="174"/>
      <c r="D169" s="100"/>
      <c r="E169" s="174"/>
      <c r="F169" s="100"/>
      <c r="G169" s="174"/>
      <c r="H169" s="100"/>
      <c r="I169" s="174"/>
      <c r="J169" s="100"/>
      <c r="K169" s="174"/>
      <c r="L169" s="100"/>
    </row>
    <row r="170" spans="1:12" ht="15">
      <c r="A170" s="80"/>
      <c r="B170" s="99"/>
      <c r="C170" s="174"/>
      <c r="D170" s="100"/>
      <c r="E170" s="174"/>
      <c r="F170" s="100"/>
      <c r="G170" s="174"/>
      <c r="H170" s="100"/>
      <c r="I170" s="174"/>
      <c r="J170" s="100"/>
      <c r="K170" s="174"/>
      <c r="L170" s="100"/>
    </row>
    <row r="171" spans="1:12" ht="15">
      <c r="A171" s="80"/>
      <c r="B171" s="99"/>
      <c r="C171" s="174"/>
      <c r="D171" s="100"/>
      <c r="E171" s="174"/>
      <c r="F171" s="100"/>
      <c r="G171" s="174"/>
      <c r="H171" s="100"/>
      <c r="I171" s="174"/>
      <c r="J171" s="100"/>
      <c r="K171" s="174"/>
      <c r="L171" s="100"/>
    </row>
    <row r="172" spans="1:12" ht="15">
      <c r="A172" s="80"/>
      <c r="B172" s="99"/>
      <c r="C172" s="174"/>
      <c r="D172" s="100"/>
      <c r="E172" s="174"/>
      <c r="F172" s="100"/>
      <c r="G172" s="174"/>
      <c r="H172" s="100"/>
      <c r="I172" s="174"/>
      <c r="J172" s="100"/>
      <c r="K172" s="174"/>
      <c r="L172" s="100"/>
    </row>
    <row r="173" spans="1:12" ht="15">
      <c r="A173" s="80"/>
      <c r="B173" s="99"/>
      <c r="C173" s="174"/>
      <c r="D173" s="100"/>
      <c r="E173" s="174"/>
      <c r="F173" s="100"/>
      <c r="G173" s="174"/>
      <c r="H173" s="100"/>
      <c r="I173" s="174"/>
      <c r="J173" s="100"/>
      <c r="K173" s="174"/>
      <c r="L173" s="100"/>
    </row>
    <row r="174" spans="1:12" ht="15">
      <c r="A174" s="80"/>
      <c r="B174" s="99"/>
      <c r="C174" s="174"/>
      <c r="D174" s="100"/>
      <c r="E174" s="174"/>
      <c r="F174" s="100"/>
      <c r="G174" s="174"/>
      <c r="H174" s="100"/>
      <c r="I174" s="174"/>
      <c r="J174" s="100"/>
      <c r="K174" s="174"/>
      <c r="L174" s="100"/>
    </row>
    <row r="175" spans="1:12" ht="15">
      <c r="A175" s="80"/>
      <c r="B175" s="99"/>
      <c r="C175" s="174"/>
      <c r="D175" s="100"/>
      <c r="E175" s="174"/>
      <c r="F175" s="100"/>
      <c r="G175" s="174"/>
      <c r="H175" s="100"/>
      <c r="I175" s="174"/>
      <c r="J175" s="100"/>
      <c r="K175" s="174"/>
      <c r="L175" s="100"/>
    </row>
    <row r="176" spans="1:12" ht="15">
      <c r="A176" s="80"/>
      <c r="B176" s="99"/>
      <c r="C176" s="174"/>
      <c r="D176" s="100"/>
      <c r="E176" s="174"/>
      <c r="F176" s="100"/>
      <c r="G176" s="174"/>
      <c r="H176" s="100"/>
      <c r="I176" s="174"/>
      <c r="J176" s="100"/>
      <c r="K176" s="174"/>
      <c r="L176" s="100"/>
    </row>
  </sheetData>
  <sheetProtection/>
  <mergeCells count="10">
    <mergeCell ref="A94:B94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10"/>
  <sheetViews>
    <sheetView zoomScalePageLayoutView="0" workbookViewId="0" topLeftCell="A1">
      <selection activeCell="N6" sqref="N6"/>
    </sheetView>
  </sheetViews>
  <sheetFormatPr defaultColWidth="11.421875" defaultRowHeight="15"/>
  <cols>
    <col min="1" max="1" width="30.421875" style="311" customWidth="1"/>
    <col min="2" max="16" width="14.7109375" style="311" customWidth="1"/>
    <col min="17" max="16384" width="11.421875" style="311" customWidth="1"/>
  </cols>
  <sheetData>
    <row r="1" spans="1:16" ht="24.75" customHeight="1" thickBot="1" thickTop="1">
      <c r="A1" s="342" t="s">
        <v>647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4"/>
    </row>
    <row r="2" spans="1:16" ht="24.75" customHeight="1" thickBot="1" thickTop="1">
      <c r="A2" s="342" t="s">
        <v>1001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4"/>
    </row>
    <row r="3" spans="1:16" ht="24.75" customHeight="1" thickBot="1" thickTop="1">
      <c r="A3" s="345" t="s">
        <v>65</v>
      </c>
      <c r="B3" s="348" t="s">
        <v>66</v>
      </c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50"/>
      <c r="P3" s="351" t="s">
        <v>1002</v>
      </c>
    </row>
    <row r="4" spans="1:16" ht="24.75" customHeight="1">
      <c r="A4" s="346"/>
      <c r="B4" s="353">
        <v>2012</v>
      </c>
      <c r="C4" s="354"/>
      <c r="D4" s="353">
        <v>2013</v>
      </c>
      <c r="E4" s="354"/>
      <c r="F4" s="353">
        <v>2014</v>
      </c>
      <c r="G4" s="354"/>
      <c r="H4" s="353">
        <v>2015</v>
      </c>
      <c r="I4" s="354"/>
      <c r="J4" s="353">
        <v>2016</v>
      </c>
      <c r="K4" s="354"/>
      <c r="L4" s="353">
        <v>2017</v>
      </c>
      <c r="M4" s="354"/>
      <c r="N4" s="353">
        <v>2018</v>
      </c>
      <c r="O4" s="354"/>
      <c r="P4" s="351"/>
    </row>
    <row r="5" spans="1:16" ht="24.75" customHeight="1" thickBot="1">
      <c r="A5" s="347"/>
      <c r="B5" s="8" t="s">
        <v>68</v>
      </c>
      <c r="C5" s="9" t="s">
        <v>67</v>
      </c>
      <c r="D5" s="8" t="s">
        <v>68</v>
      </c>
      <c r="E5" s="9" t="s">
        <v>67</v>
      </c>
      <c r="F5" s="8" t="s">
        <v>68</v>
      </c>
      <c r="G5" s="9" t="s">
        <v>67</v>
      </c>
      <c r="H5" s="8" t="s">
        <v>68</v>
      </c>
      <c r="I5" s="9" t="s">
        <v>67</v>
      </c>
      <c r="J5" s="8" t="s">
        <v>68</v>
      </c>
      <c r="K5" s="9" t="s">
        <v>67</v>
      </c>
      <c r="L5" s="8" t="s">
        <v>68</v>
      </c>
      <c r="M5" s="9" t="s">
        <v>67</v>
      </c>
      <c r="N5" s="8" t="s">
        <v>68</v>
      </c>
      <c r="O5" s="9" t="s">
        <v>67</v>
      </c>
      <c r="P5" s="352"/>
    </row>
    <row r="6" spans="1:18" ht="15">
      <c r="A6" s="10" t="s">
        <v>69</v>
      </c>
      <c r="B6" s="11">
        <v>827</v>
      </c>
      <c r="C6" s="12">
        <v>0.3528156996587031</v>
      </c>
      <c r="D6" s="11">
        <v>888</v>
      </c>
      <c r="E6" s="12">
        <v>0.37185929648241206</v>
      </c>
      <c r="F6" s="11">
        <v>863</v>
      </c>
      <c r="G6" s="12">
        <v>0.3750543242068666</v>
      </c>
      <c r="H6" s="11">
        <v>863</v>
      </c>
      <c r="I6" s="12">
        <v>0.3786748573935937</v>
      </c>
      <c r="J6" s="11">
        <v>975</v>
      </c>
      <c r="K6" s="12">
        <v>0.3869047619047619</v>
      </c>
      <c r="L6" s="11">
        <v>971</v>
      </c>
      <c r="M6" s="12">
        <v>0.3801879404855129</v>
      </c>
      <c r="N6" s="11">
        <f>VLOOKUP(Q6,'[1]Sheet1'!$A$3:$C$7,2,FALSE)</f>
        <v>1035</v>
      </c>
      <c r="O6" s="12">
        <f>VLOOKUP(Q6,'[1]Sheet1'!$A$3:$C$7,3,FALSE)/100</f>
        <v>0.40366614664586575</v>
      </c>
      <c r="P6" s="13">
        <f>(N6-L6)/L6</f>
        <v>0.06591143151390319</v>
      </c>
      <c r="Q6" s="320" t="s">
        <v>657</v>
      </c>
      <c r="R6" s="312"/>
    </row>
    <row r="7" spans="1:17" ht="15">
      <c r="A7" s="14" t="s">
        <v>70</v>
      </c>
      <c r="B7" s="15">
        <v>1213</v>
      </c>
      <c r="C7" s="16">
        <v>0.5174914675767918</v>
      </c>
      <c r="D7" s="15">
        <v>1168</v>
      </c>
      <c r="E7" s="16">
        <v>0.48911222780569513</v>
      </c>
      <c r="F7" s="15">
        <v>1132</v>
      </c>
      <c r="G7" s="16">
        <v>0.4919600173837462</v>
      </c>
      <c r="H7" s="15">
        <v>1102</v>
      </c>
      <c r="I7" s="16">
        <v>0.4835454146555507</v>
      </c>
      <c r="J7" s="15">
        <v>1194</v>
      </c>
      <c r="K7" s="16">
        <v>0.4738095238095238</v>
      </c>
      <c r="L7" s="15">
        <v>1251</v>
      </c>
      <c r="M7" s="16">
        <v>0.48981989036805</v>
      </c>
      <c r="N7" s="15">
        <f>VLOOKUP(Q7,'[1]Sheet1'!$A$3:$C$7,2,FALSE)</f>
        <v>1230</v>
      </c>
      <c r="O7" s="16">
        <f>VLOOKUP(Q7,'[1]Sheet1'!$A$3:$C$7,3,FALSE)/100</f>
        <v>0.4797191887675507</v>
      </c>
      <c r="P7" s="17">
        <f>(N7-L7)/L7</f>
        <v>-0.016786570743405275</v>
      </c>
      <c r="Q7" s="320" t="s">
        <v>658</v>
      </c>
    </row>
    <row r="8" spans="1:17" ht="15">
      <c r="A8" s="14" t="s">
        <v>71</v>
      </c>
      <c r="B8" s="15">
        <v>295</v>
      </c>
      <c r="C8" s="16">
        <v>0.12585324232081913</v>
      </c>
      <c r="D8" s="15">
        <v>314</v>
      </c>
      <c r="E8" s="16">
        <v>0.13149078726968175</v>
      </c>
      <c r="F8" s="15">
        <v>296</v>
      </c>
      <c r="G8" s="16">
        <v>0.12863972186006084</v>
      </c>
      <c r="H8" s="15">
        <v>298</v>
      </c>
      <c r="I8" s="16">
        <v>0.13075910487055725</v>
      </c>
      <c r="J8" s="15">
        <v>337</v>
      </c>
      <c r="K8" s="16">
        <v>0.13373015873015875</v>
      </c>
      <c r="L8" s="15">
        <v>313</v>
      </c>
      <c r="M8" s="16">
        <v>0.1225528582615505</v>
      </c>
      <c r="N8" s="15">
        <f>VLOOKUP(Q8,'[1]Sheet1'!$A$3:$C$7,2,FALSE)</f>
        <v>277</v>
      </c>
      <c r="O8" s="16">
        <f>VLOOKUP(Q8,'[1]Sheet1'!$A$3:$C$7,3,FALSE)/100</f>
        <v>0.10803432137285492</v>
      </c>
      <c r="P8" s="17">
        <f>(N8-L8)/L8</f>
        <v>-0.11501597444089456</v>
      </c>
      <c r="Q8" s="320" t="s">
        <v>659</v>
      </c>
    </row>
    <row r="9" spans="1:17" ht="15.75" thickBot="1">
      <c r="A9" s="18" t="s">
        <v>72</v>
      </c>
      <c r="B9" s="19">
        <v>9</v>
      </c>
      <c r="C9" s="20">
        <v>0.0038395904436860067</v>
      </c>
      <c r="D9" s="19">
        <v>18</v>
      </c>
      <c r="E9" s="20">
        <v>0.007537688442211055</v>
      </c>
      <c r="F9" s="19">
        <v>10</v>
      </c>
      <c r="G9" s="20">
        <v>0.004345936549326379</v>
      </c>
      <c r="H9" s="19">
        <v>16</v>
      </c>
      <c r="I9" s="20">
        <v>0.007020623080298377</v>
      </c>
      <c r="J9" s="19">
        <v>14</v>
      </c>
      <c r="K9" s="20">
        <v>0.005555555555555556</v>
      </c>
      <c r="L9" s="19">
        <v>19</v>
      </c>
      <c r="M9" s="20">
        <v>0.007439310884886452</v>
      </c>
      <c r="N9" s="19">
        <f>VLOOKUP(Q9,'[1]Sheet1'!$A$3:$C$7,2,FALSE)</f>
        <v>22</v>
      </c>
      <c r="O9" s="20">
        <f>VLOOKUP(Q9,'[1]Sheet1'!$A$3:$C$7,3,FALSE)/100</f>
        <v>0.00858034321372855</v>
      </c>
      <c r="P9" s="21">
        <f>(N9-L9)/L9</f>
        <v>0.15789473684210525</v>
      </c>
      <c r="Q9" s="320" t="s">
        <v>660</v>
      </c>
    </row>
    <row r="10" spans="1:17" ht="15.75" thickBot="1">
      <c r="A10" s="22" t="s">
        <v>73</v>
      </c>
      <c r="B10" s="328">
        <v>2344</v>
      </c>
      <c r="C10" s="24">
        <v>1</v>
      </c>
      <c r="D10" s="328">
        <v>2388</v>
      </c>
      <c r="E10" s="24">
        <v>1</v>
      </c>
      <c r="F10" s="328">
        <v>2301</v>
      </c>
      <c r="G10" s="24">
        <v>1</v>
      </c>
      <c r="H10" s="328">
        <v>2279</v>
      </c>
      <c r="I10" s="24">
        <v>1</v>
      </c>
      <c r="J10" s="328">
        <v>2520</v>
      </c>
      <c r="K10" s="24">
        <v>1</v>
      </c>
      <c r="L10" s="328">
        <v>2554</v>
      </c>
      <c r="M10" s="24">
        <v>1</v>
      </c>
      <c r="N10" s="328">
        <f>VLOOKUP(Q10,'[1]Sheet1'!$A$3:$C$7,2,FALSE)</f>
        <v>2564</v>
      </c>
      <c r="O10" s="24">
        <f>VLOOKUP(Q10,'[1]Sheet1'!$A$3:$C$7,3,FALSE)/100</f>
        <v>1</v>
      </c>
      <c r="P10" s="25">
        <f>(N10-L10)/L10</f>
        <v>0.003915426781519186</v>
      </c>
      <c r="Q10" s="321" t="s">
        <v>73</v>
      </c>
    </row>
  </sheetData>
  <sheetProtection/>
  <mergeCells count="12">
    <mergeCell ref="F4:G4"/>
    <mergeCell ref="J4:K4"/>
    <mergeCell ref="A1:P1"/>
    <mergeCell ref="A2:P2"/>
    <mergeCell ref="A3:A5"/>
    <mergeCell ref="B3:O3"/>
    <mergeCell ref="P3:P5"/>
    <mergeCell ref="H4:I4"/>
    <mergeCell ref="N4:O4"/>
    <mergeCell ref="L4:M4"/>
    <mergeCell ref="B4:C4"/>
    <mergeCell ref="D4:E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16"/>
  <sheetViews>
    <sheetView zoomScalePageLayoutView="0" workbookViewId="0" topLeftCell="A1">
      <selection activeCell="M27" sqref="M27"/>
    </sheetView>
  </sheetViews>
  <sheetFormatPr defaultColWidth="11.421875" defaultRowHeight="15"/>
  <cols>
    <col min="1" max="1" width="20.7109375" style="311" customWidth="1"/>
    <col min="2" max="16" width="14.28125" style="311" customWidth="1"/>
    <col min="17" max="16384" width="11.421875" style="311" customWidth="1"/>
  </cols>
  <sheetData>
    <row r="1" spans="1:16" ht="24.75" customHeight="1" thickBot="1" thickTop="1">
      <c r="A1" s="342" t="s">
        <v>344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4"/>
    </row>
    <row r="2" spans="1:16" ht="24.75" customHeight="1" thickBot="1" thickTop="1">
      <c r="A2" s="342" t="s">
        <v>1021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4"/>
    </row>
    <row r="3" spans="1:16" ht="24.75" customHeight="1" thickBot="1" thickTop="1">
      <c r="A3" s="373" t="s">
        <v>345</v>
      </c>
      <c r="B3" s="390" t="s">
        <v>66</v>
      </c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5"/>
      <c r="P3" s="373" t="s">
        <v>1002</v>
      </c>
    </row>
    <row r="4" spans="1:16" ht="24.75" customHeight="1">
      <c r="A4" s="351"/>
      <c r="B4" s="360">
        <v>2012</v>
      </c>
      <c r="C4" s="361"/>
      <c r="D4" s="360">
        <v>2013</v>
      </c>
      <c r="E4" s="361"/>
      <c r="F4" s="360">
        <v>2014</v>
      </c>
      <c r="G4" s="361"/>
      <c r="H4" s="368">
        <v>2015</v>
      </c>
      <c r="I4" s="386"/>
      <c r="J4" s="360">
        <v>2016</v>
      </c>
      <c r="K4" s="361"/>
      <c r="L4" s="360">
        <v>2017</v>
      </c>
      <c r="M4" s="361"/>
      <c r="N4" s="360">
        <v>2018</v>
      </c>
      <c r="O4" s="361"/>
      <c r="P4" s="351"/>
    </row>
    <row r="5" spans="1:16" ht="24.75" customHeight="1" thickBot="1">
      <c r="A5" s="352"/>
      <c r="B5" s="59" t="s">
        <v>68</v>
      </c>
      <c r="C5" s="49" t="s">
        <v>67</v>
      </c>
      <c r="D5" s="59" t="s">
        <v>68</v>
      </c>
      <c r="E5" s="49" t="s">
        <v>67</v>
      </c>
      <c r="F5" s="59" t="s">
        <v>68</v>
      </c>
      <c r="G5" s="49" t="s">
        <v>67</v>
      </c>
      <c r="H5" s="82" t="s">
        <v>68</v>
      </c>
      <c r="I5" s="88" t="s">
        <v>67</v>
      </c>
      <c r="J5" s="59" t="s">
        <v>68</v>
      </c>
      <c r="K5" s="49" t="s">
        <v>67</v>
      </c>
      <c r="L5" s="59" t="s">
        <v>68</v>
      </c>
      <c r="M5" s="49" t="s">
        <v>67</v>
      </c>
      <c r="N5" s="59" t="s">
        <v>68</v>
      </c>
      <c r="O5" s="49" t="s">
        <v>67</v>
      </c>
      <c r="P5" s="352"/>
    </row>
    <row r="6" spans="1:17" ht="15">
      <c r="A6" s="69" t="s">
        <v>346</v>
      </c>
      <c r="B6" s="37">
        <v>879</v>
      </c>
      <c r="C6" s="12">
        <v>0.375</v>
      </c>
      <c r="D6" s="37">
        <v>946</v>
      </c>
      <c r="E6" s="12">
        <v>0.3961474036850921</v>
      </c>
      <c r="F6" s="37">
        <v>912</v>
      </c>
      <c r="G6" s="12">
        <v>0.3963494132985658</v>
      </c>
      <c r="H6" s="37">
        <v>923</v>
      </c>
      <c r="I6" s="12">
        <v>0.4050021939447126</v>
      </c>
      <c r="J6" s="37">
        <v>1038</v>
      </c>
      <c r="K6" s="12">
        <v>0.4119047619047619</v>
      </c>
      <c r="L6" s="37">
        <v>1023</v>
      </c>
      <c r="M6" s="12">
        <v>0.4005481597494127</v>
      </c>
      <c r="N6" s="37">
        <f>VLOOKUP(Q6,'[1]Sheet1'!$A$419:$C$427,2,FALSE)</f>
        <v>1088</v>
      </c>
      <c r="O6" s="12">
        <f>VLOOKUP(Q6,'[1]Sheet1'!$A$419:$C$427,3,FALSE)/100</f>
        <v>0.4243369734789392</v>
      </c>
      <c r="P6" s="12">
        <f>(N6-L6)/L6</f>
        <v>0.0635386119257087</v>
      </c>
      <c r="Q6" s="323" t="s">
        <v>731</v>
      </c>
    </row>
    <row r="7" spans="1:17" ht="15">
      <c r="A7" s="71" t="s">
        <v>347</v>
      </c>
      <c r="B7" s="43">
        <v>331</v>
      </c>
      <c r="C7" s="16">
        <v>0.14121160409556313</v>
      </c>
      <c r="D7" s="43">
        <v>287</v>
      </c>
      <c r="E7" s="16">
        <v>0.12018425460636516</v>
      </c>
      <c r="F7" s="43">
        <v>309</v>
      </c>
      <c r="G7" s="16">
        <v>0.13428943937418514</v>
      </c>
      <c r="H7" s="43">
        <v>311</v>
      </c>
      <c r="I7" s="16">
        <v>0.13646336112329968</v>
      </c>
      <c r="J7" s="43">
        <v>389</v>
      </c>
      <c r="K7" s="16">
        <v>0.15436507936507937</v>
      </c>
      <c r="L7" s="43">
        <v>363</v>
      </c>
      <c r="M7" s="16">
        <v>0.14212999216914643</v>
      </c>
      <c r="N7" s="43">
        <f>VLOOKUP(Q7,'[1]Sheet1'!$A$419:$C$427,2,FALSE)</f>
        <v>334</v>
      </c>
      <c r="O7" s="16">
        <f>VLOOKUP(Q7,'[1]Sheet1'!$A$419:$C$427,3,FALSE)/100</f>
        <v>0.13026521060842433</v>
      </c>
      <c r="P7" s="16">
        <f aca="true" t="shared" si="0" ref="P7:P14">(N7-L7)/L7</f>
        <v>-0.07988980716253444</v>
      </c>
      <c r="Q7" s="323" t="s">
        <v>732</v>
      </c>
    </row>
    <row r="8" spans="1:17" ht="15">
      <c r="A8" s="71" t="s">
        <v>348</v>
      </c>
      <c r="B8" s="43">
        <v>298</v>
      </c>
      <c r="C8" s="16">
        <v>0.12713310580204779</v>
      </c>
      <c r="D8" s="43">
        <v>285</v>
      </c>
      <c r="E8" s="16">
        <v>0.11934673366834171</v>
      </c>
      <c r="F8" s="43">
        <v>285</v>
      </c>
      <c r="G8" s="16">
        <v>0.12385919165580182</v>
      </c>
      <c r="H8" s="43">
        <v>284</v>
      </c>
      <c r="I8" s="16">
        <v>0.12461605967529618</v>
      </c>
      <c r="J8" s="43">
        <v>247</v>
      </c>
      <c r="K8" s="16">
        <v>0.09801587301587303</v>
      </c>
      <c r="L8" s="43">
        <v>292</v>
      </c>
      <c r="M8" s="16">
        <v>0.11433046202036022</v>
      </c>
      <c r="N8" s="43">
        <f>VLOOKUP(Q8,'[1]Sheet1'!$A$419:$C$427,2,FALSE)</f>
        <v>307</v>
      </c>
      <c r="O8" s="16">
        <f>VLOOKUP(Q8,'[1]Sheet1'!$A$419:$C$427,3,FALSE)/100</f>
        <v>0.11973478939157566</v>
      </c>
      <c r="P8" s="16">
        <f t="shared" si="0"/>
        <v>0.05136986301369863</v>
      </c>
      <c r="Q8" s="323" t="s">
        <v>733</v>
      </c>
    </row>
    <row r="9" spans="1:17" ht="15">
      <c r="A9" s="71" t="s">
        <v>349</v>
      </c>
      <c r="B9" s="43">
        <v>263</v>
      </c>
      <c r="C9" s="16">
        <v>0.11220136518771331</v>
      </c>
      <c r="D9" s="43">
        <v>284</v>
      </c>
      <c r="E9" s="16">
        <v>0.11892797319932999</v>
      </c>
      <c r="F9" s="43">
        <v>250</v>
      </c>
      <c r="G9" s="16">
        <v>0.10864841373315949</v>
      </c>
      <c r="H9" s="43">
        <v>244</v>
      </c>
      <c r="I9" s="16">
        <v>0.10706450197455024</v>
      </c>
      <c r="J9" s="43">
        <v>260</v>
      </c>
      <c r="K9" s="16">
        <v>0.10317460317460317</v>
      </c>
      <c r="L9" s="43">
        <v>274</v>
      </c>
      <c r="M9" s="16">
        <v>0.10728269381362568</v>
      </c>
      <c r="N9" s="43">
        <f>VLOOKUP(Q9,'[1]Sheet1'!$A$419:$C$427,2,FALSE)</f>
        <v>248</v>
      </c>
      <c r="O9" s="16">
        <f>VLOOKUP(Q9,'[1]Sheet1'!$A$419:$C$427,3,FALSE)/100</f>
        <v>0.0967238689547582</v>
      </c>
      <c r="P9" s="16">
        <f t="shared" si="0"/>
        <v>-0.0948905109489051</v>
      </c>
      <c r="Q9" s="323" t="s">
        <v>734</v>
      </c>
    </row>
    <row r="10" spans="1:17" ht="15">
      <c r="A10" s="71" t="s">
        <v>350</v>
      </c>
      <c r="B10" s="43">
        <v>181</v>
      </c>
      <c r="C10" s="16">
        <v>0.07721843003412969</v>
      </c>
      <c r="D10" s="43">
        <v>195</v>
      </c>
      <c r="E10" s="16">
        <v>0.08165829145728644</v>
      </c>
      <c r="F10" s="43">
        <v>184</v>
      </c>
      <c r="G10" s="16">
        <v>0.07996523250760539</v>
      </c>
      <c r="H10" s="43">
        <v>169</v>
      </c>
      <c r="I10" s="16">
        <v>0.0741553312856516</v>
      </c>
      <c r="J10" s="43">
        <v>181</v>
      </c>
      <c r="K10" s="16">
        <v>0.07182539682539682</v>
      </c>
      <c r="L10" s="43">
        <v>209</v>
      </c>
      <c r="M10" s="16">
        <v>0.08183241973375098</v>
      </c>
      <c r="N10" s="43">
        <f>VLOOKUP(Q10,'[1]Sheet1'!$A$419:$C$427,2,FALSE)</f>
        <v>187</v>
      </c>
      <c r="O10" s="16">
        <f>VLOOKUP(Q10,'[1]Sheet1'!$A$419:$C$427,3,FALSE)/100</f>
        <v>0.07293291731669267</v>
      </c>
      <c r="P10" s="16">
        <f t="shared" si="0"/>
        <v>-0.10526315789473684</v>
      </c>
      <c r="Q10" s="323" t="s">
        <v>735</v>
      </c>
    </row>
    <row r="11" spans="1:17" ht="15">
      <c r="A11" s="71" t="s">
        <v>351</v>
      </c>
      <c r="B11" s="43">
        <v>257</v>
      </c>
      <c r="C11" s="16">
        <v>0.10964163822525597</v>
      </c>
      <c r="D11" s="43">
        <v>268</v>
      </c>
      <c r="E11" s="16">
        <v>0.11222780569514237</v>
      </c>
      <c r="F11" s="43">
        <v>241</v>
      </c>
      <c r="G11" s="16">
        <v>0.10473707083876575</v>
      </c>
      <c r="H11" s="43">
        <v>216</v>
      </c>
      <c r="I11" s="16">
        <v>0.09477841158402808</v>
      </c>
      <c r="J11" s="43">
        <v>279</v>
      </c>
      <c r="K11" s="16">
        <v>0.11071428571428571</v>
      </c>
      <c r="L11" s="43">
        <v>273</v>
      </c>
      <c r="M11" s="16">
        <v>0.10689115113547377</v>
      </c>
      <c r="N11" s="43">
        <f>VLOOKUP(Q11,'[1]Sheet1'!$A$419:$C$427,2,FALSE)</f>
        <v>273</v>
      </c>
      <c r="O11" s="16">
        <f>VLOOKUP(Q11,'[1]Sheet1'!$A$419:$C$427,3,FALSE)/100</f>
        <v>0.10647425897035881</v>
      </c>
      <c r="P11" s="16">
        <f t="shared" si="0"/>
        <v>0</v>
      </c>
      <c r="Q11" s="323" t="s">
        <v>736</v>
      </c>
    </row>
    <row r="12" spans="1:17" ht="15">
      <c r="A12" s="71" t="s">
        <v>352</v>
      </c>
      <c r="B12" s="43">
        <v>87</v>
      </c>
      <c r="C12" s="16">
        <v>0.037116040955631396</v>
      </c>
      <c r="D12" s="43">
        <v>87</v>
      </c>
      <c r="E12" s="16">
        <v>0.0364321608040201</v>
      </c>
      <c r="F12" s="43">
        <v>84</v>
      </c>
      <c r="G12" s="16">
        <v>0.03650586701434159</v>
      </c>
      <c r="H12" s="43">
        <v>90</v>
      </c>
      <c r="I12" s="16">
        <v>0.03949100482667837</v>
      </c>
      <c r="J12" s="43">
        <v>83</v>
      </c>
      <c r="K12" s="16">
        <v>0.03293650793650794</v>
      </c>
      <c r="L12" s="43">
        <v>84</v>
      </c>
      <c r="M12" s="16">
        <v>0.03288958496476115</v>
      </c>
      <c r="N12" s="43">
        <f>VLOOKUP(Q12,'[1]Sheet1'!$A$419:$C$427,2,FALSE)</f>
        <v>80</v>
      </c>
      <c r="O12" s="16">
        <f>VLOOKUP(Q12,'[1]Sheet1'!$A$419:$C$427,3,FALSE)/100</f>
        <v>0.031201248049921998</v>
      </c>
      <c r="P12" s="16">
        <f t="shared" si="0"/>
        <v>-0.047619047619047616</v>
      </c>
      <c r="Q12" s="323" t="s">
        <v>737</v>
      </c>
    </row>
    <row r="13" spans="1:17" ht="15.75" thickBot="1">
      <c r="A13" s="71" t="s">
        <v>353</v>
      </c>
      <c r="B13" s="43">
        <v>45</v>
      </c>
      <c r="C13" s="16">
        <v>0.019197952218430035</v>
      </c>
      <c r="D13" s="43">
        <v>36</v>
      </c>
      <c r="E13" s="16">
        <v>0.01507537688442211</v>
      </c>
      <c r="F13" s="43">
        <v>36</v>
      </c>
      <c r="G13" s="16">
        <v>0.01564537157757497</v>
      </c>
      <c r="H13" s="43">
        <v>42</v>
      </c>
      <c r="I13" s="16">
        <v>0.018429135585783237</v>
      </c>
      <c r="J13" s="43">
        <v>43</v>
      </c>
      <c r="K13" s="16">
        <v>0.017063492063492062</v>
      </c>
      <c r="L13" s="43">
        <v>36</v>
      </c>
      <c r="M13" s="16">
        <v>0.014095536413469067</v>
      </c>
      <c r="N13" s="43">
        <f>VLOOKUP(Q13,'[1]Sheet1'!$A$419:$C$427,2,FALSE)</f>
        <v>47</v>
      </c>
      <c r="O13" s="16">
        <f>VLOOKUP(Q13,'[1]Sheet1'!$A$419:$C$427,3,FALSE)/100</f>
        <v>0.018330733229329172</v>
      </c>
      <c r="P13" s="16">
        <f t="shared" si="0"/>
        <v>0.3055555555555556</v>
      </c>
      <c r="Q13" s="323" t="s">
        <v>738</v>
      </c>
    </row>
    <row r="14" spans="1:17" ht="15.75" thickBot="1">
      <c r="A14" s="23" t="s">
        <v>125</v>
      </c>
      <c r="B14" s="51">
        <v>2344</v>
      </c>
      <c r="C14" s="24">
        <v>1</v>
      </c>
      <c r="D14" s="51">
        <v>2388</v>
      </c>
      <c r="E14" s="24">
        <v>1</v>
      </c>
      <c r="F14" s="51">
        <v>2301</v>
      </c>
      <c r="G14" s="24">
        <v>1</v>
      </c>
      <c r="H14" s="51">
        <v>2279</v>
      </c>
      <c r="I14" s="24">
        <v>1</v>
      </c>
      <c r="J14" s="51">
        <v>2520</v>
      </c>
      <c r="K14" s="24">
        <v>1</v>
      </c>
      <c r="L14" s="51">
        <v>2554</v>
      </c>
      <c r="M14" s="24">
        <v>1</v>
      </c>
      <c r="N14" s="51">
        <f>VLOOKUP(Q14,'[1]Sheet1'!$A$419:$C$427,2,FALSE)</f>
        <v>2564</v>
      </c>
      <c r="O14" s="24">
        <f>VLOOKUP(Q14,'[1]Sheet1'!$A$419:$C$427,3,FALSE)/100</f>
        <v>1</v>
      </c>
      <c r="P14" s="95">
        <f t="shared" si="0"/>
        <v>0.003915426781519186</v>
      </c>
      <c r="Q14" s="321" t="s">
        <v>73</v>
      </c>
    </row>
    <row r="15" spans="1:16" ht="15">
      <c r="A15" s="80"/>
      <c r="B15" s="100"/>
      <c r="C15" s="100"/>
      <c r="D15" s="80"/>
      <c r="E15" s="100"/>
      <c r="F15" s="100"/>
      <c r="G15" s="100"/>
      <c r="H15" s="80"/>
      <c r="I15" s="80"/>
      <c r="J15" s="80"/>
      <c r="K15" s="80"/>
      <c r="L15" s="80"/>
      <c r="M15" s="80"/>
      <c r="N15" s="80"/>
      <c r="O15" s="80"/>
      <c r="P15" s="80"/>
    </row>
    <row r="16" spans="12:14" ht="15">
      <c r="L16" s="329"/>
      <c r="N16" s="329"/>
    </row>
  </sheetData>
  <sheetProtection/>
  <mergeCells count="12">
    <mergeCell ref="A3:A5"/>
    <mergeCell ref="J4:K4"/>
    <mergeCell ref="B3:O3"/>
    <mergeCell ref="P3:P5"/>
    <mergeCell ref="A1:P1"/>
    <mergeCell ref="A2:P2"/>
    <mergeCell ref="H4:I4"/>
    <mergeCell ref="N4:O4"/>
    <mergeCell ref="B4:C4"/>
    <mergeCell ref="L4:M4"/>
    <mergeCell ref="D4:E4"/>
    <mergeCell ref="F4:G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3"/>
  <sheetViews>
    <sheetView zoomScalePageLayoutView="0" workbookViewId="0" topLeftCell="A1">
      <selection activeCell="J11" sqref="J11"/>
    </sheetView>
  </sheetViews>
  <sheetFormatPr defaultColWidth="11.421875" defaultRowHeight="15"/>
  <cols>
    <col min="1" max="1" width="20.7109375" style="311" customWidth="1"/>
    <col min="2" max="11" width="13.8515625" style="311" customWidth="1"/>
    <col min="12" max="16384" width="11.421875" style="311" customWidth="1"/>
  </cols>
  <sheetData>
    <row r="1" spans="1:11" ht="49.5" customHeight="1" thickBot="1" thickTop="1">
      <c r="A1" s="355" t="s">
        <v>1022</v>
      </c>
      <c r="B1" s="356"/>
      <c r="C1" s="356"/>
      <c r="D1" s="356"/>
      <c r="E1" s="356"/>
      <c r="F1" s="356"/>
      <c r="G1" s="356"/>
      <c r="H1" s="356"/>
      <c r="I1" s="356"/>
      <c r="J1" s="356"/>
      <c r="K1" s="357"/>
    </row>
    <row r="2" spans="1:11" ht="24.75" customHeight="1" thickTop="1">
      <c r="A2" s="345" t="s">
        <v>345</v>
      </c>
      <c r="B2" s="366" t="s">
        <v>148</v>
      </c>
      <c r="C2" s="358"/>
      <c r="D2" s="358"/>
      <c r="E2" s="358"/>
      <c r="F2" s="358"/>
      <c r="G2" s="358"/>
      <c r="H2" s="358"/>
      <c r="I2" s="359"/>
      <c r="J2" s="360" t="s">
        <v>73</v>
      </c>
      <c r="K2" s="361"/>
    </row>
    <row r="3" spans="1:11" ht="24.75" customHeight="1">
      <c r="A3" s="346"/>
      <c r="B3" s="367" t="s">
        <v>69</v>
      </c>
      <c r="C3" s="364"/>
      <c r="D3" s="364" t="s">
        <v>70</v>
      </c>
      <c r="E3" s="364"/>
      <c r="F3" s="364" t="s">
        <v>71</v>
      </c>
      <c r="G3" s="364"/>
      <c r="H3" s="364" t="s">
        <v>72</v>
      </c>
      <c r="I3" s="365"/>
      <c r="J3" s="372"/>
      <c r="K3" s="363"/>
    </row>
    <row r="4" spans="1:11" ht="24.75" customHeight="1" thickBot="1">
      <c r="A4" s="347"/>
      <c r="B4" s="55" t="s">
        <v>68</v>
      </c>
      <c r="C4" s="45" t="s">
        <v>67</v>
      </c>
      <c r="D4" s="57" t="s">
        <v>68</v>
      </c>
      <c r="E4" s="45" t="s">
        <v>67</v>
      </c>
      <c r="F4" s="57" t="s">
        <v>68</v>
      </c>
      <c r="G4" s="45" t="s">
        <v>67</v>
      </c>
      <c r="H4" s="57" t="s">
        <v>68</v>
      </c>
      <c r="I4" s="47" t="s">
        <v>67</v>
      </c>
      <c r="J4" s="59" t="s">
        <v>68</v>
      </c>
      <c r="K4" s="49" t="s">
        <v>67</v>
      </c>
    </row>
    <row r="5" spans="1:12" ht="15">
      <c r="A5" s="69" t="s">
        <v>346</v>
      </c>
      <c r="B5" s="33">
        <f>VLOOKUP(L5,'[1]Sheet1'!$A$434:$K$442,2,FALSE)</f>
        <v>1035</v>
      </c>
      <c r="C5" s="34">
        <f>VLOOKUP(L5,'[1]Sheet1'!$A$434:$K$442,3,FALSE)/100</f>
        <v>1</v>
      </c>
      <c r="D5" s="35">
        <f>VLOOKUP(L5,'[1]Sheet1'!$A$434:$K$442,4,FALSE)</f>
        <v>1</v>
      </c>
      <c r="E5" s="34">
        <f>VLOOKUP(L5,'[1]Sheet1'!$A$434:$K$442,5,FALSE)/100</f>
        <v>0.0008130081300813007</v>
      </c>
      <c r="F5" s="35">
        <f>VLOOKUP(L5,'[1]Sheet1'!$A$434:$K$442,6,FALSE)</f>
        <v>30</v>
      </c>
      <c r="G5" s="34">
        <f>VLOOKUP(L5,'[1]Sheet1'!$A$434:$K$442,7,FALSE)/100</f>
        <v>0.10830324909747292</v>
      </c>
      <c r="H5" s="35">
        <f>VLOOKUP(L5,'[1]Sheet1'!$A$434:$K$442,8,FALSE)</f>
        <v>22</v>
      </c>
      <c r="I5" s="12">
        <f>VLOOKUP(L5,'[1]Sheet1'!$A$434:$K$442,9,FALSE)/100</f>
        <v>1</v>
      </c>
      <c r="J5" s="37">
        <f>VLOOKUP(L5,'[1]Sheet1'!$A$434:$K$442,10,FALSE)</f>
        <v>1088</v>
      </c>
      <c r="K5" s="12">
        <f>VLOOKUP(L5,'[1]Sheet1'!$A$434:$K$442,11,FALSE)/100</f>
        <v>0.4243369734789392</v>
      </c>
      <c r="L5" s="323" t="s">
        <v>731</v>
      </c>
    </row>
    <row r="6" spans="1:12" ht="15">
      <c r="A6" s="71" t="s">
        <v>347</v>
      </c>
      <c r="B6" s="39">
        <f>VLOOKUP(L6,'[1]Sheet1'!$A$434:$K$442,2,FALSE)</f>
        <v>0</v>
      </c>
      <c r="C6" s="40">
        <f>VLOOKUP(L6,'[1]Sheet1'!$A$434:$K$442,3,FALSE)/100</f>
        <v>0</v>
      </c>
      <c r="D6" s="41">
        <f>VLOOKUP(L6,'[1]Sheet1'!$A$434:$K$442,4,FALSE)</f>
        <v>331</v>
      </c>
      <c r="E6" s="40">
        <f>VLOOKUP(L6,'[1]Sheet1'!$A$434:$K$442,5,FALSE)/100</f>
        <v>0.26910569105691057</v>
      </c>
      <c r="F6" s="41">
        <f>VLOOKUP(L6,'[1]Sheet1'!$A$434:$K$442,6,FALSE)</f>
        <v>3</v>
      </c>
      <c r="G6" s="40">
        <f>VLOOKUP(L6,'[1]Sheet1'!$A$434:$K$442,7,FALSE)/100</f>
        <v>0.01083032490974729</v>
      </c>
      <c r="H6" s="41">
        <f>VLOOKUP(L6,'[1]Sheet1'!$A$434:$K$442,8,FALSE)</f>
        <v>0</v>
      </c>
      <c r="I6" s="16">
        <f>VLOOKUP(L6,'[1]Sheet1'!$A$434:$K$442,9,FALSE)/100</f>
        <v>0</v>
      </c>
      <c r="J6" s="43">
        <f>VLOOKUP(L6,'[1]Sheet1'!$A$434:$K$442,10,FALSE)</f>
        <v>334</v>
      </c>
      <c r="K6" s="16">
        <f>VLOOKUP(L6,'[1]Sheet1'!$A$434:$K$442,11,FALSE)/100</f>
        <v>0.13026521060842433</v>
      </c>
      <c r="L6" s="323" t="s">
        <v>732</v>
      </c>
    </row>
    <row r="7" spans="1:12" ht="15">
      <c r="A7" s="71" t="s">
        <v>348</v>
      </c>
      <c r="B7" s="39">
        <f>VLOOKUP(L7,'[1]Sheet1'!$A$434:$K$442,2,FALSE)</f>
        <v>0</v>
      </c>
      <c r="C7" s="40">
        <f>VLOOKUP(L7,'[1]Sheet1'!$A$434:$K$442,3,FALSE)/100</f>
        <v>0</v>
      </c>
      <c r="D7" s="41">
        <f>VLOOKUP(L7,'[1]Sheet1'!$A$434:$K$442,4,FALSE)</f>
        <v>301</v>
      </c>
      <c r="E7" s="40">
        <f>VLOOKUP(L7,'[1]Sheet1'!$A$434:$K$442,5,FALSE)/100</f>
        <v>0.24471544715447158</v>
      </c>
      <c r="F7" s="41">
        <f>VLOOKUP(L7,'[1]Sheet1'!$A$434:$K$442,6,FALSE)</f>
        <v>6</v>
      </c>
      <c r="G7" s="40">
        <f>VLOOKUP(L7,'[1]Sheet1'!$A$434:$K$442,7,FALSE)/100</f>
        <v>0.02166064981949458</v>
      </c>
      <c r="H7" s="41">
        <f>VLOOKUP(L7,'[1]Sheet1'!$A$434:$K$442,8,FALSE)</f>
        <v>0</v>
      </c>
      <c r="I7" s="16">
        <f>VLOOKUP(L7,'[1]Sheet1'!$A$434:$K$442,9,FALSE)/100</f>
        <v>0</v>
      </c>
      <c r="J7" s="43">
        <f>VLOOKUP(L7,'[1]Sheet1'!$A$434:$K$442,10,FALSE)</f>
        <v>307</v>
      </c>
      <c r="K7" s="16">
        <f>VLOOKUP(L7,'[1]Sheet1'!$A$434:$K$442,11,FALSE)/100</f>
        <v>0.11973478939157566</v>
      </c>
      <c r="L7" s="323" t="s">
        <v>733</v>
      </c>
    </row>
    <row r="8" spans="1:12" ht="15">
      <c r="A8" s="71" t="s">
        <v>349</v>
      </c>
      <c r="B8" s="39">
        <f>VLOOKUP(L8,'[1]Sheet1'!$A$434:$K$442,2,FALSE)</f>
        <v>0</v>
      </c>
      <c r="C8" s="40">
        <f>VLOOKUP(L8,'[1]Sheet1'!$A$434:$K$442,3,FALSE)/100</f>
        <v>0</v>
      </c>
      <c r="D8" s="41">
        <f>VLOOKUP(L8,'[1]Sheet1'!$A$434:$K$442,4,FALSE)</f>
        <v>237</v>
      </c>
      <c r="E8" s="40">
        <f>VLOOKUP(L8,'[1]Sheet1'!$A$434:$K$442,5,FALSE)/100</f>
        <v>0.1926829268292683</v>
      </c>
      <c r="F8" s="41">
        <f>VLOOKUP(L8,'[1]Sheet1'!$A$434:$K$442,6,FALSE)</f>
        <v>11</v>
      </c>
      <c r="G8" s="40">
        <f>VLOOKUP(L8,'[1]Sheet1'!$A$434:$K$442,7,FALSE)/100</f>
        <v>0.039711191335740074</v>
      </c>
      <c r="H8" s="41">
        <f>VLOOKUP(L8,'[1]Sheet1'!$A$434:$K$442,8,FALSE)</f>
        <v>0</v>
      </c>
      <c r="I8" s="16">
        <f>VLOOKUP(L8,'[1]Sheet1'!$A$434:$K$442,9,FALSE)/100</f>
        <v>0</v>
      </c>
      <c r="J8" s="43">
        <f>VLOOKUP(L8,'[1]Sheet1'!$A$434:$K$442,10,FALSE)</f>
        <v>248</v>
      </c>
      <c r="K8" s="16">
        <f>VLOOKUP(L8,'[1]Sheet1'!$A$434:$K$442,11,FALSE)/100</f>
        <v>0.0967238689547582</v>
      </c>
      <c r="L8" s="323" t="s">
        <v>734</v>
      </c>
    </row>
    <row r="9" spans="1:12" ht="15">
      <c r="A9" s="71" t="s">
        <v>350</v>
      </c>
      <c r="B9" s="39">
        <f>VLOOKUP(L9,'[1]Sheet1'!$A$434:$K$442,2,FALSE)</f>
        <v>0</v>
      </c>
      <c r="C9" s="40">
        <f>VLOOKUP(L9,'[1]Sheet1'!$A$434:$K$442,3,FALSE)/100</f>
        <v>0</v>
      </c>
      <c r="D9" s="41">
        <f>VLOOKUP(L9,'[1]Sheet1'!$A$434:$K$442,4,FALSE)</f>
        <v>163</v>
      </c>
      <c r="E9" s="40">
        <f>VLOOKUP(L9,'[1]Sheet1'!$A$434:$K$442,5,FALSE)/100</f>
        <v>0.13252032520325202</v>
      </c>
      <c r="F9" s="41">
        <f>VLOOKUP(L9,'[1]Sheet1'!$A$434:$K$442,6,FALSE)</f>
        <v>24</v>
      </c>
      <c r="G9" s="40">
        <f>VLOOKUP(L9,'[1]Sheet1'!$A$434:$K$442,7,FALSE)/100</f>
        <v>0.08664259927797832</v>
      </c>
      <c r="H9" s="41">
        <f>VLOOKUP(L9,'[1]Sheet1'!$A$434:$K$442,8,FALSE)</f>
        <v>0</v>
      </c>
      <c r="I9" s="16">
        <f>VLOOKUP(L9,'[1]Sheet1'!$A$434:$K$442,9,FALSE)/100</f>
        <v>0</v>
      </c>
      <c r="J9" s="43">
        <f>VLOOKUP(L9,'[1]Sheet1'!$A$434:$K$442,10,FALSE)</f>
        <v>187</v>
      </c>
      <c r="K9" s="16">
        <f>VLOOKUP(L9,'[1]Sheet1'!$A$434:$K$442,11,FALSE)/100</f>
        <v>0.07293291731669267</v>
      </c>
      <c r="L9" s="323" t="s">
        <v>735</v>
      </c>
    </row>
    <row r="10" spans="1:12" ht="15">
      <c r="A10" s="71" t="s">
        <v>351</v>
      </c>
      <c r="B10" s="39">
        <f>VLOOKUP(L10,'[1]Sheet1'!$A$434:$K$442,2,FALSE)</f>
        <v>0</v>
      </c>
      <c r="C10" s="40">
        <f>VLOOKUP(L10,'[1]Sheet1'!$A$434:$K$442,3,FALSE)/100</f>
        <v>0</v>
      </c>
      <c r="D10" s="41">
        <f>VLOOKUP(L10,'[1]Sheet1'!$A$434:$K$442,4,FALSE)</f>
        <v>167</v>
      </c>
      <c r="E10" s="40">
        <f>VLOOKUP(L10,'[1]Sheet1'!$A$434:$K$442,5,FALSE)/100</f>
        <v>0.13577235772357724</v>
      </c>
      <c r="F10" s="41">
        <f>VLOOKUP(L10,'[1]Sheet1'!$A$434:$K$442,6,FALSE)</f>
        <v>106</v>
      </c>
      <c r="G10" s="40">
        <f>VLOOKUP(L10,'[1]Sheet1'!$A$434:$K$442,7,FALSE)/100</f>
        <v>0.3826714801444043</v>
      </c>
      <c r="H10" s="41">
        <f>VLOOKUP(L10,'[1]Sheet1'!$A$434:$K$442,8,FALSE)</f>
        <v>0</v>
      </c>
      <c r="I10" s="16">
        <f>VLOOKUP(L10,'[1]Sheet1'!$A$434:$K$442,9,FALSE)/100</f>
        <v>0</v>
      </c>
      <c r="J10" s="43">
        <f>VLOOKUP(L10,'[1]Sheet1'!$A$434:$K$442,10,FALSE)</f>
        <v>273</v>
      </c>
      <c r="K10" s="16">
        <f>VLOOKUP(L10,'[1]Sheet1'!$A$434:$K$442,11,FALSE)/100</f>
        <v>0.10647425897035881</v>
      </c>
      <c r="L10" s="323" t="s">
        <v>736</v>
      </c>
    </row>
    <row r="11" spans="1:12" ht="15">
      <c r="A11" s="71" t="s">
        <v>352</v>
      </c>
      <c r="B11" s="39">
        <f>VLOOKUP(L11,'[1]Sheet1'!$A$434:$K$442,2,FALSE)</f>
        <v>0</v>
      </c>
      <c r="C11" s="40">
        <f>VLOOKUP(L11,'[1]Sheet1'!$A$434:$K$442,3,FALSE)/100</f>
        <v>0</v>
      </c>
      <c r="D11" s="41">
        <f>VLOOKUP(L11,'[1]Sheet1'!$A$434:$K$442,4,FALSE)</f>
        <v>25</v>
      </c>
      <c r="E11" s="40">
        <f>VLOOKUP(L11,'[1]Sheet1'!$A$434:$K$442,5,FALSE)/100</f>
        <v>0.020325203252032516</v>
      </c>
      <c r="F11" s="41">
        <f>VLOOKUP(L11,'[1]Sheet1'!$A$434:$K$442,6,FALSE)</f>
        <v>55</v>
      </c>
      <c r="G11" s="40">
        <f>VLOOKUP(L11,'[1]Sheet1'!$A$434:$K$442,7,FALSE)/100</f>
        <v>0.19855595667870035</v>
      </c>
      <c r="H11" s="41">
        <f>VLOOKUP(L11,'[1]Sheet1'!$A$434:$K$442,8,FALSE)</f>
        <v>0</v>
      </c>
      <c r="I11" s="16">
        <f>VLOOKUP(L11,'[1]Sheet1'!$A$434:$K$442,9,FALSE)/100</f>
        <v>0</v>
      </c>
      <c r="J11" s="43">
        <f>VLOOKUP(L11,'[1]Sheet1'!$A$434:$K$442,10,FALSE)</f>
        <v>80</v>
      </c>
      <c r="K11" s="16">
        <f>VLOOKUP(L11,'[1]Sheet1'!$A$434:$K$442,11,FALSE)/100</f>
        <v>0.031201248049921998</v>
      </c>
      <c r="L11" s="323" t="s">
        <v>737</v>
      </c>
    </row>
    <row r="12" spans="1:12" ht="15.75" thickBot="1">
      <c r="A12" s="71" t="s">
        <v>353</v>
      </c>
      <c r="B12" s="39">
        <f>VLOOKUP(L12,'[1]Sheet1'!$A$434:$K$442,2,FALSE)</f>
        <v>0</v>
      </c>
      <c r="C12" s="40">
        <f>VLOOKUP(L12,'[1]Sheet1'!$A$434:$K$442,3,FALSE)/100</f>
        <v>0</v>
      </c>
      <c r="D12" s="41">
        <f>VLOOKUP(L12,'[1]Sheet1'!$A$434:$K$442,4,FALSE)</f>
        <v>5</v>
      </c>
      <c r="E12" s="40">
        <f>VLOOKUP(L12,'[1]Sheet1'!$A$434:$K$442,5,FALSE)/100</f>
        <v>0.0040650406504065045</v>
      </c>
      <c r="F12" s="41">
        <f>VLOOKUP(L12,'[1]Sheet1'!$A$434:$K$442,6,FALSE)</f>
        <v>42</v>
      </c>
      <c r="G12" s="40">
        <f>VLOOKUP(L12,'[1]Sheet1'!$A$434:$K$442,7,FALSE)/100</f>
        <v>0.15162454873646208</v>
      </c>
      <c r="H12" s="41">
        <f>VLOOKUP(L12,'[1]Sheet1'!$A$434:$K$442,8,FALSE)</f>
        <v>0</v>
      </c>
      <c r="I12" s="16">
        <f>VLOOKUP(L12,'[1]Sheet1'!$A$434:$K$442,9,FALSE)/100</f>
        <v>0</v>
      </c>
      <c r="J12" s="43">
        <f>VLOOKUP(L12,'[1]Sheet1'!$A$434:$K$442,10,FALSE)</f>
        <v>47</v>
      </c>
      <c r="K12" s="16">
        <f>VLOOKUP(L12,'[1]Sheet1'!$A$434:$K$442,11,FALSE)/100</f>
        <v>0.018330733229329172</v>
      </c>
      <c r="L12" s="323" t="s">
        <v>738</v>
      </c>
    </row>
    <row r="13" spans="1:12" ht="15.75" thickBot="1">
      <c r="A13" s="23" t="s">
        <v>125</v>
      </c>
      <c r="B13" s="51">
        <f>VLOOKUP(L13,'[1]Sheet1'!$A$434:$K$442,2,FALSE)</f>
        <v>1035</v>
      </c>
      <c r="C13" s="52">
        <f>VLOOKUP(L13,'[1]Sheet1'!$A$434:$K$442,3,FALSE)/100</f>
        <v>1</v>
      </c>
      <c r="D13" s="53">
        <f>VLOOKUP(L13,'[1]Sheet1'!$A$434:$K$442,4,FALSE)</f>
        <v>1230</v>
      </c>
      <c r="E13" s="52">
        <f>VLOOKUP(L13,'[1]Sheet1'!$A$434:$K$442,5,FALSE)/100</f>
        <v>1</v>
      </c>
      <c r="F13" s="53">
        <f>VLOOKUP(L13,'[1]Sheet1'!$A$434:$K$442,6,FALSE)</f>
        <v>277</v>
      </c>
      <c r="G13" s="52">
        <f>VLOOKUP(L13,'[1]Sheet1'!$A$434:$K$442,7,FALSE)/100</f>
        <v>1</v>
      </c>
      <c r="H13" s="53">
        <f>VLOOKUP(L13,'[1]Sheet1'!$A$434:$K$442,8,FALSE)</f>
        <v>22</v>
      </c>
      <c r="I13" s="24">
        <f>VLOOKUP(L13,'[1]Sheet1'!$A$434:$K$442,9,FALSE)/100</f>
        <v>1</v>
      </c>
      <c r="J13" s="51">
        <f>VLOOKUP(L13,'[1]Sheet1'!$A$434:$K$442,10,FALSE)</f>
        <v>2564</v>
      </c>
      <c r="K13" s="24">
        <f>VLOOKUP(L13,'[1]Sheet1'!$A$434:$K$442,11,FALSE)/100</f>
        <v>1</v>
      </c>
      <c r="L13" s="321" t="s">
        <v>73</v>
      </c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17"/>
  <sheetViews>
    <sheetView zoomScalePageLayoutView="0" workbookViewId="0" topLeftCell="B1">
      <selection activeCell="N17" sqref="N17"/>
    </sheetView>
  </sheetViews>
  <sheetFormatPr defaultColWidth="11.421875" defaultRowHeight="15"/>
  <cols>
    <col min="1" max="1" width="20.7109375" style="311" customWidth="1"/>
    <col min="2" max="16" width="16.57421875" style="311" customWidth="1"/>
    <col min="17" max="16384" width="11.421875" style="311" customWidth="1"/>
  </cols>
  <sheetData>
    <row r="1" spans="1:16" ht="24.75" customHeight="1" thickBot="1" thickTop="1">
      <c r="A1" s="342" t="s">
        <v>354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4"/>
    </row>
    <row r="2" spans="1:16" ht="24.75" customHeight="1" thickBot="1" thickTop="1">
      <c r="A2" s="342" t="s">
        <v>1023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4"/>
    </row>
    <row r="3" spans="1:16" ht="24.75" customHeight="1" thickBot="1" thickTop="1">
      <c r="A3" s="373" t="s">
        <v>355</v>
      </c>
      <c r="B3" s="384" t="s">
        <v>66</v>
      </c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5"/>
      <c r="P3" s="373" t="s">
        <v>1002</v>
      </c>
    </row>
    <row r="4" spans="1:16" ht="24.75" customHeight="1">
      <c r="A4" s="351"/>
      <c r="B4" s="366">
        <v>2012</v>
      </c>
      <c r="C4" s="361"/>
      <c r="D4" s="366">
        <v>2013</v>
      </c>
      <c r="E4" s="361"/>
      <c r="F4" s="366">
        <v>2014</v>
      </c>
      <c r="G4" s="361"/>
      <c r="H4" s="368">
        <v>2015</v>
      </c>
      <c r="I4" s="386"/>
      <c r="J4" s="366">
        <v>2016</v>
      </c>
      <c r="K4" s="361"/>
      <c r="L4" s="366">
        <v>2017</v>
      </c>
      <c r="M4" s="361"/>
      <c r="N4" s="366">
        <v>2018</v>
      </c>
      <c r="O4" s="361"/>
      <c r="P4" s="351"/>
    </row>
    <row r="5" spans="1:17" ht="24.75" customHeight="1" thickBot="1">
      <c r="A5" s="352"/>
      <c r="B5" s="175" t="s">
        <v>68</v>
      </c>
      <c r="C5" s="176" t="s">
        <v>67</v>
      </c>
      <c r="D5" s="175" t="s">
        <v>68</v>
      </c>
      <c r="E5" s="176" t="s">
        <v>67</v>
      </c>
      <c r="F5" s="175" t="s">
        <v>68</v>
      </c>
      <c r="G5" s="176" t="s">
        <v>67</v>
      </c>
      <c r="H5" s="175" t="s">
        <v>68</v>
      </c>
      <c r="I5" s="176" t="s">
        <v>67</v>
      </c>
      <c r="J5" s="175" t="s">
        <v>68</v>
      </c>
      <c r="K5" s="176" t="s">
        <v>67</v>
      </c>
      <c r="L5" s="175" t="s">
        <v>68</v>
      </c>
      <c r="M5" s="176" t="s">
        <v>67</v>
      </c>
      <c r="N5" s="175" t="s">
        <v>68</v>
      </c>
      <c r="O5" s="176" t="s">
        <v>67</v>
      </c>
      <c r="P5" s="352"/>
      <c r="Q5" s="322"/>
    </row>
    <row r="6" spans="1:17" ht="15">
      <c r="A6" s="177">
        <v>0</v>
      </c>
      <c r="B6" s="33">
        <v>2039</v>
      </c>
      <c r="C6" s="12">
        <v>0.8698805460750854</v>
      </c>
      <c r="D6" s="33">
        <v>2056</v>
      </c>
      <c r="E6" s="12">
        <v>0.8609715242881072</v>
      </c>
      <c r="F6" s="33">
        <v>1995</v>
      </c>
      <c r="G6" s="12">
        <v>0.8670143415906127</v>
      </c>
      <c r="H6" s="33">
        <v>1965</v>
      </c>
      <c r="I6" s="12">
        <v>0.8622202720491443</v>
      </c>
      <c r="J6" s="33">
        <v>2169</v>
      </c>
      <c r="K6" s="12">
        <v>0.8607142857142859</v>
      </c>
      <c r="L6" s="33">
        <v>2222</v>
      </c>
      <c r="M6" s="12">
        <v>0.870007830853563</v>
      </c>
      <c r="N6" s="33">
        <f>VLOOKUP(Q6,'[1]Sheet1'!$A$447:$C$456,2,FALSE)</f>
        <v>2265</v>
      </c>
      <c r="O6" s="12">
        <f>VLOOKUP(Q6,'[1]Sheet1'!$A$447:$C$456,3,FALSE)/100</f>
        <v>0.8833853354134166</v>
      </c>
      <c r="P6" s="17">
        <f>(N6-L6)/L6</f>
        <v>0.01935193519351935</v>
      </c>
      <c r="Q6" s="323" t="s">
        <v>739</v>
      </c>
    </row>
    <row r="7" spans="1:17" ht="15">
      <c r="A7" s="178" t="s">
        <v>356</v>
      </c>
      <c r="B7" s="39">
        <v>125</v>
      </c>
      <c r="C7" s="16">
        <v>0.05332764505119454</v>
      </c>
      <c r="D7" s="39">
        <v>143</v>
      </c>
      <c r="E7" s="16">
        <v>0.05988274706867672</v>
      </c>
      <c r="F7" s="39">
        <v>137</v>
      </c>
      <c r="G7" s="16">
        <v>0.0595393307257714</v>
      </c>
      <c r="H7" s="39">
        <v>128</v>
      </c>
      <c r="I7" s="16">
        <v>0.05616498464238701</v>
      </c>
      <c r="J7" s="39">
        <v>141</v>
      </c>
      <c r="K7" s="16">
        <v>0.05595238095238097</v>
      </c>
      <c r="L7" s="39">
        <v>159</v>
      </c>
      <c r="M7" s="16">
        <v>0.06225528582615505</v>
      </c>
      <c r="N7" s="39">
        <f>VLOOKUP(Q7,'[1]Sheet1'!$A$447:$C$456,2,FALSE)</f>
        <v>132</v>
      </c>
      <c r="O7" s="16">
        <f>VLOOKUP(Q7,'[1]Sheet1'!$A$447:$C$456,3,FALSE)/100</f>
        <v>0.0514820592823713</v>
      </c>
      <c r="P7" s="17">
        <f aca="true" t="shared" si="0" ref="P7:P15">(N7-L7)/L7</f>
        <v>-0.16981132075471697</v>
      </c>
      <c r="Q7" s="323" t="s">
        <v>740</v>
      </c>
    </row>
    <row r="8" spans="1:17" ht="15">
      <c r="A8" s="178" t="s">
        <v>357</v>
      </c>
      <c r="B8" s="39">
        <v>108</v>
      </c>
      <c r="C8" s="16">
        <v>0.04607508532423208</v>
      </c>
      <c r="D8" s="39">
        <v>122</v>
      </c>
      <c r="E8" s="16">
        <v>0.05108877721943048</v>
      </c>
      <c r="F8" s="39">
        <v>101</v>
      </c>
      <c r="G8" s="16">
        <v>0.04389395914819644</v>
      </c>
      <c r="H8" s="39">
        <v>105</v>
      </c>
      <c r="I8" s="16">
        <v>0.046072838964458095</v>
      </c>
      <c r="J8" s="39">
        <v>133</v>
      </c>
      <c r="K8" s="16">
        <v>0.05277777777777777</v>
      </c>
      <c r="L8" s="39">
        <v>99</v>
      </c>
      <c r="M8" s="16">
        <v>0.03876272513703994</v>
      </c>
      <c r="N8" s="39">
        <f>VLOOKUP(Q8,'[1]Sheet1'!$A$447:$C$456,2,FALSE)</f>
        <v>100</v>
      </c>
      <c r="O8" s="16">
        <f>VLOOKUP(Q8,'[1]Sheet1'!$A$447:$C$456,3,FALSE)/100</f>
        <v>0.0390015600624025</v>
      </c>
      <c r="P8" s="17">
        <f t="shared" si="0"/>
        <v>0.010101010101010102</v>
      </c>
      <c r="Q8" s="323" t="s">
        <v>741</v>
      </c>
    </row>
    <row r="9" spans="1:17" ht="15">
      <c r="A9" s="178" t="s">
        <v>358</v>
      </c>
      <c r="B9" s="39">
        <v>43</v>
      </c>
      <c r="C9" s="16">
        <v>0.01834470989761092</v>
      </c>
      <c r="D9" s="39">
        <v>33</v>
      </c>
      <c r="E9" s="16">
        <v>0.013819095477386936</v>
      </c>
      <c r="F9" s="39">
        <v>40</v>
      </c>
      <c r="G9" s="16">
        <v>0.017383746197305518</v>
      </c>
      <c r="H9" s="39">
        <v>42</v>
      </c>
      <c r="I9" s="16">
        <v>0.018429135585783237</v>
      </c>
      <c r="J9" s="39">
        <v>42</v>
      </c>
      <c r="K9" s="16">
        <v>0.01666666666666667</v>
      </c>
      <c r="L9" s="39">
        <v>37</v>
      </c>
      <c r="M9" s="16">
        <v>0.014487079091620987</v>
      </c>
      <c r="N9" s="39">
        <f>VLOOKUP(Q9,'[1]Sheet1'!$A$447:$C$456,2,FALSE)</f>
        <v>30</v>
      </c>
      <c r="O9" s="16">
        <f>VLOOKUP(Q9,'[1]Sheet1'!$A$447:$C$456,3,FALSE)/100</f>
        <v>0.01170046801872075</v>
      </c>
      <c r="P9" s="17">
        <f t="shared" si="0"/>
        <v>-0.1891891891891892</v>
      </c>
      <c r="Q9" s="323" t="s">
        <v>742</v>
      </c>
    </row>
    <row r="10" spans="1:17" ht="15">
      <c r="A10" s="178" t="s">
        <v>359</v>
      </c>
      <c r="B10" s="39">
        <v>3</v>
      </c>
      <c r="C10" s="16">
        <v>0.001279863481228669</v>
      </c>
      <c r="D10" s="39">
        <v>2</v>
      </c>
      <c r="E10" s="16">
        <v>0.0008375209380234506</v>
      </c>
      <c r="F10" s="39">
        <v>5</v>
      </c>
      <c r="G10" s="16">
        <v>0.0021729682746631897</v>
      </c>
      <c r="H10" s="39">
        <v>5</v>
      </c>
      <c r="I10" s="16">
        <v>0.002193944712593243</v>
      </c>
      <c r="J10" s="39">
        <v>5</v>
      </c>
      <c r="K10" s="16">
        <v>0.0019841269841269845</v>
      </c>
      <c r="L10" s="39">
        <v>1</v>
      </c>
      <c r="M10" s="16">
        <v>0.00039154267815191856</v>
      </c>
      <c r="N10" s="39">
        <f>VLOOKUP(Q10,'[1]Sheet1'!$A$447:$C$456,2,FALSE)</f>
        <v>3</v>
      </c>
      <c r="O10" s="16">
        <f>VLOOKUP(Q10,'[1]Sheet1'!$A$447:$C$456,3,FALSE)/100</f>
        <v>0.001170046801872075</v>
      </c>
      <c r="P10" s="17">
        <f t="shared" si="0"/>
        <v>2</v>
      </c>
      <c r="Q10" s="323" t="s">
        <v>743</v>
      </c>
    </row>
    <row r="11" spans="1:17" ht="15">
      <c r="A11" s="178" t="s">
        <v>360</v>
      </c>
      <c r="B11" s="39">
        <v>10</v>
      </c>
      <c r="C11" s="16">
        <v>0.004266211604095563</v>
      </c>
      <c r="D11" s="39">
        <v>10</v>
      </c>
      <c r="E11" s="16">
        <v>0.0041876046901172526</v>
      </c>
      <c r="F11" s="39">
        <v>9</v>
      </c>
      <c r="G11" s="16">
        <v>0.003911342894393742</v>
      </c>
      <c r="H11" s="39">
        <v>13</v>
      </c>
      <c r="I11" s="16">
        <v>0.005704256252742431</v>
      </c>
      <c r="J11" s="39">
        <v>10</v>
      </c>
      <c r="K11" s="16">
        <v>0.003968253968253969</v>
      </c>
      <c r="L11" s="39">
        <v>9</v>
      </c>
      <c r="M11" s="16">
        <v>0.0035238841033672667</v>
      </c>
      <c r="N11" s="39">
        <f>VLOOKUP(Q11,'[1]Sheet1'!$A$447:$C$456,2,FALSE)</f>
        <v>7</v>
      </c>
      <c r="O11" s="16">
        <f>VLOOKUP(Q11,'[1]Sheet1'!$A$447:$C$456,3,FALSE)/100</f>
        <v>0.002730109204368175</v>
      </c>
      <c r="P11" s="17">
        <f t="shared" si="0"/>
        <v>-0.2222222222222222</v>
      </c>
      <c r="Q11" s="323" t="s">
        <v>744</v>
      </c>
    </row>
    <row r="12" spans="1:17" ht="15">
      <c r="A12" s="178" t="s">
        <v>361</v>
      </c>
      <c r="B12" s="39">
        <v>2</v>
      </c>
      <c r="C12" s="16">
        <v>0.0008532423208191126</v>
      </c>
      <c r="D12" s="39">
        <v>3</v>
      </c>
      <c r="E12" s="16">
        <v>0.001256281407035176</v>
      </c>
      <c r="F12" s="39">
        <v>1</v>
      </c>
      <c r="G12" s="16">
        <v>0.000434593654932638</v>
      </c>
      <c r="H12" s="39">
        <v>5</v>
      </c>
      <c r="I12" s="16">
        <v>0.002193944712593243</v>
      </c>
      <c r="J12" s="39">
        <v>1</v>
      </c>
      <c r="K12" s="16">
        <v>0.0003968253968253968</v>
      </c>
      <c r="L12" s="39">
        <v>3</v>
      </c>
      <c r="M12" s="16">
        <v>0.0011746280344557558</v>
      </c>
      <c r="N12" s="39">
        <f>VLOOKUP(Q12,'[1]Sheet1'!$A$447:$C$456,2,FALSE)</f>
        <v>1</v>
      </c>
      <c r="O12" s="16">
        <f>VLOOKUP(Q12,'[1]Sheet1'!$A$447:$C$456,3,FALSE)/100</f>
        <v>0.000390015600624025</v>
      </c>
      <c r="P12" s="17">
        <f t="shared" si="0"/>
        <v>-0.6666666666666666</v>
      </c>
      <c r="Q12" s="323" t="s">
        <v>745</v>
      </c>
    </row>
    <row r="13" spans="1:17" ht="15">
      <c r="A13" s="178" t="s">
        <v>362</v>
      </c>
      <c r="B13" s="39">
        <v>4</v>
      </c>
      <c r="C13" s="16">
        <v>0.0017064846416382253</v>
      </c>
      <c r="D13" s="39">
        <v>1</v>
      </c>
      <c r="E13" s="16">
        <v>0.0004187604690117253</v>
      </c>
      <c r="F13" s="39">
        <v>3</v>
      </c>
      <c r="G13" s="16">
        <v>0.001303780964797914</v>
      </c>
      <c r="H13" s="39">
        <v>0</v>
      </c>
      <c r="I13" s="16">
        <v>0</v>
      </c>
      <c r="J13" s="39">
        <v>5</v>
      </c>
      <c r="K13" s="16">
        <v>0.0019841269841269845</v>
      </c>
      <c r="L13" s="39">
        <v>5</v>
      </c>
      <c r="M13" s="16">
        <v>0.001957713390759593</v>
      </c>
      <c r="N13" s="39">
        <f>VLOOKUP(Q13,'[1]Sheet1'!$A$447:$C$456,2,FALSE)</f>
        <v>4</v>
      </c>
      <c r="O13" s="16">
        <f>VLOOKUP(Q13,'[1]Sheet1'!$A$447:$C$456,3,FALSE)/100</f>
        <v>0.0015600624024961</v>
      </c>
      <c r="P13" s="17">
        <f t="shared" si="0"/>
        <v>-0.2</v>
      </c>
      <c r="Q13" s="323" t="s">
        <v>746</v>
      </c>
    </row>
    <row r="14" spans="1:17" ht="15.75" thickBot="1">
      <c r="A14" s="178" t="s">
        <v>363</v>
      </c>
      <c r="B14" s="39">
        <v>9</v>
      </c>
      <c r="C14" s="16">
        <v>0.0038395904436860067</v>
      </c>
      <c r="D14" s="39">
        <v>18</v>
      </c>
      <c r="E14" s="16">
        <v>0.007537688442211055</v>
      </c>
      <c r="F14" s="39">
        <v>10</v>
      </c>
      <c r="G14" s="16">
        <v>0.004345936549326379</v>
      </c>
      <c r="H14" s="39">
        <v>16</v>
      </c>
      <c r="I14" s="16">
        <v>0.007020623080298377</v>
      </c>
      <c r="J14" s="39">
        <v>14</v>
      </c>
      <c r="K14" s="16">
        <v>0.005555555555555556</v>
      </c>
      <c r="L14" s="39">
        <v>19</v>
      </c>
      <c r="M14" s="16">
        <v>0.007439310884886452</v>
      </c>
      <c r="N14" s="39">
        <f>VLOOKUP(Q14,'[1]Sheet1'!$A$447:$C$456,2,FALSE)</f>
        <v>22</v>
      </c>
      <c r="O14" s="16">
        <f>VLOOKUP(Q14,'[1]Sheet1'!$A$447:$C$456,3,FALSE)/100</f>
        <v>0.00858034321372855</v>
      </c>
      <c r="P14" s="17">
        <f t="shared" si="0"/>
        <v>0.15789473684210525</v>
      </c>
      <c r="Q14" s="323" t="s">
        <v>747</v>
      </c>
    </row>
    <row r="15" spans="1:17" ht="15.75" thickBot="1">
      <c r="A15" s="22" t="s">
        <v>73</v>
      </c>
      <c r="B15" s="51">
        <v>2344</v>
      </c>
      <c r="C15" s="24">
        <v>1</v>
      </c>
      <c r="D15" s="51">
        <v>2388</v>
      </c>
      <c r="E15" s="24">
        <v>1</v>
      </c>
      <c r="F15" s="51">
        <v>2301</v>
      </c>
      <c r="G15" s="24">
        <v>1</v>
      </c>
      <c r="H15" s="51">
        <v>2279</v>
      </c>
      <c r="I15" s="24">
        <v>1</v>
      </c>
      <c r="J15" s="51">
        <v>2520</v>
      </c>
      <c r="K15" s="24">
        <v>1</v>
      </c>
      <c r="L15" s="51">
        <v>2554</v>
      </c>
      <c r="M15" s="24">
        <v>1</v>
      </c>
      <c r="N15" s="51">
        <f>VLOOKUP(Q15,'[1]Sheet1'!$A$447:$C$456,2,FALSE)</f>
        <v>2564</v>
      </c>
      <c r="O15" s="24">
        <f>VLOOKUP(Q15,'[1]Sheet1'!$A$447:$C$456,3,FALSE)/100</f>
        <v>1</v>
      </c>
      <c r="P15" s="25">
        <f t="shared" si="0"/>
        <v>0.003915426781519186</v>
      </c>
      <c r="Q15" s="321" t="s">
        <v>73</v>
      </c>
    </row>
    <row r="16" spans="1:16" ht="15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</row>
    <row r="17" ht="15">
      <c r="N17" s="329"/>
    </row>
  </sheetData>
  <sheetProtection/>
  <mergeCells count="12">
    <mergeCell ref="P3:P5"/>
    <mergeCell ref="J4:K4"/>
    <mergeCell ref="B3:O3"/>
    <mergeCell ref="A3:A5"/>
    <mergeCell ref="A1:P1"/>
    <mergeCell ref="A2:P2"/>
    <mergeCell ref="H4:I4"/>
    <mergeCell ref="N4:O4"/>
    <mergeCell ref="B4:C4"/>
    <mergeCell ref="L4:M4"/>
    <mergeCell ref="D4:E4"/>
    <mergeCell ref="F4:G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15"/>
  <sheetViews>
    <sheetView zoomScalePageLayoutView="0" workbookViewId="0" topLeftCell="A1">
      <selection activeCell="B15" sqref="B15"/>
    </sheetView>
  </sheetViews>
  <sheetFormatPr defaultColWidth="11.421875" defaultRowHeight="15"/>
  <cols>
    <col min="1" max="1" width="20.7109375" style="311" customWidth="1"/>
    <col min="2" max="3" width="40.7109375" style="311" customWidth="1"/>
    <col min="4" max="16384" width="11.421875" style="311" customWidth="1"/>
  </cols>
  <sheetData>
    <row r="1" spans="1:3" ht="49.5" customHeight="1" thickBot="1" thickTop="1">
      <c r="A1" s="355" t="s">
        <v>1024</v>
      </c>
      <c r="B1" s="356"/>
      <c r="C1" s="357"/>
    </row>
    <row r="2" spans="1:3" ht="24.75" customHeight="1" thickTop="1">
      <c r="A2" s="345" t="s">
        <v>355</v>
      </c>
      <c r="B2" s="366" t="s">
        <v>364</v>
      </c>
      <c r="C2" s="361"/>
    </row>
    <row r="3" spans="1:3" ht="24.75" customHeight="1" thickBot="1">
      <c r="A3" s="347"/>
      <c r="B3" s="175" t="s">
        <v>68</v>
      </c>
      <c r="C3" s="176" t="s">
        <v>67</v>
      </c>
    </row>
    <row r="4" spans="1:4" ht="15">
      <c r="A4" s="177">
        <v>0</v>
      </c>
      <c r="B4" s="33">
        <f>VLOOKUP(D4,'[1]Sheet1'!$A$447:$C$456,2,FALSE)</f>
        <v>2265</v>
      </c>
      <c r="C4" s="12">
        <f>VLOOKUP(D4,'[1]Sheet1'!$A$447:$C$456,3,FALSE)/100</f>
        <v>0.8833853354134166</v>
      </c>
      <c r="D4" s="323" t="s">
        <v>739</v>
      </c>
    </row>
    <row r="5" spans="1:4" ht="15">
      <c r="A5" s="178" t="s">
        <v>356</v>
      </c>
      <c r="B5" s="39">
        <f>VLOOKUP(D5,'[1]Sheet1'!$A$447:$C$456,2,FALSE)</f>
        <v>132</v>
      </c>
      <c r="C5" s="16">
        <f>VLOOKUP(D5,'[1]Sheet1'!$A$447:$C$456,3,FALSE)/100</f>
        <v>0.0514820592823713</v>
      </c>
      <c r="D5" s="323" t="s">
        <v>740</v>
      </c>
    </row>
    <row r="6" spans="1:4" ht="15">
      <c r="A6" s="178" t="s">
        <v>357</v>
      </c>
      <c r="B6" s="39">
        <f>VLOOKUP(D6,'[1]Sheet1'!$A$447:$C$456,2,FALSE)</f>
        <v>100</v>
      </c>
      <c r="C6" s="16">
        <f>VLOOKUP(D6,'[1]Sheet1'!$A$447:$C$456,3,FALSE)/100</f>
        <v>0.0390015600624025</v>
      </c>
      <c r="D6" s="323" t="s">
        <v>741</v>
      </c>
    </row>
    <row r="7" spans="1:4" ht="15">
      <c r="A7" s="178" t="s">
        <v>358</v>
      </c>
      <c r="B7" s="39">
        <f>VLOOKUP(D7,'[1]Sheet1'!$A$447:$C$456,2,FALSE)</f>
        <v>30</v>
      </c>
      <c r="C7" s="16">
        <f>VLOOKUP(D7,'[1]Sheet1'!$A$447:$C$456,3,FALSE)/100</f>
        <v>0.01170046801872075</v>
      </c>
      <c r="D7" s="323" t="s">
        <v>742</v>
      </c>
    </row>
    <row r="8" spans="1:4" ht="15">
      <c r="A8" s="178" t="s">
        <v>359</v>
      </c>
      <c r="B8" s="39">
        <f>VLOOKUP(D8,'[1]Sheet1'!$A$447:$C$456,2,FALSE)</f>
        <v>3</v>
      </c>
      <c r="C8" s="16">
        <f>VLOOKUP(D8,'[1]Sheet1'!$A$447:$C$456,3,FALSE)/100</f>
        <v>0.001170046801872075</v>
      </c>
      <c r="D8" s="323" t="s">
        <v>743</v>
      </c>
    </row>
    <row r="9" spans="1:4" ht="15">
      <c r="A9" s="178" t="s">
        <v>360</v>
      </c>
      <c r="B9" s="39">
        <f>VLOOKUP(D9,'[1]Sheet1'!$A$447:$C$456,2,FALSE)</f>
        <v>7</v>
      </c>
      <c r="C9" s="16">
        <f>VLOOKUP(D9,'[1]Sheet1'!$A$447:$C$456,3,FALSE)/100</f>
        <v>0.002730109204368175</v>
      </c>
      <c r="D9" s="323" t="s">
        <v>744</v>
      </c>
    </row>
    <row r="10" spans="1:4" ht="15">
      <c r="A10" s="178" t="s">
        <v>361</v>
      </c>
      <c r="B10" s="39">
        <f>VLOOKUP(D10,'[1]Sheet1'!$A$447:$C$456,2,FALSE)</f>
        <v>1</v>
      </c>
      <c r="C10" s="16">
        <f>VLOOKUP(D10,'[1]Sheet1'!$A$447:$C$456,3,FALSE)/100</f>
        <v>0.000390015600624025</v>
      </c>
      <c r="D10" s="323" t="s">
        <v>745</v>
      </c>
    </row>
    <row r="11" spans="1:4" ht="15">
      <c r="A11" s="178" t="s">
        <v>362</v>
      </c>
      <c r="B11" s="39">
        <f>VLOOKUP(D11,'[1]Sheet1'!$A$447:$C$456,2,FALSE)</f>
        <v>4</v>
      </c>
      <c r="C11" s="16">
        <f>VLOOKUP(D11,'[1]Sheet1'!$A$447:$C$456,3,FALSE)/100</f>
        <v>0.0015600624024961</v>
      </c>
      <c r="D11" s="323" t="s">
        <v>746</v>
      </c>
    </row>
    <row r="12" spans="1:4" ht="15.75" thickBot="1">
      <c r="A12" s="178" t="s">
        <v>363</v>
      </c>
      <c r="B12" s="39">
        <f>VLOOKUP(D12,'[1]Sheet1'!$A$447:$C$456,2,FALSE)</f>
        <v>22</v>
      </c>
      <c r="C12" s="16">
        <f>VLOOKUP(D12,'[1]Sheet1'!$A$447:$C$456,3,FALSE)/100</f>
        <v>0.00858034321372855</v>
      </c>
      <c r="D12" s="323" t="s">
        <v>747</v>
      </c>
    </row>
    <row r="13" spans="1:4" ht="15.75" thickBot="1">
      <c r="A13" s="22" t="s">
        <v>73</v>
      </c>
      <c r="B13" s="51">
        <f>VLOOKUP(D13,'[1]Sheet1'!$A$447:$C$456,2,FALSE)</f>
        <v>2564</v>
      </c>
      <c r="C13" s="24">
        <f>VLOOKUP(D13,'[1]Sheet1'!$A$447:$C$456,3,FALSE)/100</f>
        <v>1</v>
      </c>
      <c r="D13" s="321" t="s">
        <v>73</v>
      </c>
    </row>
    <row r="14" spans="1:3" ht="15">
      <c r="A14" s="80"/>
      <c r="B14" s="80"/>
      <c r="C14" s="80"/>
    </row>
    <row r="15" ht="15">
      <c r="B15" s="329"/>
    </row>
  </sheetData>
  <sheetProtection/>
  <mergeCells count="3">
    <mergeCell ref="A1:C1"/>
    <mergeCell ref="A2:A3"/>
    <mergeCell ref="B2:C2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44"/>
  <sheetViews>
    <sheetView zoomScalePageLayoutView="0" workbookViewId="0" topLeftCell="C6">
      <selection activeCell="O44" sqref="O44"/>
    </sheetView>
  </sheetViews>
  <sheetFormatPr defaultColWidth="11.421875" defaultRowHeight="15"/>
  <cols>
    <col min="1" max="1" width="7.7109375" style="311" customWidth="1"/>
    <col min="2" max="2" width="95.00390625" style="311" bestFit="1" customWidth="1"/>
    <col min="3" max="17" width="12.28125" style="311" customWidth="1"/>
    <col min="18" max="18" width="11.421875" style="322" customWidth="1"/>
    <col min="19" max="16384" width="11.421875" style="311" customWidth="1"/>
  </cols>
  <sheetData>
    <row r="1" spans="1:17" ht="24.75" customHeight="1" thickBot="1" thickTop="1">
      <c r="A1" s="355" t="s">
        <v>951</v>
      </c>
      <c r="B1" s="356"/>
      <c r="C1" s="356"/>
      <c r="D1" s="356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357"/>
    </row>
    <row r="2" spans="1:17" ht="24.75" customHeight="1" thickBot="1" thickTop="1">
      <c r="A2" s="355" t="s">
        <v>1025</v>
      </c>
      <c r="B2" s="356"/>
      <c r="C2" s="356"/>
      <c r="D2" s="356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357"/>
    </row>
    <row r="3" spans="1:17" ht="24.75" customHeight="1" thickBot="1" thickTop="1">
      <c r="A3" s="360" t="s">
        <v>365</v>
      </c>
      <c r="B3" s="361" t="s">
        <v>366</v>
      </c>
      <c r="C3" s="348" t="s">
        <v>66</v>
      </c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50"/>
      <c r="Q3" s="351" t="s">
        <v>1026</v>
      </c>
    </row>
    <row r="4" spans="1:17" ht="24.75" customHeight="1">
      <c r="A4" s="372"/>
      <c r="B4" s="365"/>
      <c r="C4" s="406">
        <v>2012</v>
      </c>
      <c r="D4" s="407"/>
      <c r="E4" s="406">
        <v>2013</v>
      </c>
      <c r="F4" s="407"/>
      <c r="G4" s="406">
        <v>2014</v>
      </c>
      <c r="H4" s="407"/>
      <c r="I4" s="406">
        <v>2015</v>
      </c>
      <c r="J4" s="407"/>
      <c r="K4" s="406">
        <v>2016</v>
      </c>
      <c r="L4" s="407"/>
      <c r="M4" s="406">
        <v>2017</v>
      </c>
      <c r="N4" s="407"/>
      <c r="O4" s="406">
        <v>2018</v>
      </c>
      <c r="P4" s="407"/>
      <c r="Q4" s="351"/>
    </row>
    <row r="5" spans="1:17" ht="24.75" customHeight="1" thickBot="1">
      <c r="A5" s="411"/>
      <c r="B5" s="412"/>
      <c r="C5" s="8" t="s">
        <v>68</v>
      </c>
      <c r="D5" s="179" t="s">
        <v>67</v>
      </c>
      <c r="E5" s="8" t="s">
        <v>68</v>
      </c>
      <c r="F5" s="179" t="s">
        <v>67</v>
      </c>
      <c r="G5" s="8" t="s">
        <v>68</v>
      </c>
      <c r="H5" s="179" t="s">
        <v>67</v>
      </c>
      <c r="I5" s="8" t="s">
        <v>68</v>
      </c>
      <c r="J5" s="179" t="s">
        <v>67</v>
      </c>
      <c r="K5" s="67" t="s">
        <v>68</v>
      </c>
      <c r="L5" s="9" t="s">
        <v>67</v>
      </c>
      <c r="M5" s="67" t="s">
        <v>68</v>
      </c>
      <c r="N5" s="9" t="s">
        <v>67</v>
      </c>
      <c r="O5" s="67" t="s">
        <v>68</v>
      </c>
      <c r="P5" s="9" t="s">
        <v>67</v>
      </c>
      <c r="Q5" s="352"/>
    </row>
    <row r="6" spans="1:20" ht="15.75" thickBot="1">
      <c r="A6" s="252" t="s">
        <v>367</v>
      </c>
      <c r="B6" s="253" t="s">
        <v>368</v>
      </c>
      <c r="C6" s="254">
        <v>185</v>
      </c>
      <c r="D6" s="255">
        <v>0.07892491467576791</v>
      </c>
      <c r="E6" s="254">
        <v>197</v>
      </c>
      <c r="F6" s="255">
        <v>0.08249581239530988</v>
      </c>
      <c r="G6" s="254">
        <v>193</v>
      </c>
      <c r="H6" s="255">
        <v>0.08387657540199914</v>
      </c>
      <c r="I6" s="254">
        <v>265</v>
      </c>
      <c r="J6" s="255">
        <v>0.11627906976744186</v>
      </c>
      <c r="K6" s="254">
        <v>295</v>
      </c>
      <c r="L6" s="255">
        <v>0.11706349206349205</v>
      </c>
      <c r="M6" s="254">
        <v>272</v>
      </c>
      <c r="N6" s="255">
        <v>0.10649960845732184</v>
      </c>
      <c r="O6" s="254">
        <f>_xlfn.IFERROR(VLOOKUP(R6,'[1]Sheet1'!$A$461:$C$494,2,FALSE),0)</f>
        <v>266</v>
      </c>
      <c r="P6" s="255">
        <f>_xlfn.IFERROR(VLOOKUP(R6,'[1]Sheet1'!$A$461:$C$494,3,FALSE)/100,0)</f>
        <v>0.10374414976599064</v>
      </c>
      <c r="Q6" s="256">
        <f>(O6-M6)/M6</f>
        <v>-0.022058823529411766</v>
      </c>
      <c r="R6" s="322" t="s">
        <v>748</v>
      </c>
      <c r="S6" s="332" t="s">
        <v>748</v>
      </c>
      <c r="T6" s="333">
        <v>272</v>
      </c>
    </row>
    <row r="7" spans="1:20" ht="15">
      <c r="A7" s="257">
        <v>10</v>
      </c>
      <c r="B7" s="258" t="s">
        <v>369</v>
      </c>
      <c r="C7" s="259">
        <v>38</v>
      </c>
      <c r="D7" s="260">
        <v>0.016211604095563138</v>
      </c>
      <c r="E7" s="259">
        <v>39</v>
      </c>
      <c r="F7" s="260">
        <v>0.016331658291457288</v>
      </c>
      <c r="G7" s="259">
        <v>35</v>
      </c>
      <c r="H7" s="260">
        <v>0.015210777922642329</v>
      </c>
      <c r="I7" s="259">
        <v>28</v>
      </c>
      <c r="J7" s="260">
        <v>0.01228609039052216</v>
      </c>
      <c r="K7" s="259">
        <v>38</v>
      </c>
      <c r="L7" s="260">
        <v>0.01507936507936508</v>
      </c>
      <c r="M7" s="259">
        <v>29</v>
      </c>
      <c r="N7" s="260">
        <v>0.011354737666405636</v>
      </c>
      <c r="O7" s="259">
        <f>_xlfn.IFERROR(VLOOKUP(R7,'[1]Sheet1'!$A$461:$C$494,2,FALSE),0)</f>
        <v>26</v>
      </c>
      <c r="P7" s="260">
        <f>_xlfn.IFERROR(VLOOKUP(R7,'[1]Sheet1'!$A$461:$C$494,3,FALSE)/100,0)</f>
        <v>0.010140405616224651</v>
      </c>
      <c r="Q7" s="261">
        <f aca="true" t="shared" si="0" ref="Q7:Q42">(O7-M7)/M7</f>
        <v>-0.10344827586206896</v>
      </c>
      <c r="R7" s="322" t="s">
        <v>749</v>
      </c>
      <c r="S7" s="332" t="s">
        <v>749</v>
      </c>
      <c r="T7" s="333">
        <v>29</v>
      </c>
    </row>
    <row r="8" spans="1:20" ht="15">
      <c r="A8" s="247">
        <v>11</v>
      </c>
      <c r="B8" s="227" t="s">
        <v>370</v>
      </c>
      <c r="C8" s="262">
        <v>75</v>
      </c>
      <c r="D8" s="185">
        <v>0.03199658703071672</v>
      </c>
      <c r="E8" s="262">
        <v>60</v>
      </c>
      <c r="F8" s="185">
        <v>0.02512562814070352</v>
      </c>
      <c r="G8" s="262">
        <v>53</v>
      </c>
      <c r="H8" s="185">
        <v>0.02303346371142981</v>
      </c>
      <c r="I8" s="262">
        <v>60</v>
      </c>
      <c r="J8" s="185">
        <v>0.02632733655111891</v>
      </c>
      <c r="K8" s="262">
        <v>63</v>
      </c>
      <c r="L8" s="185">
        <v>0.025</v>
      </c>
      <c r="M8" s="262">
        <v>71</v>
      </c>
      <c r="N8" s="185">
        <v>0.027799530148786222</v>
      </c>
      <c r="O8" s="262">
        <f>_xlfn.IFERROR(VLOOKUP(R8,'[1]Sheet1'!$A$461:$C$494,2,FALSE),0)</f>
        <v>77</v>
      </c>
      <c r="P8" s="185">
        <f>_xlfn.IFERROR(VLOOKUP(R8,'[1]Sheet1'!$A$461:$C$494,3,FALSE)/100,0)</f>
        <v>0.03003120124804992</v>
      </c>
      <c r="Q8" s="186">
        <f t="shared" si="0"/>
        <v>0.08450704225352113</v>
      </c>
      <c r="R8" s="322" t="s">
        <v>750</v>
      </c>
      <c r="S8" s="332" t="s">
        <v>750</v>
      </c>
      <c r="T8" s="333">
        <v>71</v>
      </c>
    </row>
    <row r="9" spans="1:20" ht="15">
      <c r="A9" s="247">
        <v>12</v>
      </c>
      <c r="B9" s="227" t="s">
        <v>371</v>
      </c>
      <c r="C9" s="262">
        <v>26</v>
      </c>
      <c r="D9" s="185">
        <v>0.011092150170648464</v>
      </c>
      <c r="E9" s="262">
        <v>32</v>
      </c>
      <c r="F9" s="185">
        <v>0.01340033500837521</v>
      </c>
      <c r="G9" s="262">
        <v>18</v>
      </c>
      <c r="H9" s="185">
        <v>0.007822685788787484</v>
      </c>
      <c r="I9" s="262">
        <v>20</v>
      </c>
      <c r="J9" s="185">
        <v>0.008775778850372971</v>
      </c>
      <c r="K9" s="262">
        <v>26</v>
      </c>
      <c r="L9" s="185">
        <v>0.010317460317460315</v>
      </c>
      <c r="M9" s="262">
        <v>23</v>
      </c>
      <c r="N9" s="185">
        <v>0.009005481597494126</v>
      </c>
      <c r="O9" s="262">
        <f>_xlfn.IFERROR(VLOOKUP(R9,'[1]Sheet1'!$A$461:$C$494,2,FALSE),0)</f>
        <v>21</v>
      </c>
      <c r="P9" s="185">
        <f>_xlfn.IFERROR(VLOOKUP(R9,'[1]Sheet1'!$A$461:$C$494,3,FALSE)/100,0)</f>
        <v>0.008190327613104524</v>
      </c>
      <c r="Q9" s="186">
        <f t="shared" si="0"/>
        <v>-0.08695652173913043</v>
      </c>
      <c r="R9" s="322" t="s">
        <v>751</v>
      </c>
      <c r="S9" s="332" t="s">
        <v>751</v>
      </c>
      <c r="T9" s="333">
        <v>23</v>
      </c>
    </row>
    <row r="10" spans="1:20" ht="15.75" thickBot="1">
      <c r="A10" s="248">
        <v>19</v>
      </c>
      <c r="B10" s="228" t="s">
        <v>372</v>
      </c>
      <c r="C10" s="241">
        <v>10</v>
      </c>
      <c r="D10" s="187">
        <v>0.004266211604095563</v>
      </c>
      <c r="E10" s="241">
        <v>7</v>
      </c>
      <c r="F10" s="187">
        <v>0.002931323283082077</v>
      </c>
      <c r="G10" s="241">
        <v>11</v>
      </c>
      <c r="H10" s="187">
        <v>0.0047805302042590175</v>
      </c>
      <c r="I10" s="241">
        <v>5</v>
      </c>
      <c r="J10" s="187">
        <v>0.002193944712593243</v>
      </c>
      <c r="K10" s="241">
        <v>12</v>
      </c>
      <c r="L10" s="187">
        <v>0.004761904761904762</v>
      </c>
      <c r="M10" s="241">
        <v>18</v>
      </c>
      <c r="N10" s="187">
        <v>0.007047768206734533</v>
      </c>
      <c r="O10" s="241">
        <f>_xlfn.IFERROR(VLOOKUP(R10,'[1]Sheet1'!$A$461:$C$494,2,FALSE),0)</f>
        <v>11</v>
      </c>
      <c r="P10" s="187">
        <f>_xlfn.IFERROR(VLOOKUP(R10,'[1]Sheet1'!$A$461:$C$494,3,FALSE)/100,0)</f>
        <v>0.004290171606864275</v>
      </c>
      <c r="Q10" s="188">
        <f t="shared" si="0"/>
        <v>-0.3888888888888889</v>
      </c>
      <c r="R10" s="322" t="s">
        <v>752</v>
      </c>
      <c r="S10" s="332" t="s">
        <v>752</v>
      </c>
      <c r="T10" s="333">
        <v>18</v>
      </c>
    </row>
    <row r="11" spans="1:20" ht="15">
      <c r="A11" s="257">
        <v>20</v>
      </c>
      <c r="B11" s="258" t="s">
        <v>373</v>
      </c>
      <c r="C11" s="259">
        <v>5</v>
      </c>
      <c r="D11" s="260">
        <v>0.0021331058020477816</v>
      </c>
      <c r="E11" s="259">
        <v>10</v>
      </c>
      <c r="F11" s="260">
        <v>0.0041876046901172526</v>
      </c>
      <c r="G11" s="259">
        <v>9</v>
      </c>
      <c r="H11" s="260">
        <v>0.003911342894393742</v>
      </c>
      <c r="I11" s="259">
        <v>5</v>
      </c>
      <c r="J11" s="260">
        <v>0.002193944712593243</v>
      </c>
      <c r="K11" s="259">
        <v>7</v>
      </c>
      <c r="L11" s="260">
        <v>0.002777777777777778</v>
      </c>
      <c r="M11" s="259">
        <v>6</v>
      </c>
      <c r="N11" s="260">
        <v>0.0023492560689115116</v>
      </c>
      <c r="O11" s="259">
        <f>_xlfn.IFERROR(VLOOKUP(R11,'[1]Sheet1'!$A$461:$C$494,2,FALSE),0)</f>
        <v>7</v>
      </c>
      <c r="P11" s="260">
        <f>_xlfn.IFERROR(VLOOKUP(R11,'[1]Sheet1'!$A$461:$C$494,3,FALSE)/100,0)</f>
        <v>0.002730109204368175</v>
      </c>
      <c r="Q11" s="261">
        <f t="shared" si="0"/>
        <v>0.16666666666666666</v>
      </c>
      <c r="R11" s="322" t="s">
        <v>753</v>
      </c>
      <c r="S11" s="332" t="s">
        <v>753</v>
      </c>
      <c r="T11" s="333">
        <v>6</v>
      </c>
    </row>
    <row r="12" spans="1:20" ht="15">
      <c r="A12" s="247">
        <v>21</v>
      </c>
      <c r="B12" s="227" t="s">
        <v>374</v>
      </c>
      <c r="C12" s="262">
        <v>6</v>
      </c>
      <c r="D12" s="185">
        <v>0.002559726962457338</v>
      </c>
      <c r="E12" s="262">
        <v>6</v>
      </c>
      <c r="F12" s="185">
        <v>0.002512562814070352</v>
      </c>
      <c r="G12" s="262">
        <v>7</v>
      </c>
      <c r="H12" s="185">
        <v>0.003042155584528466</v>
      </c>
      <c r="I12" s="262">
        <v>6</v>
      </c>
      <c r="J12" s="185">
        <v>0.0026327336551118913</v>
      </c>
      <c r="K12" s="262">
        <v>5</v>
      </c>
      <c r="L12" s="185">
        <v>0.0019841269841269845</v>
      </c>
      <c r="M12" s="262">
        <v>1</v>
      </c>
      <c r="N12" s="185">
        <v>0.00039154267815191856</v>
      </c>
      <c r="O12" s="262">
        <f>_xlfn.IFERROR(VLOOKUP(R12,'[1]Sheet1'!$A$461:$C$494,2,FALSE),0)</f>
        <v>1</v>
      </c>
      <c r="P12" s="185">
        <f>_xlfn.IFERROR(VLOOKUP(R12,'[1]Sheet1'!$A$461:$C$494,3,FALSE)/100,0)</f>
        <v>0.000390015600624025</v>
      </c>
      <c r="Q12" s="186">
        <f t="shared" si="0"/>
        <v>0</v>
      </c>
      <c r="R12" s="322" t="s">
        <v>754</v>
      </c>
      <c r="S12" s="332" t="s">
        <v>754</v>
      </c>
      <c r="T12" s="333">
        <v>1</v>
      </c>
    </row>
    <row r="13" spans="1:20" ht="15">
      <c r="A13" s="247">
        <v>22</v>
      </c>
      <c r="B13" s="227" t="s">
        <v>375</v>
      </c>
      <c r="C13" s="262">
        <v>17</v>
      </c>
      <c r="D13" s="185">
        <v>0.007252559726962458</v>
      </c>
      <c r="E13" s="262">
        <v>16</v>
      </c>
      <c r="F13" s="185">
        <v>0.006700167504187605</v>
      </c>
      <c r="G13" s="262">
        <v>10</v>
      </c>
      <c r="H13" s="185">
        <v>0.004345936549326379</v>
      </c>
      <c r="I13" s="262">
        <v>17</v>
      </c>
      <c r="J13" s="185">
        <v>0.007459412022817025</v>
      </c>
      <c r="K13" s="262">
        <v>20</v>
      </c>
      <c r="L13" s="185">
        <v>0.007936507936507938</v>
      </c>
      <c r="M13" s="262">
        <v>14</v>
      </c>
      <c r="N13" s="185">
        <v>0.00548159749412686</v>
      </c>
      <c r="O13" s="262">
        <f>_xlfn.IFERROR(VLOOKUP(R13,'[1]Sheet1'!$A$461:$C$494,2,FALSE),0)</f>
        <v>21</v>
      </c>
      <c r="P13" s="185">
        <f>_xlfn.IFERROR(VLOOKUP(R13,'[1]Sheet1'!$A$461:$C$494,3,FALSE)/100,0)</f>
        <v>0.008190327613104524</v>
      </c>
      <c r="Q13" s="186">
        <f t="shared" si="0"/>
        <v>0.5</v>
      </c>
      <c r="R13" s="322" t="s">
        <v>755</v>
      </c>
      <c r="S13" s="332" t="s">
        <v>755</v>
      </c>
      <c r="T13" s="333">
        <v>14</v>
      </c>
    </row>
    <row r="14" spans="1:20" ht="15">
      <c r="A14" s="247">
        <v>23</v>
      </c>
      <c r="B14" s="227" t="s">
        <v>376</v>
      </c>
      <c r="C14" s="262">
        <v>8</v>
      </c>
      <c r="D14" s="185">
        <v>0.0034129692832764505</v>
      </c>
      <c r="E14" s="262">
        <v>2</v>
      </c>
      <c r="F14" s="185">
        <v>0.0008375209380234506</v>
      </c>
      <c r="G14" s="262">
        <v>6</v>
      </c>
      <c r="H14" s="185">
        <v>0.002607561929595828</v>
      </c>
      <c r="I14" s="262">
        <v>7</v>
      </c>
      <c r="J14" s="185">
        <v>0.00307152259763054</v>
      </c>
      <c r="K14" s="262">
        <v>9</v>
      </c>
      <c r="L14" s="185">
        <v>0.0035714285714285713</v>
      </c>
      <c r="M14" s="262">
        <v>5</v>
      </c>
      <c r="N14" s="185">
        <v>0.001957713390759593</v>
      </c>
      <c r="O14" s="262">
        <f>_xlfn.IFERROR(VLOOKUP(R14,'[1]Sheet1'!$A$461:$C$494,2,FALSE),0)</f>
        <v>6</v>
      </c>
      <c r="P14" s="185">
        <f>_xlfn.IFERROR(VLOOKUP(R14,'[1]Sheet1'!$A$461:$C$494,3,FALSE)/100,0)</f>
        <v>0.00234009360374415</v>
      </c>
      <c r="Q14" s="186">
        <f t="shared" si="0"/>
        <v>0.2</v>
      </c>
      <c r="R14" s="322" t="s">
        <v>756</v>
      </c>
      <c r="S14" s="332" t="s">
        <v>756</v>
      </c>
      <c r="T14" s="333">
        <v>5</v>
      </c>
    </row>
    <row r="15" spans="1:20" ht="15">
      <c r="A15" s="247">
        <v>24</v>
      </c>
      <c r="B15" s="227" t="s">
        <v>377</v>
      </c>
      <c r="C15" s="262">
        <v>19</v>
      </c>
      <c r="D15" s="185">
        <v>0.008105802047781569</v>
      </c>
      <c r="E15" s="262">
        <v>21</v>
      </c>
      <c r="F15" s="185">
        <v>0.008793969849246231</v>
      </c>
      <c r="G15" s="262">
        <v>13</v>
      </c>
      <c r="H15" s="185">
        <v>0.005649717514124294</v>
      </c>
      <c r="I15" s="262">
        <v>20</v>
      </c>
      <c r="J15" s="185">
        <v>0.008775778850372971</v>
      </c>
      <c r="K15" s="262">
        <v>16</v>
      </c>
      <c r="L15" s="185">
        <v>0.006349206349206349</v>
      </c>
      <c r="M15" s="262">
        <v>25</v>
      </c>
      <c r="N15" s="185">
        <v>0.009788566953797965</v>
      </c>
      <c r="O15" s="262">
        <f>_xlfn.IFERROR(VLOOKUP(R15,'[1]Sheet1'!$A$461:$C$494,2,FALSE),0)</f>
        <v>19</v>
      </c>
      <c r="P15" s="185">
        <f>_xlfn.IFERROR(VLOOKUP(R15,'[1]Sheet1'!$A$461:$C$494,3,FALSE)/100,0)</f>
        <v>0.007410296411856474</v>
      </c>
      <c r="Q15" s="186">
        <f t="shared" si="0"/>
        <v>-0.24</v>
      </c>
      <c r="R15" s="322" t="s">
        <v>757</v>
      </c>
      <c r="S15" s="332" t="s">
        <v>757</v>
      </c>
      <c r="T15" s="333">
        <v>25</v>
      </c>
    </row>
    <row r="16" spans="1:20" ht="15">
      <c r="A16" s="247">
        <v>25</v>
      </c>
      <c r="B16" s="227" t="s">
        <v>378</v>
      </c>
      <c r="C16" s="262">
        <v>1</v>
      </c>
      <c r="D16" s="185">
        <v>0.0004266211604095563</v>
      </c>
      <c r="E16" s="262">
        <v>0</v>
      </c>
      <c r="F16" s="185">
        <v>0</v>
      </c>
      <c r="G16" s="262">
        <v>1</v>
      </c>
      <c r="H16" s="185">
        <v>0.000434593654932638</v>
      </c>
      <c r="I16" s="262">
        <v>0</v>
      </c>
      <c r="J16" s="185">
        <v>0</v>
      </c>
      <c r="K16" s="262">
        <v>0</v>
      </c>
      <c r="L16" s="185">
        <v>0</v>
      </c>
      <c r="M16" s="262">
        <v>1</v>
      </c>
      <c r="N16" s="185">
        <v>0.00039154267815191856</v>
      </c>
      <c r="O16" s="262">
        <f>_xlfn.IFERROR(VLOOKUP(R16,'[1]Sheet1'!$A$461:$C$494,2,FALSE),0)</f>
        <v>1</v>
      </c>
      <c r="P16" s="185">
        <f>_xlfn.IFERROR(VLOOKUP(R16,'[1]Sheet1'!$A$461:$C$494,3,FALSE)/100,0)</f>
        <v>0.000390015600624025</v>
      </c>
      <c r="Q16" s="186">
        <f t="shared" si="0"/>
        <v>0</v>
      </c>
      <c r="R16" s="322" t="s">
        <v>952</v>
      </c>
      <c r="S16" s="332" t="s">
        <v>952</v>
      </c>
      <c r="T16" s="333">
        <v>1</v>
      </c>
    </row>
    <row r="17" spans="1:20" ht="15.75" thickBot="1">
      <c r="A17" s="248">
        <v>29</v>
      </c>
      <c r="B17" s="228" t="s">
        <v>379</v>
      </c>
      <c r="C17" s="241">
        <v>3</v>
      </c>
      <c r="D17" s="187">
        <v>0.001279863481228669</v>
      </c>
      <c r="E17" s="241">
        <v>6</v>
      </c>
      <c r="F17" s="187">
        <v>0.002512562814070352</v>
      </c>
      <c r="G17" s="241">
        <v>6</v>
      </c>
      <c r="H17" s="187">
        <v>0.002607561929595828</v>
      </c>
      <c r="I17" s="241">
        <v>8</v>
      </c>
      <c r="J17" s="187">
        <v>0.0035103115401491883</v>
      </c>
      <c r="K17" s="241">
        <v>2</v>
      </c>
      <c r="L17" s="187">
        <v>0.0007936507936507937</v>
      </c>
      <c r="M17" s="241">
        <v>4</v>
      </c>
      <c r="N17" s="187">
        <v>0.0015661707126076742</v>
      </c>
      <c r="O17" s="241">
        <f>_xlfn.IFERROR(VLOOKUP(R17,'[1]Sheet1'!$A$461:$C$494,2,FALSE),0)</f>
        <v>5</v>
      </c>
      <c r="P17" s="187">
        <f>_xlfn.IFERROR(VLOOKUP(R17,'[1]Sheet1'!$A$461:$C$494,3,FALSE)/100,0)</f>
        <v>0.0019500780031201249</v>
      </c>
      <c r="Q17" s="188">
        <f t="shared" si="0"/>
        <v>0.25</v>
      </c>
      <c r="R17" s="322" t="s">
        <v>758</v>
      </c>
      <c r="S17" s="332" t="s">
        <v>758</v>
      </c>
      <c r="T17" s="333">
        <v>4</v>
      </c>
    </row>
    <row r="18" spans="1:20" ht="28.5">
      <c r="A18" s="257">
        <v>30</v>
      </c>
      <c r="B18" s="258" t="s">
        <v>380</v>
      </c>
      <c r="C18" s="259">
        <v>1</v>
      </c>
      <c r="D18" s="260">
        <v>0.0004266211604095563</v>
      </c>
      <c r="E18" s="259">
        <v>0</v>
      </c>
      <c r="F18" s="260">
        <v>0</v>
      </c>
      <c r="G18" s="259">
        <v>3</v>
      </c>
      <c r="H18" s="260">
        <v>0.001303780964797914</v>
      </c>
      <c r="I18" s="259">
        <v>1</v>
      </c>
      <c r="J18" s="260">
        <v>0.00043878894251864854</v>
      </c>
      <c r="K18" s="259">
        <v>0</v>
      </c>
      <c r="L18" s="260">
        <v>0</v>
      </c>
      <c r="M18" s="259">
        <v>1</v>
      </c>
      <c r="N18" s="260">
        <v>0.00039154267815191856</v>
      </c>
      <c r="O18" s="259">
        <f>_xlfn.IFERROR(VLOOKUP(R18,'[1]Sheet1'!$A$461:$C$494,2,FALSE),0)</f>
        <v>2</v>
      </c>
      <c r="P18" s="260">
        <f>_xlfn.IFERROR(VLOOKUP(R18,'[1]Sheet1'!$A$461:$C$494,3,FALSE)/100,0)</f>
        <v>0.00078003120124805</v>
      </c>
      <c r="Q18" s="261">
        <f t="shared" si="0"/>
        <v>1</v>
      </c>
      <c r="R18" s="322" t="s">
        <v>953</v>
      </c>
      <c r="S18" s="332" t="s">
        <v>953</v>
      </c>
      <c r="T18" s="333">
        <v>1</v>
      </c>
    </row>
    <row r="19" spans="1:18" ht="15">
      <c r="A19" s="247">
        <v>31</v>
      </c>
      <c r="B19" s="227" t="s">
        <v>381</v>
      </c>
      <c r="C19" s="262">
        <v>2</v>
      </c>
      <c r="D19" s="185">
        <v>0.0008532423208191126</v>
      </c>
      <c r="E19" s="262">
        <v>0</v>
      </c>
      <c r="F19" s="185">
        <v>0</v>
      </c>
      <c r="G19" s="262">
        <v>0</v>
      </c>
      <c r="H19" s="185">
        <v>0</v>
      </c>
      <c r="I19" s="262">
        <v>1</v>
      </c>
      <c r="J19" s="185">
        <v>0.00043878894251864854</v>
      </c>
      <c r="K19" s="262">
        <v>2</v>
      </c>
      <c r="L19" s="185">
        <v>0.0007936507936507937</v>
      </c>
      <c r="M19" s="262">
        <v>0</v>
      </c>
      <c r="N19" s="185">
        <v>0</v>
      </c>
      <c r="O19" s="262">
        <f>_xlfn.IFERROR(VLOOKUP(R19,'[1]Sheet1'!$A$461:$C$494,2,FALSE),0)</f>
        <v>3</v>
      </c>
      <c r="P19" s="185">
        <f>_xlfn.IFERROR(VLOOKUP(R19,'[1]Sheet1'!$A$461:$C$494,3,FALSE)/100,0)</f>
        <v>0.001170046801872075</v>
      </c>
      <c r="Q19" s="186"/>
      <c r="R19" s="322" t="s">
        <v>1039</v>
      </c>
    </row>
    <row r="20" spans="1:20" ht="15">
      <c r="A20" s="247">
        <v>32</v>
      </c>
      <c r="B20" s="227" t="s">
        <v>382</v>
      </c>
      <c r="C20" s="262">
        <v>7</v>
      </c>
      <c r="D20" s="185">
        <v>0.0029863481228668944</v>
      </c>
      <c r="E20" s="262">
        <v>7</v>
      </c>
      <c r="F20" s="185">
        <v>0.002931323283082077</v>
      </c>
      <c r="G20" s="262">
        <v>14</v>
      </c>
      <c r="H20" s="185">
        <v>0.006084311169056932</v>
      </c>
      <c r="I20" s="262">
        <v>2</v>
      </c>
      <c r="J20" s="185">
        <v>0.0008775778850372971</v>
      </c>
      <c r="K20" s="262">
        <v>5</v>
      </c>
      <c r="L20" s="185">
        <v>0.0019841269841269845</v>
      </c>
      <c r="M20" s="262">
        <v>8</v>
      </c>
      <c r="N20" s="185">
        <v>0.0031323414252153485</v>
      </c>
      <c r="O20" s="262">
        <f>_xlfn.IFERROR(VLOOKUP(R20,'[1]Sheet1'!$A$461:$C$494,2,FALSE),0)</f>
        <v>7</v>
      </c>
      <c r="P20" s="185">
        <f>_xlfn.IFERROR(VLOOKUP(R20,'[1]Sheet1'!$A$461:$C$494,3,FALSE)/100,0)</f>
        <v>0.002730109204368175</v>
      </c>
      <c r="Q20" s="186">
        <f t="shared" si="0"/>
        <v>-0.125</v>
      </c>
      <c r="R20" s="322" t="s">
        <v>759</v>
      </c>
      <c r="S20" s="332" t="s">
        <v>759</v>
      </c>
      <c r="T20" s="333">
        <v>8</v>
      </c>
    </row>
    <row r="21" spans="1:20" ht="15">
      <c r="A21" s="247">
        <v>33</v>
      </c>
      <c r="B21" s="227" t="s">
        <v>383</v>
      </c>
      <c r="C21" s="262">
        <v>4</v>
      </c>
      <c r="D21" s="185">
        <v>0.0017064846416382253</v>
      </c>
      <c r="E21" s="262">
        <v>0</v>
      </c>
      <c r="F21" s="185">
        <v>0</v>
      </c>
      <c r="G21" s="262">
        <v>2</v>
      </c>
      <c r="H21" s="185">
        <v>0.000869187309865276</v>
      </c>
      <c r="I21" s="262">
        <v>0</v>
      </c>
      <c r="J21" s="185">
        <v>0</v>
      </c>
      <c r="K21" s="262">
        <v>1</v>
      </c>
      <c r="L21" s="185">
        <v>0.0003968253968253968</v>
      </c>
      <c r="M21" s="262">
        <v>1</v>
      </c>
      <c r="N21" s="185">
        <v>0.00039154267815191856</v>
      </c>
      <c r="O21" s="262">
        <f>_xlfn.IFERROR(VLOOKUP(R21,'[1]Sheet1'!$A$461:$C$494,2,FALSE),0)</f>
        <v>2</v>
      </c>
      <c r="P21" s="185">
        <f>_xlfn.IFERROR(VLOOKUP(R21,'[1]Sheet1'!$A$461:$C$494,3,FALSE)/100,0)</f>
        <v>0.00078003120124805</v>
      </c>
      <c r="Q21" s="186">
        <f t="shared" si="0"/>
        <v>1</v>
      </c>
      <c r="R21" s="322" t="s">
        <v>760</v>
      </c>
      <c r="S21" s="332" t="s">
        <v>760</v>
      </c>
      <c r="T21" s="333">
        <v>1</v>
      </c>
    </row>
    <row r="22" spans="1:20" ht="15">
      <c r="A22" s="247">
        <v>34</v>
      </c>
      <c r="B22" s="227" t="s">
        <v>384</v>
      </c>
      <c r="C22" s="262">
        <v>1</v>
      </c>
      <c r="D22" s="185">
        <v>0.0004266211604095563</v>
      </c>
      <c r="E22" s="262">
        <v>0</v>
      </c>
      <c r="F22" s="185">
        <v>0</v>
      </c>
      <c r="G22" s="262">
        <v>0</v>
      </c>
      <c r="H22" s="185">
        <v>0</v>
      </c>
      <c r="I22" s="262">
        <v>0</v>
      </c>
      <c r="J22" s="185">
        <v>0</v>
      </c>
      <c r="K22" s="262">
        <v>0</v>
      </c>
      <c r="L22" s="185">
        <v>0</v>
      </c>
      <c r="M22" s="262">
        <v>0</v>
      </c>
      <c r="N22" s="185">
        <v>0</v>
      </c>
      <c r="O22" s="262">
        <f>_xlfn.IFERROR(VLOOKUP(R22,'[1]Sheet1'!$A$461:$C$494,2,FALSE),0)</f>
        <v>0</v>
      </c>
      <c r="P22" s="185">
        <f>_xlfn.IFERROR(VLOOKUP(R22,'[1]Sheet1'!$A$461:$C$494,3,FALSE)/100,0)</f>
        <v>0</v>
      </c>
      <c r="Q22" s="186"/>
      <c r="S22" s="332" t="s">
        <v>954</v>
      </c>
      <c r="T22" s="333">
        <v>1</v>
      </c>
    </row>
    <row r="23" spans="1:17" ht="15">
      <c r="A23" s="247">
        <v>35</v>
      </c>
      <c r="B23" s="227" t="s">
        <v>385</v>
      </c>
      <c r="C23" s="262">
        <v>0</v>
      </c>
      <c r="D23" s="185">
        <v>0</v>
      </c>
      <c r="E23" s="262">
        <v>0</v>
      </c>
      <c r="F23" s="185">
        <v>0</v>
      </c>
      <c r="G23" s="262">
        <v>0</v>
      </c>
      <c r="H23" s="185">
        <v>0</v>
      </c>
      <c r="I23" s="262">
        <v>0</v>
      </c>
      <c r="J23" s="185">
        <v>0</v>
      </c>
      <c r="K23" s="262">
        <v>0</v>
      </c>
      <c r="L23" s="185">
        <v>0</v>
      </c>
      <c r="M23" s="262">
        <v>0</v>
      </c>
      <c r="N23" s="185">
        <v>0</v>
      </c>
      <c r="O23" s="262">
        <f>_xlfn.IFERROR(VLOOKUP(R23,'[1]Sheet1'!$A$461:$C$494,2,FALSE),0)</f>
        <v>0</v>
      </c>
      <c r="P23" s="185">
        <f>_xlfn.IFERROR(VLOOKUP(R23,'[1]Sheet1'!$A$461:$C$494,3,FALSE)/100,0)</f>
        <v>0</v>
      </c>
      <c r="Q23" s="186"/>
    </row>
    <row r="24" spans="1:18" ht="15.75" thickBot="1">
      <c r="A24" s="248">
        <v>39</v>
      </c>
      <c r="B24" s="228" t="s">
        <v>386</v>
      </c>
      <c r="C24" s="241">
        <v>0</v>
      </c>
      <c r="D24" s="187">
        <v>0</v>
      </c>
      <c r="E24" s="241">
        <v>5</v>
      </c>
      <c r="F24" s="187">
        <v>0.0020938023450586263</v>
      </c>
      <c r="G24" s="241">
        <v>1</v>
      </c>
      <c r="H24" s="187">
        <v>0.000434593654932638</v>
      </c>
      <c r="I24" s="241">
        <v>1</v>
      </c>
      <c r="J24" s="187">
        <v>0.00043878894251864854</v>
      </c>
      <c r="K24" s="241">
        <v>0</v>
      </c>
      <c r="L24" s="187">
        <v>0</v>
      </c>
      <c r="M24" s="241">
        <v>1</v>
      </c>
      <c r="N24" s="187">
        <v>0.00039154267815191856</v>
      </c>
      <c r="O24" s="241">
        <f>_xlfn.IFERROR(VLOOKUP(R24,'[1]Sheet1'!$A$461:$C$494,2,FALSE),0)</f>
        <v>3</v>
      </c>
      <c r="P24" s="187">
        <f>_xlfn.IFERROR(VLOOKUP(R24,'[1]Sheet1'!$A$461:$C$494,3,FALSE)/100,0)</f>
        <v>0.001170046801872075</v>
      </c>
      <c r="Q24" s="188">
        <f t="shared" si="0"/>
        <v>2</v>
      </c>
      <c r="R24" s="322" t="s">
        <v>954</v>
      </c>
    </row>
    <row r="25" spans="1:20" ht="28.5">
      <c r="A25" s="257">
        <v>40</v>
      </c>
      <c r="B25" s="258" t="s">
        <v>387</v>
      </c>
      <c r="C25" s="259">
        <v>96</v>
      </c>
      <c r="D25" s="260">
        <v>0.040955631399317405</v>
      </c>
      <c r="E25" s="259">
        <v>133</v>
      </c>
      <c r="F25" s="260">
        <v>0.055695142378559465</v>
      </c>
      <c r="G25" s="259">
        <v>162</v>
      </c>
      <c r="H25" s="260">
        <v>0.07040417209908735</v>
      </c>
      <c r="I25" s="259">
        <v>118</v>
      </c>
      <c r="J25" s="260">
        <v>0.051777095217200524</v>
      </c>
      <c r="K25" s="259">
        <v>123</v>
      </c>
      <c r="L25" s="260">
        <v>0.048809523809523817</v>
      </c>
      <c r="M25" s="259">
        <v>116</v>
      </c>
      <c r="N25" s="260">
        <v>0.04541895066562254</v>
      </c>
      <c r="O25" s="259">
        <f>_xlfn.IFERROR(VLOOKUP(R25,'[1]Sheet1'!$A$461:$C$494,2,FALSE),0)</f>
        <v>91</v>
      </c>
      <c r="P25" s="260">
        <f>_xlfn.IFERROR(VLOOKUP(R25,'[1]Sheet1'!$A$461:$C$494,3,FALSE)/100,0)</f>
        <v>0.035491419656786274</v>
      </c>
      <c r="Q25" s="261">
        <f t="shared" si="0"/>
        <v>-0.21551724137931033</v>
      </c>
      <c r="R25" s="322" t="s">
        <v>761</v>
      </c>
      <c r="S25" s="332" t="s">
        <v>761</v>
      </c>
      <c r="T25" s="333">
        <v>116</v>
      </c>
    </row>
    <row r="26" spans="1:20" ht="15">
      <c r="A26" s="247">
        <v>41</v>
      </c>
      <c r="B26" s="227" t="s">
        <v>388</v>
      </c>
      <c r="C26" s="262">
        <v>205</v>
      </c>
      <c r="D26" s="185">
        <v>0.08745733788395904</v>
      </c>
      <c r="E26" s="262">
        <v>210</v>
      </c>
      <c r="F26" s="185">
        <v>0.08793969849246232</v>
      </c>
      <c r="G26" s="262">
        <v>199</v>
      </c>
      <c r="H26" s="185">
        <v>0.08648413733159496</v>
      </c>
      <c r="I26" s="262">
        <v>208</v>
      </c>
      <c r="J26" s="185">
        <v>0.09126810004387889</v>
      </c>
      <c r="K26" s="262">
        <v>214</v>
      </c>
      <c r="L26" s="185">
        <v>0.08492063492063492</v>
      </c>
      <c r="M26" s="262">
        <v>225</v>
      </c>
      <c r="N26" s="185">
        <v>0.08809710258418167</v>
      </c>
      <c r="O26" s="262">
        <f>_xlfn.IFERROR(VLOOKUP(R26,'[1]Sheet1'!$A$461:$C$494,2,FALSE),0)</f>
        <v>230</v>
      </c>
      <c r="P26" s="185">
        <f>_xlfn.IFERROR(VLOOKUP(R26,'[1]Sheet1'!$A$461:$C$494,3,FALSE)/100,0)</f>
        <v>0.08970358814352576</v>
      </c>
      <c r="Q26" s="186">
        <f t="shared" si="0"/>
        <v>0.022222222222222223</v>
      </c>
      <c r="R26" s="322" t="s">
        <v>762</v>
      </c>
      <c r="S26" s="332" t="s">
        <v>762</v>
      </c>
      <c r="T26" s="333">
        <v>225</v>
      </c>
    </row>
    <row r="27" spans="1:20" ht="28.5">
      <c r="A27" s="247">
        <v>42</v>
      </c>
      <c r="B27" s="227" t="s">
        <v>389</v>
      </c>
      <c r="C27" s="262">
        <v>96</v>
      </c>
      <c r="D27" s="185">
        <v>0.040955631399317405</v>
      </c>
      <c r="E27" s="262">
        <v>78</v>
      </c>
      <c r="F27" s="185">
        <v>0.032663316582914576</v>
      </c>
      <c r="G27" s="262">
        <v>89</v>
      </c>
      <c r="H27" s="185">
        <v>0.03867883528900478</v>
      </c>
      <c r="I27" s="262">
        <v>74</v>
      </c>
      <c r="J27" s="185">
        <v>0.03247038174637999</v>
      </c>
      <c r="K27" s="262">
        <v>90</v>
      </c>
      <c r="L27" s="185">
        <v>0.03571428571428571</v>
      </c>
      <c r="M27" s="262">
        <v>101</v>
      </c>
      <c r="N27" s="185">
        <v>0.039545810493343776</v>
      </c>
      <c r="O27" s="262">
        <f>_xlfn.IFERROR(VLOOKUP(R27,'[1]Sheet1'!$A$461:$C$494,2,FALSE),0)</f>
        <v>122</v>
      </c>
      <c r="P27" s="185">
        <f>_xlfn.IFERROR(VLOOKUP(R27,'[1]Sheet1'!$A$461:$C$494,3,FALSE)/100,0)</f>
        <v>0.04758190327613104</v>
      </c>
      <c r="Q27" s="186">
        <f t="shared" si="0"/>
        <v>0.2079207920792079</v>
      </c>
      <c r="R27" s="322" t="s">
        <v>763</v>
      </c>
      <c r="S27" s="332" t="s">
        <v>763</v>
      </c>
      <c r="T27" s="333">
        <v>101</v>
      </c>
    </row>
    <row r="28" spans="1:20" ht="15">
      <c r="A28" s="247">
        <v>43</v>
      </c>
      <c r="B28" s="227" t="s">
        <v>390</v>
      </c>
      <c r="C28" s="262">
        <v>141</v>
      </c>
      <c r="D28" s="185">
        <v>0.06015358361774744</v>
      </c>
      <c r="E28" s="262">
        <v>136</v>
      </c>
      <c r="F28" s="185">
        <v>0.05695142378559464</v>
      </c>
      <c r="G28" s="262">
        <v>123</v>
      </c>
      <c r="H28" s="185">
        <v>0.05345501955671447</v>
      </c>
      <c r="I28" s="262">
        <v>126</v>
      </c>
      <c r="J28" s="185">
        <v>0.055287406757349715</v>
      </c>
      <c r="K28" s="262">
        <v>143</v>
      </c>
      <c r="L28" s="185">
        <v>0.056746031746031746</v>
      </c>
      <c r="M28" s="262">
        <v>146</v>
      </c>
      <c r="N28" s="185">
        <v>0.05716523101018011</v>
      </c>
      <c r="O28" s="262">
        <f>_xlfn.IFERROR(VLOOKUP(R28,'[1]Sheet1'!$A$461:$C$494,2,FALSE),0)</f>
        <v>164</v>
      </c>
      <c r="P28" s="185">
        <f>_xlfn.IFERROR(VLOOKUP(R28,'[1]Sheet1'!$A$461:$C$494,3,FALSE)/100,0)</f>
        <v>0.06396255850234009</v>
      </c>
      <c r="Q28" s="186">
        <f t="shared" si="0"/>
        <v>0.1232876712328767</v>
      </c>
      <c r="R28" s="322" t="s">
        <v>764</v>
      </c>
      <c r="S28" s="332" t="s">
        <v>764</v>
      </c>
      <c r="T28" s="333">
        <v>146</v>
      </c>
    </row>
    <row r="29" spans="1:20" ht="15.75" thickBot="1">
      <c r="A29" s="248">
        <v>49</v>
      </c>
      <c r="B29" s="228" t="s">
        <v>391</v>
      </c>
      <c r="C29" s="241">
        <v>15</v>
      </c>
      <c r="D29" s="187">
        <v>0.0063993174061433445</v>
      </c>
      <c r="E29" s="241">
        <v>10</v>
      </c>
      <c r="F29" s="187">
        <v>0.0041876046901172526</v>
      </c>
      <c r="G29" s="241">
        <v>16</v>
      </c>
      <c r="H29" s="187">
        <v>0.006953498478922208</v>
      </c>
      <c r="I29" s="241">
        <v>16</v>
      </c>
      <c r="J29" s="187">
        <v>0.007020623080298377</v>
      </c>
      <c r="K29" s="241">
        <v>12</v>
      </c>
      <c r="L29" s="187">
        <v>0.004761904761904762</v>
      </c>
      <c r="M29" s="241">
        <v>12</v>
      </c>
      <c r="N29" s="187">
        <v>0.004698512137823023</v>
      </c>
      <c r="O29" s="241">
        <f>_xlfn.IFERROR(VLOOKUP(R29,'[1]Sheet1'!$A$461:$C$494,2,FALSE),0)</f>
        <v>86</v>
      </c>
      <c r="P29" s="187">
        <f>_xlfn.IFERROR(VLOOKUP(R29,'[1]Sheet1'!$A$461:$C$494,3,FALSE)/100,0)</f>
        <v>0.033541341653666144</v>
      </c>
      <c r="Q29" s="188">
        <f t="shared" si="0"/>
        <v>6.166666666666667</v>
      </c>
      <c r="R29" s="322" t="s">
        <v>765</v>
      </c>
      <c r="S29" s="332" t="s">
        <v>765</v>
      </c>
      <c r="T29" s="333">
        <v>12</v>
      </c>
    </row>
    <row r="30" spans="1:20" ht="15">
      <c r="A30" s="257">
        <v>50</v>
      </c>
      <c r="B30" s="258" t="s">
        <v>392</v>
      </c>
      <c r="C30" s="259">
        <v>3</v>
      </c>
      <c r="D30" s="260">
        <v>0.001279863481228669</v>
      </c>
      <c r="E30" s="259">
        <v>3</v>
      </c>
      <c r="F30" s="260">
        <v>0.001256281407035176</v>
      </c>
      <c r="G30" s="259">
        <v>0</v>
      </c>
      <c r="H30" s="260">
        <v>0</v>
      </c>
      <c r="I30" s="259">
        <v>2</v>
      </c>
      <c r="J30" s="260">
        <v>0.0008775778850372971</v>
      </c>
      <c r="K30" s="259">
        <v>7</v>
      </c>
      <c r="L30" s="260">
        <v>0.002777777777777778</v>
      </c>
      <c r="M30" s="259">
        <v>2</v>
      </c>
      <c r="N30" s="260">
        <v>0.0007830853563038371</v>
      </c>
      <c r="O30" s="259">
        <f>_xlfn.IFERROR(VLOOKUP(R30,'[1]Sheet1'!$A$461:$C$494,2,FALSE),0)</f>
        <v>0</v>
      </c>
      <c r="P30" s="260">
        <f>_xlfn.IFERROR(VLOOKUP(R30,'[1]Sheet1'!$A$461:$C$494,3,FALSE)/100,0)</f>
        <v>0</v>
      </c>
      <c r="Q30" s="261">
        <f t="shared" si="0"/>
        <v>-1</v>
      </c>
      <c r="R30" s="322" t="s">
        <v>766</v>
      </c>
      <c r="S30" s="332" t="s">
        <v>766</v>
      </c>
      <c r="T30" s="333">
        <v>2</v>
      </c>
    </row>
    <row r="31" spans="1:20" ht="15">
      <c r="A31" s="247">
        <v>51</v>
      </c>
      <c r="B31" s="227" t="s">
        <v>393</v>
      </c>
      <c r="C31" s="262">
        <v>39</v>
      </c>
      <c r="D31" s="185">
        <v>0.016638225255972697</v>
      </c>
      <c r="E31" s="262">
        <v>70</v>
      </c>
      <c r="F31" s="185">
        <v>0.02931323283082077</v>
      </c>
      <c r="G31" s="262">
        <v>43</v>
      </c>
      <c r="H31" s="185">
        <v>0.018687527162103434</v>
      </c>
      <c r="I31" s="262">
        <v>45</v>
      </c>
      <c r="J31" s="185">
        <v>0.019745502413339184</v>
      </c>
      <c r="K31" s="262">
        <v>51</v>
      </c>
      <c r="L31" s="185">
        <v>0.020238095238095236</v>
      </c>
      <c r="M31" s="262">
        <v>38</v>
      </c>
      <c r="N31" s="185">
        <v>0.014878621769772903</v>
      </c>
      <c r="O31" s="262">
        <f>_xlfn.IFERROR(VLOOKUP(R31,'[1]Sheet1'!$A$461:$C$494,2,FALSE),0)</f>
        <v>47</v>
      </c>
      <c r="P31" s="185">
        <f>_xlfn.IFERROR(VLOOKUP(R31,'[1]Sheet1'!$A$461:$C$494,3,FALSE)/100,0)</f>
        <v>0.018330733229329172</v>
      </c>
      <c r="Q31" s="186">
        <f t="shared" si="0"/>
        <v>0.23684210526315788</v>
      </c>
      <c r="R31" s="322" t="s">
        <v>767</v>
      </c>
      <c r="S31" s="332" t="s">
        <v>767</v>
      </c>
      <c r="T31" s="333">
        <v>38</v>
      </c>
    </row>
    <row r="32" spans="1:20" ht="15">
      <c r="A32" s="247">
        <v>52</v>
      </c>
      <c r="B32" s="227" t="s">
        <v>394</v>
      </c>
      <c r="C32" s="262">
        <v>35</v>
      </c>
      <c r="D32" s="185">
        <v>0.014931740614334471</v>
      </c>
      <c r="E32" s="262">
        <v>30</v>
      </c>
      <c r="F32" s="185">
        <v>0.01256281407035176</v>
      </c>
      <c r="G32" s="262">
        <v>35</v>
      </c>
      <c r="H32" s="185">
        <v>0.015210777922642329</v>
      </c>
      <c r="I32" s="262">
        <v>48</v>
      </c>
      <c r="J32" s="185">
        <v>0.02106186924089513</v>
      </c>
      <c r="K32" s="262">
        <v>40</v>
      </c>
      <c r="L32" s="185">
        <v>0.015873015873015876</v>
      </c>
      <c r="M32" s="262">
        <v>47</v>
      </c>
      <c r="N32" s="185">
        <v>0.01840250587314017</v>
      </c>
      <c r="O32" s="262">
        <f>_xlfn.IFERROR(VLOOKUP(R32,'[1]Sheet1'!$A$461:$C$494,2,FALSE),0)</f>
        <v>27</v>
      </c>
      <c r="P32" s="185">
        <f>_xlfn.IFERROR(VLOOKUP(R32,'[1]Sheet1'!$A$461:$C$494,3,FALSE)/100,0)</f>
        <v>0.010530421216848673</v>
      </c>
      <c r="Q32" s="186">
        <f t="shared" si="0"/>
        <v>-0.425531914893617</v>
      </c>
      <c r="R32" s="322" t="s">
        <v>768</v>
      </c>
      <c r="S32" s="332" t="s">
        <v>768</v>
      </c>
      <c r="T32" s="333">
        <v>47</v>
      </c>
    </row>
    <row r="33" spans="1:20" ht="15">
      <c r="A33" s="247">
        <v>53</v>
      </c>
      <c r="B33" s="227" t="s">
        <v>395</v>
      </c>
      <c r="C33" s="262">
        <v>42</v>
      </c>
      <c r="D33" s="185">
        <v>0.017918088737201365</v>
      </c>
      <c r="E33" s="262">
        <v>47</v>
      </c>
      <c r="F33" s="185">
        <v>0.01968174204355109</v>
      </c>
      <c r="G33" s="262">
        <v>42</v>
      </c>
      <c r="H33" s="185">
        <v>0.018252933507170794</v>
      </c>
      <c r="I33" s="262">
        <v>28</v>
      </c>
      <c r="J33" s="185">
        <v>0.01228609039052216</v>
      </c>
      <c r="K33" s="262">
        <v>37</v>
      </c>
      <c r="L33" s="185">
        <v>0.01468253968253968</v>
      </c>
      <c r="M33" s="262">
        <v>45</v>
      </c>
      <c r="N33" s="185">
        <v>0.017619420516836334</v>
      </c>
      <c r="O33" s="262">
        <f>_xlfn.IFERROR(VLOOKUP(R33,'[1]Sheet1'!$A$461:$C$494,2,FALSE),0)</f>
        <v>41</v>
      </c>
      <c r="P33" s="185">
        <f>_xlfn.IFERROR(VLOOKUP(R33,'[1]Sheet1'!$A$461:$C$494,3,FALSE)/100,0)</f>
        <v>0.015990639625585022</v>
      </c>
      <c r="Q33" s="186">
        <f t="shared" si="0"/>
        <v>-0.08888888888888889</v>
      </c>
      <c r="R33" s="322" t="s">
        <v>769</v>
      </c>
      <c r="S33" s="332" t="s">
        <v>769</v>
      </c>
      <c r="T33" s="333">
        <v>45</v>
      </c>
    </row>
    <row r="34" spans="1:20" ht="15">
      <c r="A34" s="247">
        <v>54</v>
      </c>
      <c r="B34" s="227" t="s">
        <v>396</v>
      </c>
      <c r="C34" s="262">
        <v>16</v>
      </c>
      <c r="D34" s="185">
        <v>0.006825938566552901</v>
      </c>
      <c r="E34" s="262">
        <v>14</v>
      </c>
      <c r="F34" s="185">
        <v>0.005862646566164154</v>
      </c>
      <c r="G34" s="262">
        <v>7</v>
      </c>
      <c r="H34" s="185">
        <v>0.003042155584528466</v>
      </c>
      <c r="I34" s="262">
        <v>15</v>
      </c>
      <c r="J34" s="185">
        <v>0.006581834137779728</v>
      </c>
      <c r="K34" s="262">
        <v>21</v>
      </c>
      <c r="L34" s="185">
        <v>0.008333333333333335</v>
      </c>
      <c r="M34" s="262">
        <v>20</v>
      </c>
      <c r="N34" s="185">
        <v>0.007830853563038372</v>
      </c>
      <c r="O34" s="262">
        <f>_xlfn.IFERROR(VLOOKUP(R34,'[1]Sheet1'!$A$461:$C$494,2,FALSE),0)</f>
        <v>15</v>
      </c>
      <c r="P34" s="185">
        <f>_xlfn.IFERROR(VLOOKUP(R34,'[1]Sheet1'!$A$461:$C$494,3,FALSE)/100,0)</f>
        <v>0.005850234009360375</v>
      </c>
      <c r="Q34" s="186">
        <f t="shared" si="0"/>
        <v>-0.25</v>
      </c>
      <c r="R34" s="322" t="s">
        <v>770</v>
      </c>
      <c r="S34" s="332" t="s">
        <v>770</v>
      </c>
      <c r="T34" s="333">
        <v>20</v>
      </c>
    </row>
    <row r="35" spans="1:20" ht="28.5">
      <c r="A35" s="247">
        <v>55</v>
      </c>
      <c r="B35" s="227" t="s">
        <v>397</v>
      </c>
      <c r="C35" s="262">
        <v>16</v>
      </c>
      <c r="D35" s="185">
        <v>0.006825938566552901</v>
      </c>
      <c r="E35" s="262">
        <v>12</v>
      </c>
      <c r="F35" s="185">
        <v>0.005025125628140704</v>
      </c>
      <c r="G35" s="262">
        <v>7</v>
      </c>
      <c r="H35" s="185">
        <v>0.003042155584528466</v>
      </c>
      <c r="I35" s="262">
        <v>10</v>
      </c>
      <c r="J35" s="185">
        <v>0.004387889425186486</v>
      </c>
      <c r="K35" s="262">
        <v>13</v>
      </c>
      <c r="L35" s="185">
        <v>0.005158730158730158</v>
      </c>
      <c r="M35" s="262">
        <v>13</v>
      </c>
      <c r="N35" s="185">
        <v>0.005090054815974941</v>
      </c>
      <c r="O35" s="262">
        <f>_xlfn.IFERROR(VLOOKUP(R35,'[1]Sheet1'!$A$461:$C$494,2,FALSE),0)</f>
        <v>20</v>
      </c>
      <c r="P35" s="185">
        <f>_xlfn.IFERROR(VLOOKUP(R35,'[1]Sheet1'!$A$461:$C$494,3,FALSE)/100,0)</f>
        <v>0.0078003120124804995</v>
      </c>
      <c r="Q35" s="186">
        <f t="shared" si="0"/>
        <v>0.5384615384615384</v>
      </c>
      <c r="R35" s="322" t="s">
        <v>771</v>
      </c>
      <c r="S35" s="332" t="s">
        <v>771</v>
      </c>
      <c r="T35" s="333">
        <v>13</v>
      </c>
    </row>
    <row r="36" spans="1:20" ht="15.75" thickBot="1">
      <c r="A36" s="248">
        <v>59</v>
      </c>
      <c r="B36" s="228" t="s">
        <v>398</v>
      </c>
      <c r="C36" s="241">
        <v>4</v>
      </c>
      <c r="D36" s="187">
        <v>0.0017064846416382253</v>
      </c>
      <c r="E36" s="241">
        <v>6</v>
      </c>
      <c r="F36" s="187">
        <v>0.002512562814070352</v>
      </c>
      <c r="G36" s="241">
        <v>5</v>
      </c>
      <c r="H36" s="187">
        <v>0.0021729682746631897</v>
      </c>
      <c r="I36" s="241">
        <v>6</v>
      </c>
      <c r="J36" s="187">
        <v>0.0026327336551118913</v>
      </c>
      <c r="K36" s="241">
        <v>3</v>
      </c>
      <c r="L36" s="187">
        <v>0.0011904761904761906</v>
      </c>
      <c r="M36" s="241">
        <v>4</v>
      </c>
      <c r="N36" s="187">
        <v>0.0015661707126076742</v>
      </c>
      <c r="O36" s="241">
        <f>_xlfn.IFERROR(VLOOKUP(R36,'[1]Sheet1'!$A$461:$C$494,2,FALSE),0)</f>
        <v>2</v>
      </c>
      <c r="P36" s="187">
        <f>_xlfn.IFERROR(VLOOKUP(R36,'[1]Sheet1'!$A$461:$C$494,3,FALSE)/100,0)</f>
        <v>0.00078003120124805</v>
      </c>
      <c r="Q36" s="188">
        <f t="shared" si="0"/>
        <v>-0.5</v>
      </c>
      <c r="R36" s="322" t="s">
        <v>772</v>
      </c>
      <c r="S36" s="332" t="s">
        <v>772</v>
      </c>
      <c r="T36" s="333">
        <v>4</v>
      </c>
    </row>
    <row r="37" spans="1:20" ht="15">
      <c r="A37" s="257">
        <v>60</v>
      </c>
      <c r="B37" s="258" t="s">
        <v>399</v>
      </c>
      <c r="C37" s="259">
        <v>70</v>
      </c>
      <c r="D37" s="260">
        <v>0.029863481228668942</v>
      </c>
      <c r="E37" s="259">
        <v>49</v>
      </c>
      <c r="F37" s="260">
        <v>0.02051926298157454</v>
      </c>
      <c r="G37" s="259">
        <v>45</v>
      </c>
      <c r="H37" s="260">
        <v>0.01955671447196871</v>
      </c>
      <c r="I37" s="259">
        <v>41</v>
      </c>
      <c r="J37" s="260">
        <v>0.017990346643264588</v>
      </c>
      <c r="K37" s="259">
        <v>35</v>
      </c>
      <c r="L37" s="260">
        <v>0.013888888888888888</v>
      </c>
      <c r="M37" s="259">
        <v>37</v>
      </c>
      <c r="N37" s="260">
        <v>0.014487079091620987</v>
      </c>
      <c r="O37" s="259">
        <f>_xlfn.IFERROR(VLOOKUP(R37,'[1]Sheet1'!$A$461:$C$494,2,FALSE),0)</f>
        <v>33</v>
      </c>
      <c r="P37" s="260">
        <f>_xlfn.IFERROR(VLOOKUP(R37,'[1]Sheet1'!$A$461:$C$494,3,FALSE)/100,0)</f>
        <v>0.012870514820592824</v>
      </c>
      <c r="Q37" s="261">
        <f t="shared" si="0"/>
        <v>-0.10810810810810811</v>
      </c>
      <c r="R37" s="322" t="s">
        <v>773</v>
      </c>
      <c r="S37" s="332" t="s">
        <v>773</v>
      </c>
      <c r="T37" s="333">
        <v>37</v>
      </c>
    </row>
    <row r="38" spans="1:20" ht="15">
      <c r="A38" s="247">
        <v>61</v>
      </c>
      <c r="B38" s="227" t="s">
        <v>400</v>
      </c>
      <c r="C38" s="262">
        <v>1061</v>
      </c>
      <c r="D38" s="185">
        <v>0.45264505119453924</v>
      </c>
      <c r="E38" s="262">
        <v>1082</v>
      </c>
      <c r="F38" s="185">
        <v>0.45309882747068675</v>
      </c>
      <c r="G38" s="262">
        <v>1028</v>
      </c>
      <c r="H38" s="185">
        <v>0.44676227727075185</v>
      </c>
      <c r="I38" s="262">
        <v>1018</v>
      </c>
      <c r="J38" s="185">
        <v>0.4466871434839842</v>
      </c>
      <c r="K38" s="262">
        <v>1114</v>
      </c>
      <c r="L38" s="185">
        <v>0.44206349206349205</v>
      </c>
      <c r="M38" s="262">
        <v>1165</v>
      </c>
      <c r="N38" s="185">
        <v>0.45614722004698505</v>
      </c>
      <c r="O38" s="262">
        <f>_xlfn.IFERROR(VLOOKUP(R38,'[1]Sheet1'!$A$461:$C$494,2,FALSE),0)</f>
        <v>1126</v>
      </c>
      <c r="P38" s="185">
        <f>_xlfn.IFERROR(VLOOKUP(R38,'[1]Sheet1'!$A$461:$C$494,3,FALSE)/100,0)</f>
        <v>0.4391575663026521</v>
      </c>
      <c r="Q38" s="186">
        <f t="shared" si="0"/>
        <v>-0.03347639484978541</v>
      </c>
      <c r="R38" s="322" t="s">
        <v>774</v>
      </c>
      <c r="S38" s="332" t="s">
        <v>774</v>
      </c>
      <c r="T38" s="333">
        <v>1165</v>
      </c>
    </row>
    <row r="39" spans="1:20" ht="15">
      <c r="A39" s="247">
        <v>62</v>
      </c>
      <c r="B39" s="227" t="s">
        <v>401</v>
      </c>
      <c r="C39" s="262">
        <v>10</v>
      </c>
      <c r="D39" s="185">
        <v>0.004266211604095563</v>
      </c>
      <c r="E39" s="262">
        <v>5</v>
      </c>
      <c r="F39" s="185">
        <v>0.0020938023450586263</v>
      </c>
      <c r="G39" s="262">
        <v>13</v>
      </c>
      <c r="H39" s="185">
        <v>0.005649717514124294</v>
      </c>
      <c r="I39" s="262">
        <v>3</v>
      </c>
      <c r="J39" s="185">
        <v>0.0013163668275559457</v>
      </c>
      <c r="K39" s="262">
        <v>16</v>
      </c>
      <c r="L39" s="185">
        <v>0.006349206349206349</v>
      </c>
      <c r="M39" s="262">
        <v>4</v>
      </c>
      <c r="N39" s="185">
        <v>0.0015661707126076742</v>
      </c>
      <c r="O39" s="262">
        <f>_xlfn.IFERROR(VLOOKUP(R39,'[1]Sheet1'!$A$461:$C$494,2,FALSE),0)</f>
        <v>5</v>
      </c>
      <c r="P39" s="185">
        <f>_xlfn.IFERROR(VLOOKUP(R39,'[1]Sheet1'!$A$461:$C$494,3,FALSE)/100,0)</f>
        <v>0.0019500780031201249</v>
      </c>
      <c r="Q39" s="186">
        <f t="shared" si="0"/>
        <v>0.25</v>
      </c>
      <c r="R39" s="322" t="s">
        <v>775</v>
      </c>
      <c r="S39" s="332" t="s">
        <v>775</v>
      </c>
      <c r="T39" s="333">
        <v>4</v>
      </c>
    </row>
    <row r="40" spans="1:20" ht="15.75" thickBot="1">
      <c r="A40" s="248">
        <v>69</v>
      </c>
      <c r="B40" s="228" t="s">
        <v>402</v>
      </c>
      <c r="C40" s="241">
        <v>2</v>
      </c>
      <c r="D40" s="187">
        <v>0.0008532423208191126</v>
      </c>
      <c r="E40" s="241">
        <v>3</v>
      </c>
      <c r="F40" s="187">
        <v>0.001256281407035176</v>
      </c>
      <c r="G40" s="241">
        <v>4</v>
      </c>
      <c r="H40" s="187">
        <v>0.001738374619730552</v>
      </c>
      <c r="I40" s="241">
        <v>3</v>
      </c>
      <c r="J40" s="187">
        <v>0.0013163668275559457</v>
      </c>
      <c r="K40" s="241">
        <v>4</v>
      </c>
      <c r="L40" s="187">
        <v>0.0015873015873015873</v>
      </c>
      <c r="M40" s="241">
        <v>5</v>
      </c>
      <c r="N40" s="187">
        <v>0.001957713390759593</v>
      </c>
      <c r="O40" s="241">
        <f>_xlfn.IFERROR(VLOOKUP(R40,'[1]Sheet1'!$A$461:$C$494,2,FALSE),0)</f>
        <v>2</v>
      </c>
      <c r="P40" s="187">
        <f>_xlfn.IFERROR(VLOOKUP(R40,'[1]Sheet1'!$A$461:$C$494,3,FALSE)/100,0)</f>
        <v>0.00078003120124805</v>
      </c>
      <c r="Q40" s="188">
        <f t="shared" si="0"/>
        <v>-0.6</v>
      </c>
      <c r="R40" s="322" t="s">
        <v>776</v>
      </c>
      <c r="S40" s="332" t="s">
        <v>776</v>
      </c>
      <c r="T40" s="333">
        <v>5</v>
      </c>
    </row>
    <row r="41" spans="1:20" ht="15.75" thickBot="1">
      <c r="A41" s="263">
        <v>99</v>
      </c>
      <c r="B41" s="264" t="s">
        <v>403</v>
      </c>
      <c r="C41" s="265">
        <v>85</v>
      </c>
      <c r="D41" s="266">
        <v>0.036262798634812285</v>
      </c>
      <c r="E41" s="265">
        <v>92</v>
      </c>
      <c r="F41" s="266">
        <v>0.038525963149078725</v>
      </c>
      <c r="G41" s="265">
        <v>101</v>
      </c>
      <c r="H41" s="266">
        <v>0.04389395914819644</v>
      </c>
      <c r="I41" s="265">
        <v>72</v>
      </c>
      <c r="J41" s="266">
        <v>0.031592803861342694</v>
      </c>
      <c r="K41" s="265">
        <v>96</v>
      </c>
      <c r="L41" s="266">
        <v>0.0380952380952381</v>
      </c>
      <c r="M41" s="265">
        <v>94</v>
      </c>
      <c r="N41" s="266">
        <v>0.03680501174628034</v>
      </c>
      <c r="O41" s="265">
        <f>_xlfn.IFERROR(VLOOKUP(R41,'[1]Sheet1'!$A$461:$C$494,2,FALSE),0)</f>
        <v>75</v>
      </c>
      <c r="P41" s="266">
        <f>_xlfn.IFERROR(VLOOKUP(R41,'[1]Sheet1'!$A$461:$C$494,3,FALSE)/100,0)</f>
        <v>0.02925117004680187</v>
      </c>
      <c r="Q41" s="267">
        <f t="shared" si="0"/>
        <v>-0.20212765957446807</v>
      </c>
      <c r="R41" s="322" t="s">
        <v>777</v>
      </c>
      <c r="S41" s="332" t="s">
        <v>777</v>
      </c>
      <c r="T41" s="333">
        <v>94</v>
      </c>
    </row>
    <row r="42" spans="1:20" ht="15.75" thickBot="1">
      <c r="A42" s="408" t="s">
        <v>125</v>
      </c>
      <c r="B42" s="409"/>
      <c r="C42" s="268">
        <v>2344</v>
      </c>
      <c r="D42" s="190">
        <v>1</v>
      </c>
      <c r="E42" s="268">
        <v>2388</v>
      </c>
      <c r="F42" s="190">
        <v>1</v>
      </c>
      <c r="G42" s="268">
        <v>2301</v>
      </c>
      <c r="H42" s="190">
        <v>1</v>
      </c>
      <c r="I42" s="268">
        <v>2279</v>
      </c>
      <c r="J42" s="190">
        <v>1</v>
      </c>
      <c r="K42" s="268">
        <v>2520</v>
      </c>
      <c r="L42" s="190">
        <v>1</v>
      </c>
      <c r="M42" s="268">
        <v>2554</v>
      </c>
      <c r="N42" s="190">
        <v>1</v>
      </c>
      <c r="O42" s="268">
        <f>_xlfn.IFERROR(VLOOKUP(R42,'[1]Sheet1'!$A$461:$C$494,2,FALSE),0)</f>
        <v>2564</v>
      </c>
      <c r="P42" s="190">
        <f>_xlfn.IFERROR(VLOOKUP(R42,'[1]Sheet1'!$A$461:$C$494,3,FALSE)/100,0)</f>
        <v>1</v>
      </c>
      <c r="Q42" s="188">
        <f t="shared" si="0"/>
        <v>0.003915426781519186</v>
      </c>
      <c r="R42" s="322" t="s">
        <v>73</v>
      </c>
      <c r="S42" s="335" t="s">
        <v>73</v>
      </c>
      <c r="T42" s="333">
        <v>2554</v>
      </c>
    </row>
    <row r="43" spans="1:17" ht="15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</row>
    <row r="44" spans="1:17" ht="15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337"/>
      <c r="N44" s="80"/>
      <c r="O44" s="337"/>
      <c r="P44" s="80"/>
      <c r="Q44" s="80"/>
    </row>
  </sheetData>
  <sheetProtection/>
  <mergeCells count="14">
    <mergeCell ref="K4:L4"/>
    <mergeCell ref="I4:J4"/>
    <mergeCell ref="O4:P4"/>
    <mergeCell ref="C4:D4"/>
    <mergeCell ref="E4:F4"/>
    <mergeCell ref="G4:H4"/>
    <mergeCell ref="A42:B42"/>
    <mergeCell ref="M4:N4"/>
    <mergeCell ref="A1:Q1"/>
    <mergeCell ref="A2:Q2"/>
    <mergeCell ref="A3:A5"/>
    <mergeCell ref="B3:B5"/>
    <mergeCell ref="C3:P3"/>
    <mergeCell ref="Q3:Q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43"/>
  <sheetViews>
    <sheetView zoomScalePageLayoutView="0" workbookViewId="0" topLeftCell="A5">
      <selection activeCell="K43" sqref="K43"/>
    </sheetView>
  </sheetViews>
  <sheetFormatPr defaultColWidth="11.421875" defaultRowHeight="15"/>
  <cols>
    <col min="1" max="1" width="7.7109375" style="311" customWidth="1"/>
    <col min="2" max="2" width="87.7109375" style="311" bestFit="1" customWidth="1"/>
    <col min="3" max="12" width="13.8515625" style="311" customWidth="1"/>
    <col min="13" max="13" width="11.421875" style="322" customWidth="1"/>
    <col min="14" max="16384" width="11.421875" style="311" customWidth="1"/>
  </cols>
  <sheetData>
    <row r="1" spans="1:12" ht="24.75" customHeight="1" thickBot="1" thickTop="1">
      <c r="A1" s="355" t="s">
        <v>1027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7"/>
    </row>
    <row r="2" spans="1:12" ht="24.75" customHeight="1" thickTop="1">
      <c r="A2" s="360" t="s">
        <v>365</v>
      </c>
      <c r="B2" s="361" t="s">
        <v>366</v>
      </c>
      <c r="C2" s="366" t="s">
        <v>148</v>
      </c>
      <c r="D2" s="358"/>
      <c r="E2" s="358"/>
      <c r="F2" s="358"/>
      <c r="G2" s="358"/>
      <c r="H2" s="358"/>
      <c r="I2" s="358"/>
      <c r="J2" s="359"/>
      <c r="K2" s="360" t="s">
        <v>73</v>
      </c>
      <c r="L2" s="361"/>
    </row>
    <row r="3" spans="1:12" ht="24.75" customHeight="1">
      <c r="A3" s="372"/>
      <c r="B3" s="363"/>
      <c r="C3" s="367" t="s">
        <v>69</v>
      </c>
      <c r="D3" s="364"/>
      <c r="E3" s="364" t="s">
        <v>70</v>
      </c>
      <c r="F3" s="364"/>
      <c r="G3" s="364" t="s">
        <v>71</v>
      </c>
      <c r="H3" s="364"/>
      <c r="I3" s="364" t="s">
        <v>72</v>
      </c>
      <c r="J3" s="365"/>
      <c r="K3" s="362"/>
      <c r="L3" s="363"/>
    </row>
    <row r="4" spans="1:12" ht="24.75" customHeight="1" thickBot="1">
      <c r="A4" s="411"/>
      <c r="B4" s="413"/>
      <c r="C4" s="175" t="s">
        <v>68</v>
      </c>
      <c r="D4" s="191" t="s">
        <v>67</v>
      </c>
      <c r="E4" s="27" t="s">
        <v>68</v>
      </c>
      <c r="F4" s="191" t="s">
        <v>67</v>
      </c>
      <c r="G4" s="27" t="s">
        <v>68</v>
      </c>
      <c r="H4" s="191" t="s">
        <v>67</v>
      </c>
      <c r="I4" s="27" t="s">
        <v>68</v>
      </c>
      <c r="J4" s="192" t="s">
        <v>67</v>
      </c>
      <c r="K4" s="30" t="s">
        <v>68</v>
      </c>
      <c r="L4" s="193" t="s">
        <v>67</v>
      </c>
    </row>
    <row r="5" spans="1:13" ht="15.75" thickBot="1">
      <c r="A5" s="252" t="s">
        <v>367</v>
      </c>
      <c r="B5" s="253" t="s">
        <v>368</v>
      </c>
      <c r="C5" s="254">
        <f>_xlfn.IFERROR(VLOOKUP(M5,'[1]Sheet1'!$A$499:$K$532,2,FALSE),0)</f>
        <v>166</v>
      </c>
      <c r="D5" s="313">
        <f>_xlfn.IFERROR(VLOOKUP(M5,'[1]Sheet1'!$A$499:$K$532,3,FALSE)/100,0)</f>
        <v>0.1603864734299517</v>
      </c>
      <c r="E5" s="275">
        <f>_xlfn.IFERROR(VLOOKUP(M5,'[1]Sheet1'!$A$499:$K$532,4,FALSE),0)</f>
        <v>90</v>
      </c>
      <c r="F5" s="313">
        <f>_xlfn.IFERROR(VLOOKUP(M5,'[1]Sheet1'!$A$499:$K$532,5,FALSE)/100,0)</f>
        <v>0.07317073170731707</v>
      </c>
      <c r="G5" s="275">
        <f>_xlfn.IFERROR(VLOOKUP(M5,'[1]Sheet1'!$A$499:$K$532,6,FALSE),0)</f>
        <v>9</v>
      </c>
      <c r="H5" s="313">
        <f>_xlfn.IFERROR(VLOOKUP(M5,'[1]Sheet1'!$A$499:$K$532,7,FALSE)/100,0)</f>
        <v>0.032490974729241874</v>
      </c>
      <c r="I5" s="275">
        <f>_xlfn.IFERROR(VLOOKUP(M5,'[1]Sheet1'!$A$499:$K$532,8,FALSE),0)</f>
        <v>1</v>
      </c>
      <c r="J5" s="255">
        <f>_xlfn.IFERROR(VLOOKUP(M5,'[1]Sheet1'!$A$499:$K$532,9,FALSE)/100,0)</f>
        <v>0.045454545454545456</v>
      </c>
      <c r="K5" s="268">
        <f>_xlfn.IFERROR(VLOOKUP(M5,'[1]Sheet1'!$A$499:$K$532,10,FALSE),0)</f>
        <v>266</v>
      </c>
      <c r="L5" s="255">
        <f>_xlfn.IFERROR(VLOOKUP(M5,'[1]Sheet1'!$A$499:$K$532,11,FALSE)/100,0)</f>
        <v>0.10374414976599064</v>
      </c>
      <c r="M5" s="322" t="s">
        <v>748</v>
      </c>
    </row>
    <row r="6" spans="1:13" ht="15">
      <c r="A6" s="257">
        <v>10</v>
      </c>
      <c r="B6" s="258" t="s">
        <v>369</v>
      </c>
      <c r="C6" s="259">
        <f>_xlfn.IFERROR(VLOOKUP(M6,'[1]Sheet1'!$A$499:$K$532,2,FALSE),0)</f>
        <v>10</v>
      </c>
      <c r="D6" s="314">
        <f>_xlfn.IFERROR(VLOOKUP(M6,'[1]Sheet1'!$A$499:$K$532,3,FALSE)/100,0)</f>
        <v>0.009661835748792272</v>
      </c>
      <c r="E6" s="278">
        <f>_xlfn.IFERROR(VLOOKUP(M6,'[1]Sheet1'!$A$499:$K$532,4,FALSE),0)</f>
        <v>14</v>
      </c>
      <c r="F6" s="314">
        <f>_xlfn.IFERROR(VLOOKUP(M6,'[1]Sheet1'!$A$499:$K$532,5,FALSE)/100,0)</f>
        <v>0.01138211382113821</v>
      </c>
      <c r="G6" s="278">
        <f>_xlfn.IFERROR(VLOOKUP(M6,'[1]Sheet1'!$A$499:$K$532,6,FALSE),0)</f>
        <v>2</v>
      </c>
      <c r="H6" s="314">
        <f>_xlfn.IFERROR(VLOOKUP(M6,'[1]Sheet1'!$A$499:$K$532,7,FALSE)/100,0)</f>
        <v>0.007220216606498195</v>
      </c>
      <c r="I6" s="278">
        <f>_xlfn.IFERROR(VLOOKUP(M6,'[1]Sheet1'!$A$499:$K$532,8,FALSE),0)</f>
        <v>0</v>
      </c>
      <c r="J6" s="260">
        <f>_xlfn.IFERROR(VLOOKUP(M6,'[1]Sheet1'!$A$499:$K$532,9,FALSE)/100,0)</f>
        <v>0</v>
      </c>
      <c r="K6" s="286">
        <f>_xlfn.IFERROR(VLOOKUP(M6,'[1]Sheet1'!$A$499:$K$532,10,FALSE),0)</f>
        <v>26</v>
      </c>
      <c r="L6" s="260">
        <f>_xlfn.IFERROR(VLOOKUP(M6,'[1]Sheet1'!$A$499:$K$532,11,FALSE)/100,0)</f>
        <v>0.010140405616224651</v>
      </c>
      <c r="M6" s="322" t="s">
        <v>749</v>
      </c>
    </row>
    <row r="7" spans="1:13" ht="15">
      <c r="A7" s="247">
        <v>11</v>
      </c>
      <c r="B7" s="227" t="s">
        <v>370</v>
      </c>
      <c r="C7" s="262">
        <f>_xlfn.IFERROR(VLOOKUP(M7,'[1]Sheet1'!$A$499:$K$532,2,FALSE),0)</f>
        <v>36</v>
      </c>
      <c r="D7" s="315">
        <f>_xlfn.IFERROR(VLOOKUP(M7,'[1]Sheet1'!$A$499:$K$532,3,FALSE)/100,0)</f>
        <v>0.034782608695652174</v>
      </c>
      <c r="E7" s="280">
        <f>_xlfn.IFERROR(VLOOKUP(M7,'[1]Sheet1'!$A$499:$K$532,4,FALSE),0)</f>
        <v>32</v>
      </c>
      <c r="F7" s="315">
        <f>_xlfn.IFERROR(VLOOKUP(M7,'[1]Sheet1'!$A$499:$K$532,5,FALSE)/100,0)</f>
        <v>0.026016260162601623</v>
      </c>
      <c r="G7" s="280">
        <f>_xlfn.IFERROR(VLOOKUP(M7,'[1]Sheet1'!$A$499:$K$532,6,FALSE),0)</f>
        <v>9</v>
      </c>
      <c r="H7" s="315">
        <f>_xlfn.IFERROR(VLOOKUP(M7,'[1]Sheet1'!$A$499:$K$532,7,FALSE)/100,0)</f>
        <v>0.032490974729241874</v>
      </c>
      <c r="I7" s="280">
        <f>_xlfn.IFERROR(VLOOKUP(M7,'[1]Sheet1'!$A$499:$K$532,8,FALSE),0)</f>
        <v>0</v>
      </c>
      <c r="J7" s="185">
        <f>_xlfn.IFERROR(VLOOKUP(M7,'[1]Sheet1'!$A$499:$K$532,9,FALSE)/100,0)</f>
        <v>0</v>
      </c>
      <c r="K7" s="287">
        <f>_xlfn.IFERROR(VLOOKUP(M7,'[1]Sheet1'!$A$499:$K$532,10,FALSE),0)</f>
        <v>77</v>
      </c>
      <c r="L7" s="185">
        <f>_xlfn.IFERROR(VLOOKUP(M7,'[1]Sheet1'!$A$499:$K$532,11,FALSE)/100,0)</f>
        <v>0.03003120124804992</v>
      </c>
      <c r="M7" s="322" t="s">
        <v>750</v>
      </c>
    </row>
    <row r="8" spans="1:13" ht="15">
      <c r="A8" s="247">
        <v>12</v>
      </c>
      <c r="B8" s="227" t="s">
        <v>371</v>
      </c>
      <c r="C8" s="262">
        <f>_xlfn.IFERROR(VLOOKUP(M8,'[1]Sheet1'!$A$499:$K$532,2,FALSE),0)</f>
        <v>7</v>
      </c>
      <c r="D8" s="315">
        <f>_xlfn.IFERROR(VLOOKUP(M8,'[1]Sheet1'!$A$499:$K$532,3,FALSE)/100,0)</f>
        <v>0.00676328502415459</v>
      </c>
      <c r="E8" s="280">
        <f>_xlfn.IFERROR(VLOOKUP(M8,'[1]Sheet1'!$A$499:$K$532,4,FALSE),0)</f>
        <v>12</v>
      </c>
      <c r="F8" s="315">
        <f>_xlfn.IFERROR(VLOOKUP(M8,'[1]Sheet1'!$A$499:$K$532,5,FALSE)/100,0)</f>
        <v>0.00975609756097561</v>
      </c>
      <c r="G8" s="280">
        <f>_xlfn.IFERROR(VLOOKUP(M8,'[1]Sheet1'!$A$499:$K$532,6,FALSE),0)</f>
        <v>1</v>
      </c>
      <c r="H8" s="315">
        <f>_xlfn.IFERROR(VLOOKUP(M8,'[1]Sheet1'!$A$499:$K$532,7,FALSE)/100,0)</f>
        <v>0.0036101083032490976</v>
      </c>
      <c r="I8" s="280">
        <f>_xlfn.IFERROR(VLOOKUP(M8,'[1]Sheet1'!$A$499:$K$532,8,FALSE),0)</f>
        <v>1</v>
      </c>
      <c r="J8" s="185">
        <f>_xlfn.IFERROR(VLOOKUP(M8,'[1]Sheet1'!$A$499:$K$532,9,FALSE)/100,0)</f>
        <v>0.045454545454545456</v>
      </c>
      <c r="K8" s="287">
        <f>_xlfn.IFERROR(VLOOKUP(M8,'[1]Sheet1'!$A$499:$K$532,10,FALSE),0)</f>
        <v>21</v>
      </c>
      <c r="L8" s="185">
        <f>_xlfn.IFERROR(VLOOKUP(M8,'[1]Sheet1'!$A$499:$K$532,11,FALSE)/100,0)</f>
        <v>0.008190327613104524</v>
      </c>
      <c r="M8" s="322" t="s">
        <v>751</v>
      </c>
    </row>
    <row r="9" spans="1:13" ht="15.75" thickBot="1">
      <c r="A9" s="248">
        <v>19</v>
      </c>
      <c r="B9" s="228" t="s">
        <v>372</v>
      </c>
      <c r="C9" s="241">
        <f>_xlfn.IFERROR(VLOOKUP(M9,'[1]Sheet1'!$A$499:$K$532,2,FALSE),0)</f>
        <v>5</v>
      </c>
      <c r="D9" s="316">
        <f>_xlfn.IFERROR(VLOOKUP(M9,'[1]Sheet1'!$A$499:$K$532,3,FALSE)/100,0)</f>
        <v>0.004830917874396136</v>
      </c>
      <c r="E9" s="242">
        <f>_xlfn.IFERROR(VLOOKUP(M9,'[1]Sheet1'!$A$499:$K$532,4,FALSE),0)</f>
        <v>5</v>
      </c>
      <c r="F9" s="316">
        <f>_xlfn.IFERROR(VLOOKUP(M9,'[1]Sheet1'!$A$499:$K$532,5,FALSE)/100,0)</f>
        <v>0.0040650406504065045</v>
      </c>
      <c r="G9" s="242">
        <f>_xlfn.IFERROR(VLOOKUP(M9,'[1]Sheet1'!$A$499:$K$532,6,FALSE),0)</f>
        <v>1</v>
      </c>
      <c r="H9" s="316">
        <f>_xlfn.IFERROR(VLOOKUP(M9,'[1]Sheet1'!$A$499:$K$532,7,FALSE)/100,0)</f>
        <v>0.0036101083032490976</v>
      </c>
      <c r="I9" s="242">
        <f>_xlfn.IFERROR(VLOOKUP(M9,'[1]Sheet1'!$A$499:$K$532,8,FALSE),0)</f>
        <v>0</v>
      </c>
      <c r="J9" s="187">
        <f>_xlfn.IFERROR(VLOOKUP(M9,'[1]Sheet1'!$A$499:$K$532,9,FALSE)/100,0)</f>
        <v>0</v>
      </c>
      <c r="K9" s="243">
        <f>_xlfn.IFERROR(VLOOKUP(M9,'[1]Sheet1'!$A$499:$K$532,10,FALSE),0)</f>
        <v>11</v>
      </c>
      <c r="L9" s="187">
        <f>_xlfn.IFERROR(VLOOKUP(M9,'[1]Sheet1'!$A$499:$K$532,11,FALSE)/100,0)</f>
        <v>0.004290171606864275</v>
      </c>
      <c r="M9" s="322" t="s">
        <v>752</v>
      </c>
    </row>
    <row r="10" spans="1:13" ht="15">
      <c r="A10" s="257">
        <v>20</v>
      </c>
      <c r="B10" s="258" t="s">
        <v>373</v>
      </c>
      <c r="C10" s="259">
        <f>_xlfn.IFERROR(VLOOKUP(M10,'[1]Sheet1'!$A$499:$K$532,2,FALSE),0)</f>
        <v>0</v>
      </c>
      <c r="D10" s="314">
        <f>_xlfn.IFERROR(VLOOKUP(M10,'[1]Sheet1'!$A$499:$K$532,3,FALSE)/100,0)</f>
        <v>0</v>
      </c>
      <c r="E10" s="278">
        <f>_xlfn.IFERROR(VLOOKUP(M10,'[1]Sheet1'!$A$499:$K$532,4,FALSE),0)</f>
        <v>7</v>
      </c>
      <c r="F10" s="314">
        <f>_xlfn.IFERROR(VLOOKUP(M10,'[1]Sheet1'!$A$499:$K$532,5,FALSE)/100,0)</f>
        <v>0.005691056910569105</v>
      </c>
      <c r="G10" s="278">
        <f>_xlfn.IFERROR(VLOOKUP(M10,'[1]Sheet1'!$A$499:$K$532,6,FALSE),0)</f>
        <v>0</v>
      </c>
      <c r="H10" s="314">
        <f>_xlfn.IFERROR(VLOOKUP(M10,'[1]Sheet1'!$A$499:$K$532,7,FALSE)/100,0)</f>
        <v>0</v>
      </c>
      <c r="I10" s="278">
        <f>_xlfn.IFERROR(VLOOKUP(M10,'[1]Sheet1'!$A$499:$K$532,8,FALSE),0)</f>
        <v>0</v>
      </c>
      <c r="J10" s="260">
        <f>_xlfn.IFERROR(VLOOKUP(M10,'[1]Sheet1'!$A$499:$K$532,9,FALSE)/100,0)</f>
        <v>0</v>
      </c>
      <c r="K10" s="286">
        <f>_xlfn.IFERROR(VLOOKUP(M10,'[1]Sheet1'!$A$499:$K$532,10,FALSE),0)</f>
        <v>7</v>
      </c>
      <c r="L10" s="260">
        <f>_xlfn.IFERROR(VLOOKUP(M10,'[1]Sheet1'!$A$499:$K$532,11,FALSE)/100,0)</f>
        <v>0.002730109204368175</v>
      </c>
      <c r="M10" s="322" t="s">
        <v>753</v>
      </c>
    </row>
    <row r="11" spans="1:13" ht="15">
      <c r="A11" s="247">
        <v>21</v>
      </c>
      <c r="B11" s="227" t="s">
        <v>374</v>
      </c>
      <c r="C11" s="262">
        <f>_xlfn.IFERROR(VLOOKUP(M11,'[1]Sheet1'!$A$499:$K$532,2,FALSE),0)</f>
        <v>1</v>
      </c>
      <c r="D11" s="315">
        <f>_xlfn.IFERROR(VLOOKUP(M11,'[1]Sheet1'!$A$499:$K$532,3,FALSE)/100,0)</f>
        <v>0.000966183574879227</v>
      </c>
      <c r="E11" s="280">
        <f>_xlfn.IFERROR(VLOOKUP(M11,'[1]Sheet1'!$A$499:$K$532,4,FALSE),0)</f>
        <v>0</v>
      </c>
      <c r="F11" s="315">
        <f>_xlfn.IFERROR(VLOOKUP(M11,'[1]Sheet1'!$A$499:$K$532,5,FALSE)/100,0)</f>
        <v>0</v>
      </c>
      <c r="G11" s="280">
        <f>_xlfn.IFERROR(VLOOKUP(M11,'[1]Sheet1'!$A$499:$K$532,6,FALSE),0)</f>
        <v>0</v>
      </c>
      <c r="H11" s="315">
        <f>_xlfn.IFERROR(VLOOKUP(M11,'[1]Sheet1'!$A$499:$K$532,7,FALSE)/100,0)</f>
        <v>0</v>
      </c>
      <c r="I11" s="280">
        <f>_xlfn.IFERROR(VLOOKUP(M11,'[1]Sheet1'!$A$499:$K$532,8,FALSE),0)</f>
        <v>0</v>
      </c>
      <c r="J11" s="185">
        <f>_xlfn.IFERROR(VLOOKUP(M11,'[1]Sheet1'!$A$499:$K$532,9,FALSE)/100,0)</f>
        <v>0</v>
      </c>
      <c r="K11" s="287">
        <f>_xlfn.IFERROR(VLOOKUP(M11,'[1]Sheet1'!$A$499:$K$532,10,FALSE),0)</f>
        <v>1</v>
      </c>
      <c r="L11" s="185">
        <f>_xlfn.IFERROR(VLOOKUP(M11,'[1]Sheet1'!$A$499:$K$532,11,FALSE)/100,0)</f>
        <v>0.000390015600624025</v>
      </c>
      <c r="M11" s="322" t="s">
        <v>754</v>
      </c>
    </row>
    <row r="12" spans="1:13" ht="15">
      <c r="A12" s="247">
        <v>22</v>
      </c>
      <c r="B12" s="227" t="s">
        <v>375</v>
      </c>
      <c r="C12" s="262">
        <f>_xlfn.IFERROR(VLOOKUP(M12,'[1]Sheet1'!$A$499:$K$532,2,FALSE),0)</f>
        <v>13</v>
      </c>
      <c r="D12" s="315">
        <f>_xlfn.IFERROR(VLOOKUP(M12,'[1]Sheet1'!$A$499:$K$532,3,FALSE)/100,0)</f>
        <v>0.012560386473429951</v>
      </c>
      <c r="E12" s="280">
        <f>_xlfn.IFERROR(VLOOKUP(M12,'[1]Sheet1'!$A$499:$K$532,4,FALSE),0)</f>
        <v>6</v>
      </c>
      <c r="F12" s="315">
        <f>_xlfn.IFERROR(VLOOKUP(M12,'[1]Sheet1'!$A$499:$K$532,5,FALSE)/100,0)</f>
        <v>0.004878048780487805</v>
      </c>
      <c r="G12" s="280">
        <f>_xlfn.IFERROR(VLOOKUP(M12,'[1]Sheet1'!$A$499:$K$532,6,FALSE),0)</f>
        <v>2</v>
      </c>
      <c r="H12" s="315">
        <f>_xlfn.IFERROR(VLOOKUP(M12,'[1]Sheet1'!$A$499:$K$532,7,FALSE)/100,0)</f>
        <v>0.007220216606498195</v>
      </c>
      <c r="I12" s="280">
        <f>_xlfn.IFERROR(VLOOKUP(M12,'[1]Sheet1'!$A$499:$K$532,8,FALSE),0)</f>
        <v>0</v>
      </c>
      <c r="J12" s="185">
        <f>_xlfn.IFERROR(VLOOKUP(M12,'[1]Sheet1'!$A$499:$K$532,9,FALSE)/100,0)</f>
        <v>0</v>
      </c>
      <c r="K12" s="287">
        <f>_xlfn.IFERROR(VLOOKUP(M12,'[1]Sheet1'!$A$499:$K$532,10,FALSE),0)</f>
        <v>21</v>
      </c>
      <c r="L12" s="185">
        <f>_xlfn.IFERROR(VLOOKUP(M12,'[1]Sheet1'!$A$499:$K$532,11,FALSE)/100,0)</f>
        <v>0.008190327613104524</v>
      </c>
      <c r="M12" s="322" t="s">
        <v>755</v>
      </c>
    </row>
    <row r="13" spans="1:13" ht="28.5">
      <c r="A13" s="247">
        <v>23</v>
      </c>
      <c r="B13" s="227" t="s">
        <v>376</v>
      </c>
      <c r="C13" s="262">
        <f>_xlfn.IFERROR(VLOOKUP(M13,'[1]Sheet1'!$A$499:$K$532,2,FALSE),0)</f>
        <v>2</v>
      </c>
      <c r="D13" s="315">
        <f>_xlfn.IFERROR(VLOOKUP(M13,'[1]Sheet1'!$A$499:$K$532,3,FALSE)/100,0)</f>
        <v>0.001932367149758454</v>
      </c>
      <c r="E13" s="280">
        <f>_xlfn.IFERROR(VLOOKUP(M13,'[1]Sheet1'!$A$499:$K$532,4,FALSE),0)</f>
        <v>3</v>
      </c>
      <c r="F13" s="315">
        <f>_xlfn.IFERROR(VLOOKUP(M13,'[1]Sheet1'!$A$499:$K$532,5,FALSE)/100,0)</f>
        <v>0.0024390243902439024</v>
      </c>
      <c r="G13" s="280">
        <f>_xlfn.IFERROR(VLOOKUP(M13,'[1]Sheet1'!$A$499:$K$532,6,FALSE),0)</f>
        <v>1</v>
      </c>
      <c r="H13" s="315">
        <f>_xlfn.IFERROR(VLOOKUP(M13,'[1]Sheet1'!$A$499:$K$532,7,FALSE)/100,0)</f>
        <v>0.0036101083032490976</v>
      </c>
      <c r="I13" s="280">
        <f>_xlfn.IFERROR(VLOOKUP(M13,'[1]Sheet1'!$A$499:$K$532,8,FALSE),0)</f>
        <v>0</v>
      </c>
      <c r="J13" s="185">
        <f>_xlfn.IFERROR(VLOOKUP(M13,'[1]Sheet1'!$A$499:$K$532,9,FALSE)/100,0)</f>
        <v>0</v>
      </c>
      <c r="K13" s="287">
        <f>_xlfn.IFERROR(VLOOKUP(M13,'[1]Sheet1'!$A$499:$K$532,10,FALSE),0)</f>
        <v>6</v>
      </c>
      <c r="L13" s="185">
        <f>_xlfn.IFERROR(VLOOKUP(M13,'[1]Sheet1'!$A$499:$K$532,11,FALSE)/100,0)</f>
        <v>0.00234009360374415</v>
      </c>
      <c r="M13" s="322" t="s">
        <v>756</v>
      </c>
    </row>
    <row r="14" spans="1:13" ht="15">
      <c r="A14" s="247">
        <v>24</v>
      </c>
      <c r="B14" s="227" t="s">
        <v>377</v>
      </c>
      <c r="C14" s="262">
        <f>_xlfn.IFERROR(VLOOKUP(M14,'[1]Sheet1'!$A$499:$K$532,2,FALSE),0)</f>
        <v>5</v>
      </c>
      <c r="D14" s="315">
        <f>_xlfn.IFERROR(VLOOKUP(M14,'[1]Sheet1'!$A$499:$K$532,3,FALSE)/100,0)</f>
        <v>0.004830917874396136</v>
      </c>
      <c r="E14" s="280">
        <f>_xlfn.IFERROR(VLOOKUP(M14,'[1]Sheet1'!$A$499:$K$532,4,FALSE),0)</f>
        <v>10</v>
      </c>
      <c r="F14" s="315">
        <f>_xlfn.IFERROR(VLOOKUP(M14,'[1]Sheet1'!$A$499:$K$532,5,FALSE)/100,0)</f>
        <v>0.008130081300813009</v>
      </c>
      <c r="G14" s="280">
        <f>_xlfn.IFERROR(VLOOKUP(M14,'[1]Sheet1'!$A$499:$K$532,6,FALSE),0)</f>
        <v>4</v>
      </c>
      <c r="H14" s="315">
        <f>_xlfn.IFERROR(VLOOKUP(M14,'[1]Sheet1'!$A$499:$K$532,7,FALSE)/100,0)</f>
        <v>0.01444043321299639</v>
      </c>
      <c r="I14" s="280">
        <f>_xlfn.IFERROR(VLOOKUP(M14,'[1]Sheet1'!$A$499:$K$532,8,FALSE),0)</f>
        <v>0</v>
      </c>
      <c r="J14" s="185">
        <f>_xlfn.IFERROR(VLOOKUP(M14,'[1]Sheet1'!$A$499:$K$532,9,FALSE)/100,0)</f>
        <v>0</v>
      </c>
      <c r="K14" s="287">
        <f>_xlfn.IFERROR(VLOOKUP(M14,'[1]Sheet1'!$A$499:$K$532,10,FALSE),0)</f>
        <v>19</v>
      </c>
      <c r="L14" s="185">
        <f>_xlfn.IFERROR(VLOOKUP(M14,'[1]Sheet1'!$A$499:$K$532,11,FALSE)/100,0)</f>
        <v>0.007410296411856474</v>
      </c>
      <c r="M14" s="322" t="s">
        <v>757</v>
      </c>
    </row>
    <row r="15" spans="1:13" ht="15">
      <c r="A15" s="247">
        <v>25</v>
      </c>
      <c r="B15" s="227" t="s">
        <v>378</v>
      </c>
      <c r="C15" s="262">
        <f>_xlfn.IFERROR(VLOOKUP(M15,'[1]Sheet1'!$A$499:$K$532,2,FALSE),0)</f>
        <v>1</v>
      </c>
      <c r="D15" s="315">
        <f>_xlfn.IFERROR(VLOOKUP(M15,'[1]Sheet1'!$A$499:$K$532,3,FALSE)/100,0)</f>
        <v>0.000966183574879227</v>
      </c>
      <c r="E15" s="280">
        <f>_xlfn.IFERROR(VLOOKUP(M15,'[1]Sheet1'!$A$499:$K$532,4,FALSE),0)</f>
        <v>0</v>
      </c>
      <c r="F15" s="315">
        <f>_xlfn.IFERROR(VLOOKUP(M15,'[1]Sheet1'!$A$499:$K$532,5,FALSE)/100,0)</f>
        <v>0</v>
      </c>
      <c r="G15" s="280">
        <f>_xlfn.IFERROR(VLOOKUP(M15,'[1]Sheet1'!$A$499:$K$532,6,FALSE),0)</f>
        <v>0</v>
      </c>
      <c r="H15" s="315">
        <f>_xlfn.IFERROR(VLOOKUP(M15,'[1]Sheet1'!$A$499:$K$532,7,FALSE)/100,0)</f>
        <v>0</v>
      </c>
      <c r="I15" s="280">
        <f>_xlfn.IFERROR(VLOOKUP(M15,'[1]Sheet1'!$A$499:$K$532,8,FALSE),0)</f>
        <v>0</v>
      </c>
      <c r="J15" s="185">
        <f>_xlfn.IFERROR(VLOOKUP(M15,'[1]Sheet1'!$A$499:$K$532,9,FALSE)/100,0)</f>
        <v>0</v>
      </c>
      <c r="K15" s="287">
        <f>_xlfn.IFERROR(VLOOKUP(M15,'[1]Sheet1'!$A$499:$K$532,10,FALSE),0)</f>
        <v>1</v>
      </c>
      <c r="L15" s="185">
        <f>_xlfn.IFERROR(VLOOKUP(M15,'[1]Sheet1'!$A$499:$K$532,11,FALSE)/100,0)</f>
        <v>0.000390015600624025</v>
      </c>
      <c r="M15" s="322" t="s">
        <v>952</v>
      </c>
    </row>
    <row r="16" spans="1:13" ht="15.75" thickBot="1">
      <c r="A16" s="248">
        <v>29</v>
      </c>
      <c r="B16" s="228" t="s">
        <v>379</v>
      </c>
      <c r="C16" s="241">
        <f>_xlfn.IFERROR(VLOOKUP(M16,'[1]Sheet1'!$A$499:$K$532,2,FALSE),0)</f>
        <v>1</v>
      </c>
      <c r="D16" s="316">
        <f>_xlfn.IFERROR(VLOOKUP(M16,'[1]Sheet1'!$A$499:$K$532,3,FALSE)/100,0)</f>
        <v>0.000966183574879227</v>
      </c>
      <c r="E16" s="242">
        <f>_xlfn.IFERROR(VLOOKUP(M16,'[1]Sheet1'!$A$499:$K$532,4,FALSE),0)</f>
        <v>2</v>
      </c>
      <c r="F16" s="316">
        <f>_xlfn.IFERROR(VLOOKUP(M16,'[1]Sheet1'!$A$499:$K$532,5,FALSE)/100,0)</f>
        <v>0.0016260162601626014</v>
      </c>
      <c r="G16" s="242">
        <f>_xlfn.IFERROR(VLOOKUP(M16,'[1]Sheet1'!$A$499:$K$532,6,FALSE),0)</f>
        <v>2</v>
      </c>
      <c r="H16" s="316">
        <f>_xlfn.IFERROR(VLOOKUP(M16,'[1]Sheet1'!$A$499:$K$532,7,FALSE)/100,0)</f>
        <v>0.007220216606498195</v>
      </c>
      <c r="I16" s="242">
        <f>_xlfn.IFERROR(VLOOKUP(M16,'[1]Sheet1'!$A$499:$K$532,8,FALSE),0)</f>
        <v>0</v>
      </c>
      <c r="J16" s="187">
        <f>_xlfn.IFERROR(VLOOKUP(M16,'[1]Sheet1'!$A$499:$K$532,9,FALSE)/100,0)</f>
        <v>0</v>
      </c>
      <c r="K16" s="243">
        <f>_xlfn.IFERROR(VLOOKUP(M16,'[1]Sheet1'!$A$499:$K$532,10,FALSE),0)</f>
        <v>5</v>
      </c>
      <c r="L16" s="187">
        <f>_xlfn.IFERROR(VLOOKUP(M16,'[1]Sheet1'!$A$499:$K$532,11,FALSE)/100,0)</f>
        <v>0.0019500780031201249</v>
      </c>
      <c r="M16" s="322" t="s">
        <v>758</v>
      </c>
    </row>
    <row r="17" spans="1:13" ht="28.5">
      <c r="A17" s="257">
        <v>30</v>
      </c>
      <c r="B17" s="258" t="s">
        <v>380</v>
      </c>
      <c r="C17" s="262">
        <f>_xlfn.IFERROR(VLOOKUP(M17,'[1]Sheet1'!$A$499:$K$532,2,FALSE),0)</f>
        <v>1</v>
      </c>
      <c r="D17" s="315">
        <f>_xlfn.IFERROR(VLOOKUP(M17,'[1]Sheet1'!$A$499:$K$532,3,FALSE)/100,0)</f>
        <v>0.000966183574879227</v>
      </c>
      <c r="E17" s="280">
        <f>_xlfn.IFERROR(VLOOKUP(M17,'[1]Sheet1'!$A$499:$K$532,4,FALSE),0)</f>
        <v>0</v>
      </c>
      <c r="F17" s="315">
        <f>_xlfn.IFERROR(VLOOKUP(M17,'[1]Sheet1'!$A$499:$K$532,5,FALSE)/100,0)</f>
        <v>0</v>
      </c>
      <c r="G17" s="280">
        <f>_xlfn.IFERROR(VLOOKUP(M17,'[1]Sheet1'!$A$499:$K$532,6,FALSE),0)</f>
        <v>1</v>
      </c>
      <c r="H17" s="315">
        <f>_xlfn.IFERROR(VLOOKUP(M17,'[1]Sheet1'!$A$499:$K$532,7,FALSE)/100,0)</f>
        <v>0.0036101083032490976</v>
      </c>
      <c r="I17" s="280">
        <f>_xlfn.IFERROR(VLOOKUP(M17,'[1]Sheet1'!$A$499:$K$532,8,FALSE),0)</f>
        <v>0</v>
      </c>
      <c r="J17" s="185">
        <f>_xlfn.IFERROR(VLOOKUP(M17,'[1]Sheet1'!$A$499:$K$532,9,FALSE)/100,0)</f>
        <v>0</v>
      </c>
      <c r="K17" s="287">
        <f>_xlfn.IFERROR(VLOOKUP(M17,'[1]Sheet1'!$A$499:$K$532,10,FALSE),0)</f>
        <v>2</v>
      </c>
      <c r="L17" s="185">
        <f>_xlfn.IFERROR(VLOOKUP(M17,'[1]Sheet1'!$A$499:$K$532,11,FALSE)/100,0)</f>
        <v>0.00078003120124805</v>
      </c>
      <c r="M17" s="322" t="s">
        <v>953</v>
      </c>
    </row>
    <row r="18" spans="1:13" ht="15">
      <c r="A18" s="247">
        <v>31</v>
      </c>
      <c r="B18" s="227" t="s">
        <v>381</v>
      </c>
      <c r="C18" s="262">
        <f>_xlfn.IFERROR(VLOOKUP(M18,'[1]Sheet1'!$A$499:$K$532,2,FALSE),0)</f>
        <v>0</v>
      </c>
      <c r="D18" s="315">
        <f>_xlfn.IFERROR(VLOOKUP(M18,'[1]Sheet1'!$A$499:$K$532,3,FALSE)/100,0)</f>
        <v>0</v>
      </c>
      <c r="E18" s="280">
        <f>_xlfn.IFERROR(VLOOKUP(M18,'[1]Sheet1'!$A$499:$K$532,4,FALSE),0)</f>
        <v>2</v>
      </c>
      <c r="F18" s="315">
        <f>_xlfn.IFERROR(VLOOKUP(M18,'[1]Sheet1'!$A$499:$K$532,5,FALSE)/100,0)</f>
        <v>0.0016260162601626014</v>
      </c>
      <c r="G18" s="280">
        <f>_xlfn.IFERROR(VLOOKUP(M18,'[1]Sheet1'!$A$499:$K$532,6,FALSE),0)</f>
        <v>1</v>
      </c>
      <c r="H18" s="315">
        <f>_xlfn.IFERROR(VLOOKUP(M18,'[1]Sheet1'!$A$499:$K$532,7,FALSE)/100,0)</f>
        <v>0.0036101083032490976</v>
      </c>
      <c r="I18" s="280">
        <f>_xlfn.IFERROR(VLOOKUP(M18,'[1]Sheet1'!$A$499:$K$532,8,FALSE),0)</f>
        <v>0</v>
      </c>
      <c r="J18" s="185">
        <f>_xlfn.IFERROR(VLOOKUP(M18,'[1]Sheet1'!$A$499:$K$532,9,FALSE)/100,0)</f>
        <v>0</v>
      </c>
      <c r="K18" s="287">
        <f>_xlfn.IFERROR(VLOOKUP(M18,'[1]Sheet1'!$A$499:$K$532,10,FALSE),0)</f>
        <v>3</v>
      </c>
      <c r="L18" s="185">
        <f>_xlfn.IFERROR(VLOOKUP(M18,'[1]Sheet1'!$A$499:$K$532,11,FALSE)/100,0)</f>
        <v>0.001170046801872075</v>
      </c>
      <c r="M18" s="322" t="s">
        <v>1039</v>
      </c>
    </row>
    <row r="19" spans="1:13" ht="15">
      <c r="A19" s="247">
        <v>32</v>
      </c>
      <c r="B19" s="227" t="s">
        <v>382</v>
      </c>
      <c r="C19" s="262">
        <f>_xlfn.IFERROR(VLOOKUP(M19,'[1]Sheet1'!$A$499:$K$532,2,FALSE),0)</f>
        <v>3</v>
      </c>
      <c r="D19" s="315">
        <f>_xlfn.IFERROR(VLOOKUP(M19,'[1]Sheet1'!$A$499:$K$532,3,FALSE)/100,0)</f>
        <v>0.002898550724637681</v>
      </c>
      <c r="E19" s="280">
        <f>_xlfn.IFERROR(VLOOKUP(M19,'[1]Sheet1'!$A$499:$K$532,4,FALSE),0)</f>
        <v>4</v>
      </c>
      <c r="F19" s="315">
        <f>_xlfn.IFERROR(VLOOKUP(M19,'[1]Sheet1'!$A$499:$K$532,5,FALSE)/100,0)</f>
        <v>0.003252032520325203</v>
      </c>
      <c r="G19" s="280">
        <f>_xlfn.IFERROR(VLOOKUP(M19,'[1]Sheet1'!$A$499:$K$532,6,FALSE),0)</f>
        <v>0</v>
      </c>
      <c r="H19" s="315">
        <f>_xlfn.IFERROR(VLOOKUP(M19,'[1]Sheet1'!$A$499:$K$532,7,FALSE)/100,0)</f>
        <v>0</v>
      </c>
      <c r="I19" s="280">
        <f>_xlfn.IFERROR(VLOOKUP(M19,'[1]Sheet1'!$A$499:$K$532,8,FALSE),0)</f>
        <v>0</v>
      </c>
      <c r="J19" s="185">
        <f>_xlfn.IFERROR(VLOOKUP(M19,'[1]Sheet1'!$A$499:$K$532,9,FALSE)/100,0)</f>
        <v>0</v>
      </c>
      <c r="K19" s="287">
        <f>_xlfn.IFERROR(VLOOKUP(M19,'[1]Sheet1'!$A$499:$K$532,10,FALSE),0)</f>
        <v>7</v>
      </c>
      <c r="L19" s="185">
        <f>_xlfn.IFERROR(VLOOKUP(M19,'[1]Sheet1'!$A$499:$K$532,11,FALSE)/100,0)</f>
        <v>0.002730109204368175</v>
      </c>
      <c r="M19" s="322" t="s">
        <v>759</v>
      </c>
    </row>
    <row r="20" spans="1:13" ht="15">
      <c r="A20" s="247">
        <v>33</v>
      </c>
      <c r="B20" s="227" t="s">
        <v>383</v>
      </c>
      <c r="C20" s="262">
        <f>_xlfn.IFERROR(VLOOKUP(M20,'[1]Sheet1'!$A$499:$K$532,2,FALSE),0)</f>
        <v>1</v>
      </c>
      <c r="D20" s="315">
        <f>_xlfn.IFERROR(VLOOKUP(M20,'[1]Sheet1'!$A$499:$K$532,3,FALSE)/100,0)</f>
        <v>0.000966183574879227</v>
      </c>
      <c r="E20" s="280">
        <f>_xlfn.IFERROR(VLOOKUP(M20,'[1]Sheet1'!$A$499:$K$532,4,FALSE),0)</f>
        <v>0</v>
      </c>
      <c r="F20" s="315">
        <f>_xlfn.IFERROR(VLOOKUP(M20,'[1]Sheet1'!$A$499:$K$532,5,FALSE)/100,0)</f>
        <v>0</v>
      </c>
      <c r="G20" s="280">
        <f>_xlfn.IFERROR(VLOOKUP(M20,'[1]Sheet1'!$A$499:$K$532,6,FALSE),0)</f>
        <v>1</v>
      </c>
      <c r="H20" s="315">
        <f>_xlfn.IFERROR(VLOOKUP(M20,'[1]Sheet1'!$A$499:$K$532,7,FALSE)/100,0)</f>
        <v>0.0036101083032490976</v>
      </c>
      <c r="I20" s="280">
        <f>_xlfn.IFERROR(VLOOKUP(M20,'[1]Sheet1'!$A$499:$K$532,8,FALSE),0)</f>
        <v>0</v>
      </c>
      <c r="J20" s="185">
        <f>_xlfn.IFERROR(VLOOKUP(M20,'[1]Sheet1'!$A$499:$K$532,9,FALSE)/100,0)</f>
        <v>0</v>
      </c>
      <c r="K20" s="287">
        <f>_xlfn.IFERROR(VLOOKUP(M20,'[1]Sheet1'!$A$499:$K$532,10,FALSE),0)</f>
        <v>2</v>
      </c>
      <c r="L20" s="185">
        <f>_xlfn.IFERROR(VLOOKUP(M20,'[1]Sheet1'!$A$499:$K$532,11,FALSE)/100,0)</f>
        <v>0.00078003120124805</v>
      </c>
      <c r="M20" s="322" t="s">
        <v>760</v>
      </c>
    </row>
    <row r="21" spans="1:12" ht="15">
      <c r="A21" s="247">
        <v>34</v>
      </c>
      <c r="B21" s="227" t="s">
        <v>384</v>
      </c>
      <c r="C21" s="262">
        <f>_xlfn.IFERROR(VLOOKUP(M21,'[1]Sheet1'!$A$499:$K$532,2,FALSE),0)</f>
        <v>0</v>
      </c>
      <c r="D21" s="315">
        <f>_xlfn.IFERROR(VLOOKUP(M21,'[1]Sheet1'!$A$499:$K$532,3,FALSE)/100,0)</f>
        <v>0</v>
      </c>
      <c r="E21" s="280">
        <f>_xlfn.IFERROR(VLOOKUP(M21,'[1]Sheet1'!$A$499:$K$532,4,FALSE),0)</f>
        <v>0</v>
      </c>
      <c r="F21" s="315">
        <f>_xlfn.IFERROR(VLOOKUP(M21,'[1]Sheet1'!$A$499:$K$532,5,FALSE)/100,0)</f>
        <v>0</v>
      </c>
      <c r="G21" s="280">
        <f>_xlfn.IFERROR(VLOOKUP(M21,'[1]Sheet1'!$A$499:$K$532,6,FALSE),0)</f>
        <v>0</v>
      </c>
      <c r="H21" s="315">
        <f>_xlfn.IFERROR(VLOOKUP(M21,'[1]Sheet1'!$A$499:$K$532,7,FALSE)/100,0)</f>
        <v>0</v>
      </c>
      <c r="I21" s="280">
        <f>_xlfn.IFERROR(VLOOKUP(M21,'[1]Sheet1'!$A$499:$K$532,8,FALSE),0)</f>
        <v>0</v>
      </c>
      <c r="J21" s="185">
        <f>_xlfn.IFERROR(VLOOKUP(M21,'[1]Sheet1'!$A$499:$K$532,9,FALSE)/100,0)</f>
        <v>0</v>
      </c>
      <c r="K21" s="287">
        <f>_xlfn.IFERROR(VLOOKUP(M21,'[1]Sheet1'!$A$499:$K$532,10,FALSE),0)</f>
        <v>0</v>
      </c>
      <c r="L21" s="185">
        <f>_xlfn.IFERROR(VLOOKUP(M21,'[1]Sheet1'!$A$499:$K$532,11,FALSE)/100,0)</f>
        <v>0</v>
      </c>
    </row>
    <row r="22" spans="1:12" ht="15">
      <c r="A22" s="247">
        <v>35</v>
      </c>
      <c r="B22" s="227" t="s">
        <v>385</v>
      </c>
      <c r="C22" s="262">
        <f>_xlfn.IFERROR(VLOOKUP(M22,'[1]Sheet1'!$A$499:$K$532,2,FALSE),0)</f>
        <v>0</v>
      </c>
      <c r="D22" s="315">
        <f>_xlfn.IFERROR(VLOOKUP(M22,'[1]Sheet1'!$A$499:$K$532,3,FALSE)/100,0)</f>
        <v>0</v>
      </c>
      <c r="E22" s="280">
        <f>_xlfn.IFERROR(VLOOKUP(M22,'[1]Sheet1'!$A$499:$K$532,4,FALSE),0)</f>
        <v>0</v>
      </c>
      <c r="F22" s="315">
        <f>_xlfn.IFERROR(VLOOKUP(M22,'[1]Sheet1'!$A$499:$K$532,5,FALSE)/100,0)</f>
        <v>0</v>
      </c>
      <c r="G22" s="280">
        <f>_xlfn.IFERROR(VLOOKUP(M22,'[1]Sheet1'!$A$499:$K$532,6,FALSE),0)</f>
        <v>0</v>
      </c>
      <c r="H22" s="315">
        <f>_xlfn.IFERROR(VLOOKUP(M22,'[1]Sheet1'!$A$499:$K$532,7,FALSE)/100,0)</f>
        <v>0</v>
      </c>
      <c r="I22" s="280">
        <f>_xlfn.IFERROR(VLOOKUP(M22,'[1]Sheet1'!$A$499:$K$532,8,FALSE),0)</f>
        <v>0</v>
      </c>
      <c r="J22" s="185">
        <f>_xlfn.IFERROR(VLOOKUP(M22,'[1]Sheet1'!$A$499:$K$532,9,FALSE)/100,0)</f>
        <v>0</v>
      </c>
      <c r="K22" s="287">
        <f>_xlfn.IFERROR(VLOOKUP(M22,'[1]Sheet1'!$A$499:$K$532,10,FALSE),0)</f>
        <v>0</v>
      </c>
      <c r="L22" s="185">
        <f>_xlfn.IFERROR(VLOOKUP(M22,'[1]Sheet1'!$A$499:$K$532,11,FALSE)/100,0)</f>
        <v>0</v>
      </c>
    </row>
    <row r="23" spans="1:13" ht="15.75" thickBot="1">
      <c r="A23" s="248">
        <v>39</v>
      </c>
      <c r="B23" s="228" t="s">
        <v>386</v>
      </c>
      <c r="C23" s="241">
        <f>_xlfn.IFERROR(VLOOKUP(M23,'[1]Sheet1'!$A$499:$K$532,2,FALSE),0)</f>
        <v>1</v>
      </c>
      <c r="D23" s="316">
        <f>_xlfn.IFERROR(VLOOKUP(M23,'[1]Sheet1'!$A$499:$K$532,3,FALSE)/100,0)</f>
        <v>0.000966183574879227</v>
      </c>
      <c r="E23" s="242">
        <f>_xlfn.IFERROR(VLOOKUP(M23,'[1]Sheet1'!$A$499:$K$532,4,FALSE),0)</f>
        <v>2</v>
      </c>
      <c r="F23" s="316">
        <f>_xlfn.IFERROR(VLOOKUP(M23,'[1]Sheet1'!$A$499:$K$532,5,FALSE)/100,0)</f>
        <v>0.0016260162601626014</v>
      </c>
      <c r="G23" s="242">
        <f>_xlfn.IFERROR(VLOOKUP(M23,'[1]Sheet1'!$A$499:$K$532,6,FALSE),0)</f>
        <v>0</v>
      </c>
      <c r="H23" s="316">
        <f>_xlfn.IFERROR(VLOOKUP(M23,'[1]Sheet1'!$A$499:$K$532,7,FALSE)/100,0)</f>
        <v>0</v>
      </c>
      <c r="I23" s="242">
        <f>_xlfn.IFERROR(VLOOKUP(M23,'[1]Sheet1'!$A$499:$K$532,8,FALSE),0)</f>
        <v>0</v>
      </c>
      <c r="J23" s="187">
        <f>_xlfn.IFERROR(VLOOKUP(M23,'[1]Sheet1'!$A$499:$K$532,9,FALSE)/100,0)</f>
        <v>0</v>
      </c>
      <c r="K23" s="243">
        <f>_xlfn.IFERROR(VLOOKUP(M23,'[1]Sheet1'!$A$499:$K$532,10,FALSE),0)</f>
        <v>3</v>
      </c>
      <c r="L23" s="187">
        <f>_xlfn.IFERROR(VLOOKUP(M23,'[1]Sheet1'!$A$499:$K$532,11,FALSE)/100,0)</f>
        <v>0.001170046801872075</v>
      </c>
      <c r="M23" s="322" t="s">
        <v>954</v>
      </c>
    </row>
    <row r="24" spans="1:13" ht="28.5">
      <c r="A24" s="257">
        <v>40</v>
      </c>
      <c r="B24" s="258" t="s">
        <v>387</v>
      </c>
      <c r="C24" s="259">
        <f>_xlfn.IFERROR(VLOOKUP(M24,'[1]Sheet1'!$A$499:$K$532,2,FALSE),0)</f>
        <v>44</v>
      </c>
      <c r="D24" s="314">
        <f>_xlfn.IFERROR(VLOOKUP(M24,'[1]Sheet1'!$A$499:$K$532,3,FALSE)/100,0)</f>
        <v>0.04251207729468599</v>
      </c>
      <c r="E24" s="278">
        <f>_xlfn.IFERROR(VLOOKUP(M24,'[1]Sheet1'!$A$499:$K$532,4,FALSE),0)</f>
        <v>36</v>
      </c>
      <c r="F24" s="314">
        <f>_xlfn.IFERROR(VLOOKUP(M24,'[1]Sheet1'!$A$499:$K$532,5,FALSE)/100,0)</f>
        <v>0.029268292682926838</v>
      </c>
      <c r="G24" s="278">
        <f>_xlfn.IFERROR(VLOOKUP(M24,'[1]Sheet1'!$A$499:$K$532,6,FALSE),0)</f>
        <v>11</v>
      </c>
      <c r="H24" s="314">
        <f>_xlfn.IFERROR(VLOOKUP(M24,'[1]Sheet1'!$A$499:$K$532,7,FALSE)/100,0)</f>
        <v>0.039711191335740074</v>
      </c>
      <c r="I24" s="278">
        <f>_xlfn.IFERROR(VLOOKUP(M24,'[1]Sheet1'!$A$499:$K$532,8,FALSE),0)</f>
        <v>0</v>
      </c>
      <c r="J24" s="260">
        <f>_xlfn.IFERROR(VLOOKUP(M24,'[1]Sheet1'!$A$499:$K$532,9,FALSE)/100,0)</f>
        <v>0</v>
      </c>
      <c r="K24" s="286">
        <f>_xlfn.IFERROR(VLOOKUP(M24,'[1]Sheet1'!$A$499:$K$532,10,FALSE),0)</f>
        <v>91</v>
      </c>
      <c r="L24" s="260">
        <f>_xlfn.IFERROR(VLOOKUP(M24,'[1]Sheet1'!$A$499:$K$532,11,FALSE)/100,0)</f>
        <v>0.035491419656786274</v>
      </c>
      <c r="M24" s="322" t="s">
        <v>761</v>
      </c>
    </row>
    <row r="25" spans="1:13" ht="15">
      <c r="A25" s="247">
        <v>41</v>
      </c>
      <c r="B25" s="227" t="s">
        <v>388</v>
      </c>
      <c r="C25" s="262">
        <f>_xlfn.IFERROR(VLOOKUP(M25,'[1]Sheet1'!$A$499:$K$532,2,FALSE),0)</f>
        <v>85</v>
      </c>
      <c r="D25" s="315">
        <f>_xlfn.IFERROR(VLOOKUP(M25,'[1]Sheet1'!$A$499:$K$532,3,FALSE)/100,0)</f>
        <v>0.0821256038647343</v>
      </c>
      <c r="E25" s="280">
        <f>_xlfn.IFERROR(VLOOKUP(M25,'[1]Sheet1'!$A$499:$K$532,4,FALSE),0)</f>
        <v>122</v>
      </c>
      <c r="F25" s="315">
        <f>_xlfn.IFERROR(VLOOKUP(M25,'[1]Sheet1'!$A$499:$K$532,5,FALSE)/100,0)</f>
        <v>0.0991869918699187</v>
      </c>
      <c r="G25" s="280">
        <f>_xlfn.IFERROR(VLOOKUP(M25,'[1]Sheet1'!$A$499:$K$532,6,FALSE),0)</f>
        <v>22</v>
      </c>
      <c r="H25" s="315">
        <f>_xlfn.IFERROR(VLOOKUP(M25,'[1]Sheet1'!$A$499:$K$532,7,FALSE)/100,0)</f>
        <v>0.07942238267148015</v>
      </c>
      <c r="I25" s="280">
        <f>_xlfn.IFERROR(VLOOKUP(M25,'[1]Sheet1'!$A$499:$K$532,8,FALSE),0)</f>
        <v>1</v>
      </c>
      <c r="J25" s="185">
        <f>_xlfn.IFERROR(VLOOKUP(M25,'[1]Sheet1'!$A$499:$K$532,9,FALSE)/100,0)</f>
        <v>0.045454545454545456</v>
      </c>
      <c r="K25" s="287">
        <f>_xlfn.IFERROR(VLOOKUP(M25,'[1]Sheet1'!$A$499:$K$532,10,FALSE),0)</f>
        <v>230</v>
      </c>
      <c r="L25" s="185">
        <f>_xlfn.IFERROR(VLOOKUP(M25,'[1]Sheet1'!$A$499:$K$532,11,FALSE)/100,0)</f>
        <v>0.08970358814352576</v>
      </c>
      <c r="M25" s="322" t="s">
        <v>762</v>
      </c>
    </row>
    <row r="26" spans="1:13" ht="28.5">
      <c r="A26" s="247">
        <v>42</v>
      </c>
      <c r="B26" s="227" t="s">
        <v>389</v>
      </c>
      <c r="C26" s="262">
        <f>_xlfn.IFERROR(VLOOKUP(M26,'[1]Sheet1'!$A$499:$K$532,2,FALSE),0)</f>
        <v>60</v>
      </c>
      <c r="D26" s="315">
        <f>_xlfn.IFERROR(VLOOKUP(M26,'[1]Sheet1'!$A$499:$K$532,3,FALSE)/100,0)</f>
        <v>0.057971014492753624</v>
      </c>
      <c r="E26" s="280">
        <f>_xlfn.IFERROR(VLOOKUP(M26,'[1]Sheet1'!$A$499:$K$532,4,FALSE),0)</f>
        <v>54</v>
      </c>
      <c r="F26" s="315">
        <f>_xlfn.IFERROR(VLOOKUP(M26,'[1]Sheet1'!$A$499:$K$532,5,FALSE)/100,0)</f>
        <v>0.04390243902439024</v>
      </c>
      <c r="G26" s="280">
        <f>_xlfn.IFERROR(VLOOKUP(M26,'[1]Sheet1'!$A$499:$K$532,6,FALSE),0)</f>
        <v>7</v>
      </c>
      <c r="H26" s="315">
        <f>_xlfn.IFERROR(VLOOKUP(M26,'[1]Sheet1'!$A$499:$K$532,7,FALSE)/100,0)</f>
        <v>0.02527075812274368</v>
      </c>
      <c r="I26" s="280">
        <f>_xlfn.IFERROR(VLOOKUP(M26,'[1]Sheet1'!$A$499:$K$532,8,FALSE),0)</f>
        <v>1</v>
      </c>
      <c r="J26" s="185">
        <f>_xlfn.IFERROR(VLOOKUP(M26,'[1]Sheet1'!$A$499:$K$532,9,FALSE)/100,0)</f>
        <v>0.045454545454545456</v>
      </c>
      <c r="K26" s="287">
        <f>_xlfn.IFERROR(VLOOKUP(M26,'[1]Sheet1'!$A$499:$K$532,10,FALSE),0)</f>
        <v>122</v>
      </c>
      <c r="L26" s="185">
        <f>_xlfn.IFERROR(VLOOKUP(M26,'[1]Sheet1'!$A$499:$K$532,11,FALSE)/100,0)</f>
        <v>0.04758190327613104</v>
      </c>
      <c r="M26" s="322" t="s">
        <v>763</v>
      </c>
    </row>
    <row r="27" spans="1:13" ht="15">
      <c r="A27" s="247">
        <v>43</v>
      </c>
      <c r="B27" s="227" t="s">
        <v>390</v>
      </c>
      <c r="C27" s="262">
        <f>_xlfn.IFERROR(VLOOKUP(M27,'[1]Sheet1'!$A$499:$K$532,2,FALSE),0)</f>
        <v>89</v>
      </c>
      <c r="D27" s="315">
        <f>_xlfn.IFERROR(VLOOKUP(M27,'[1]Sheet1'!$A$499:$K$532,3,FALSE)/100,0)</f>
        <v>0.08599033816425122</v>
      </c>
      <c r="E27" s="280">
        <f>_xlfn.IFERROR(VLOOKUP(M27,'[1]Sheet1'!$A$499:$K$532,4,FALSE),0)</f>
        <v>62</v>
      </c>
      <c r="F27" s="315">
        <f>_xlfn.IFERROR(VLOOKUP(M27,'[1]Sheet1'!$A$499:$K$532,5,FALSE)/100,0)</f>
        <v>0.05040650406504065</v>
      </c>
      <c r="G27" s="280">
        <f>_xlfn.IFERROR(VLOOKUP(M27,'[1]Sheet1'!$A$499:$K$532,6,FALSE),0)</f>
        <v>12</v>
      </c>
      <c r="H27" s="315">
        <f>_xlfn.IFERROR(VLOOKUP(M27,'[1]Sheet1'!$A$499:$K$532,7,FALSE)/100,0)</f>
        <v>0.04332129963898916</v>
      </c>
      <c r="I27" s="280">
        <f>_xlfn.IFERROR(VLOOKUP(M27,'[1]Sheet1'!$A$499:$K$532,8,FALSE),0)</f>
        <v>1</v>
      </c>
      <c r="J27" s="185">
        <f>_xlfn.IFERROR(VLOOKUP(M27,'[1]Sheet1'!$A$499:$K$532,9,FALSE)/100,0)</f>
        <v>0.045454545454545456</v>
      </c>
      <c r="K27" s="287">
        <f>_xlfn.IFERROR(VLOOKUP(M27,'[1]Sheet1'!$A$499:$K$532,10,FALSE),0)</f>
        <v>164</v>
      </c>
      <c r="L27" s="185">
        <f>_xlfn.IFERROR(VLOOKUP(M27,'[1]Sheet1'!$A$499:$K$532,11,FALSE)/100,0)</f>
        <v>0.06396255850234009</v>
      </c>
      <c r="M27" s="322" t="s">
        <v>764</v>
      </c>
    </row>
    <row r="28" spans="1:13" ht="15.75" thickBot="1">
      <c r="A28" s="248">
        <v>49</v>
      </c>
      <c r="B28" s="228" t="s">
        <v>391</v>
      </c>
      <c r="C28" s="241">
        <f>_xlfn.IFERROR(VLOOKUP(M28,'[1]Sheet1'!$A$499:$K$532,2,FALSE),0)</f>
        <v>40</v>
      </c>
      <c r="D28" s="316">
        <f>_xlfn.IFERROR(VLOOKUP(M28,'[1]Sheet1'!$A$499:$K$532,3,FALSE)/100,0)</f>
        <v>0.03864734299516909</v>
      </c>
      <c r="E28" s="242">
        <f>_xlfn.IFERROR(VLOOKUP(M28,'[1]Sheet1'!$A$499:$K$532,4,FALSE),0)</f>
        <v>30</v>
      </c>
      <c r="F28" s="316">
        <f>_xlfn.IFERROR(VLOOKUP(M28,'[1]Sheet1'!$A$499:$K$532,5,FALSE)/100,0)</f>
        <v>0.024390243902439025</v>
      </c>
      <c r="G28" s="242">
        <f>_xlfn.IFERROR(VLOOKUP(M28,'[1]Sheet1'!$A$499:$K$532,6,FALSE),0)</f>
        <v>16</v>
      </c>
      <c r="H28" s="316">
        <f>_xlfn.IFERROR(VLOOKUP(M28,'[1]Sheet1'!$A$499:$K$532,7,FALSE)/100,0)</f>
        <v>0.05776173285198556</v>
      </c>
      <c r="I28" s="242">
        <f>_xlfn.IFERROR(VLOOKUP(M28,'[1]Sheet1'!$A$499:$K$532,8,FALSE),0)</f>
        <v>0</v>
      </c>
      <c r="J28" s="187">
        <f>_xlfn.IFERROR(VLOOKUP(M28,'[1]Sheet1'!$A$499:$K$532,9,FALSE)/100,0)</f>
        <v>0</v>
      </c>
      <c r="K28" s="243">
        <f>_xlfn.IFERROR(VLOOKUP(M28,'[1]Sheet1'!$A$499:$K$532,10,FALSE),0)</f>
        <v>86</v>
      </c>
      <c r="L28" s="187">
        <f>_xlfn.IFERROR(VLOOKUP(M28,'[1]Sheet1'!$A$499:$K$532,11,FALSE)/100,0)</f>
        <v>0.033541341653666144</v>
      </c>
      <c r="M28" s="322" t="s">
        <v>765</v>
      </c>
    </row>
    <row r="29" spans="1:13" ht="15">
      <c r="A29" s="257">
        <v>50</v>
      </c>
      <c r="B29" s="258" t="s">
        <v>392</v>
      </c>
      <c r="C29" s="259">
        <f>_xlfn.IFERROR(VLOOKUP(M29,'[1]Sheet1'!$A$499:$K$532,2,FALSE),0)</f>
        <v>0</v>
      </c>
      <c r="D29" s="314">
        <f>_xlfn.IFERROR(VLOOKUP(M29,'[1]Sheet1'!$A$499:$K$532,3,FALSE)/100,0)</f>
        <v>0</v>
      </c>
      <c r="E29" s="278">
        <f>_xlfn.IFERROR(VLOOKUP(M29,'[1]Sheet1'!$A$499:$K$532,4,FALSE),0)</f>
        <v>0</v>
      </c>
      <c r="F29" s="314">
        <f>_xlfn.IFERROR(VLOOKUP(M29,'[1]Sheet1'!$A$499:$K$532,5,FALSE)/100,0)</f>
        <v>0</v>
      </c>
      <c r="G29" s="278">
        <f>_xlfn.IFERROR(VLOOKUP(M29,'[1]Sheet1'!$A$499:$K$532,6,FALSE),0)</f>
        <v>0</v>
      </c>
      <c r="H29" s="314">
        <f>_xlfn.IFERROR(VLOOKUP(M29,'[1]Sheet1'!$A$499:$K$532,7,FALSE)/100,0)</f>
        <v>0</v>
      </c>
      <c r="I29" s="278">
        <f>_xlfn.IFERROR(VLOOKUP(M29,'[1]Sheet1'!$A$499:$K$532,8,FALSE),0)</f>
        <v>0</v>
      </c>
      <c r="J29" s="260">
        <f>_xlfn.IFERROR(VLOOKUP(M29,'[1]Sheet1'!$A$499:$K$532,9,FALSE)/100,0)</f>
        <v>0</v>
      </c>
      <c r="K29" s="286">
        <f>_xlfn.IFERROR(VLOOKUP(M29,'[1]Sheet1'!$A$499:$K$532,10,FALSE),0)</f>
        <v>0</v>
      </c>
      <c r="L29" s="260">
        <f>_xlfn.IFERROR(VLOOKUP(M29,'[1]Sheet1'!$A$499:$K$532,11,FALSE)/100,0)</f>
        <v>0</v>
      </c>
      <c r="M29" s="322" t="s">
        <v>766</v>
      </c>
    </row>
    <row r="30" spans="1:13" ht="15">
      <c r="A30" s="247">
        <v>51</v>
      </c>
      <c r="B30" s="227" t="s">
        <v>393</v>
      </c>
      <c r="C30" s="262">
        <f>_xlfn.IFERROR(VLOOKUP(M30,'[1]Sheet1'!$A$499:$K$532,2,FALSE),0)</f>
        <v>11</v>
      </c>
      <c r="D30" s="315">
        <f>_xlfn.IFERROR(VLOOKUP(M30,'[1]Sheet1'!$A$499:$K$532,3,FALSE)/100,0)</f>
        <v>0.010628019323671498</v>
      </c>
      <c r="E30" s="280">
        <f>_xlfn.IFERROR(VLOOKUP(M30,'[1]Sheet1'!$A$499:$K$532,4,FALSE),0)</f>
        <v>25</v>
      </c>
      <c r="F30" s="315">
        <f>_xlfn.IFERROR(VLOOKUP(M30,'[1]Sheet1'!$A$499:$K$532,5,FALSE)/100,0)</f>
        <v>0.020325203252032516</v>
      </c>
      <c r="G30" s="280">
        <f>_xlfn.IFERROR(VLOOKUP(M30,'[1]Sheet1'!$A$499:$K$532,6,FALSE),0)</f>
        <v>11</v>
      </c>
      <c r="H30" s="315">
        <f>_xlfn.IFERROR(VLOOKUP(M30,'[1]Sheet1'!$A$499:$K$532,7,FALSE)/100,0)</f>
        <v>0.039711191335740074</v>
      </c>
      <c r="I30" s="280">
        <f>_xlfn.IFERROR(VLOOKUP(M30,'[1]Sheet1'!$A$499:$K$532,8,FALSE),0)</f>
        <v>0</v>
      </c>
      <c r="J30" s="185">
        <f>_xlfn.IFERROR(VLOOKUP(M30,'[1]Sheet1'!$A$499:$K$532,9,FALSE)/100,0)</f>
        <v>0</v>
      </c>
      <c r="K30" s="287">
        <f>_xlfn.IFERROR(VLOOKUP(M30,'[1]Sheet1'!$A$499:$K$532,10,FALSE),0)</f>
        <v>47</v>
      </c>
      <c r="L30" s="185">
        <f>_xlfn.IFERROR(VLOOKUP(M30,'[1]Sheet1'!$A$499:$K$532,11,FALSE)/100,0)</f>
        <v>0.018330733229329172</v>
      </c>
      <c r="M30" s="322" t="s">
        <v>767</v>
      </c>
    </row>
    <row r="31" spans="1:13" ht="15">
      <c r="A31" s="247">
        <v>52</v>
      </c>
      <c r="B31" s="227" t="s">
        <v>394</v>
      </c>
      <c r="C31" s="262">
        <f>_xlfn.IFERROR(VLOOKUP(M31,'[1]Sheet1'!$A$499:$K$532,2,FALSE),0)</f>
        <v>10</v>
      </c>
      <c r="D31" s="315">
        <f>_xlfn.IFERROR(VLOOKUP(M31,'[1]Sheet1'!$A$499:$K$532,3,FALSE)/100,0)</f>
        <v>0.009661835748792272</v>
      </c>
      <c r="E31" s="280">
        <f>_xlfn.IFERROR(VLOOKUP(M31,'[1]Sheet1'!$A$499:$K$532,4,FALSE),0)</f>
        <v>15</v>
      </c>
      <c r="F31" s="315">
        <f>_xlfn.IFERROR(VLOOKUP(M31,'[1]Sheet1'!$A$499:$K$532,5,FALSE)/100,0)</f>
        <v>0.012195121951219513</v>
      </c>
      <c r="G31" s="280">
        <f>_xlfn.IFERROR(VLOOKUP(M31,'[1]Sheet1'!$A$499:$K$532,6,FALSE),0)</f>
        <v>2</v>
      </c>
      <c r="H31" s="315">
        <f>_xlfn.IFERROR(VLOOKUP(M31,'[1]Sheet1'!$A$499:$K$532,7,FALSE)/100,0)</f>
        <v>0.007220216606498195</v>
      </c>
      <c r="I31" s="280">
        <f>_xlfn.IFERROR(VLOOKUP(M31,'[1]Sheet1'!$A$499:$K$532,8,FALSE),0)</f>
        <v>0</v>
      </c>
      <c r="J31" s="185">
        <f>_xlfn.IFERROR(VLOOKUP(M31,'[1]Sheet1'!$A$499:$K$532,9,FALSE)/100,0)</f>
        <v>0</v>
      </c>
      <c r="K31" s="287">
        <f>_xlfn.IFERROR(VLOOKUP(M31,'[1]Sheet1'!$A$499:$K$532,10,FALSE),0)</f>
        <v>27</v>
      </c>
      <c r="L31" s="185">
        <f>_xlfn.IFERROR(VLOOKUP(M31,'[1]Sheet1'!$A$499:$K$532,11,FALSE)/100,0)</f>
        <v>0.010530421216848673</v>
      </c>
      <c r="M31" s="322" t="s">
        <v>768</v>
      </c>
    </row>
    <row r="32" spans="1:13" ht="15">
      <c r="A32" s="247">
        <v>53</v>
      </c>
      <c r="B32" s="227" t="s">
        <v>395</v>
      </c>
      <c r="C32" s="262">
        <f>_xlfn.IFERROR(VLOOKUP(M32,'[1]Sheet1'!$A$499:$K$532,2,FALSE),0)</f>
        <v>15</v>
      </c>
      <c r="D32" s="315">
        <f>_xlfn.IFERROR(VLOOKUP(M32,'[1]Sheet1'!$A$499:$K$532,3,FALSE)/100,0)</f>
        <v>0.014492753623188406</v>
      </c>
      <c r="E32" s="280">
        <f>_xlfn.IFERROR(VLOOKUP(M32,'[1]Sheet1'!$A$499:$K$532,4,FALSE),0)</f>
        <v>23</v>
      </c>
      <c r="F32" s="315">
        <f>_xlfn.IFERROR(VLOOKUP(M32,'[1]Sheet1'!$A$499:$K$532,5,FALSE)/100,0)</f>
        <v>0.01869918699186992</v>
      </c>
      <c r="G32" s="280">
        <f>_xlfn.IFERROR(VLOOKUP(M32,'[1]Sheet1'!$A$499:$K$532,6,FALSE),0)</f>
        <v>3</v>
      </c>
      <c r="H32" s="315">
        <f>_xlfn.IFERROR(VLOOKUP(M32,'[1]Sheet1'!$A$499:$K$532,7,FALSE)/100,0)</f>
        <v>0.01083032490974729</v>
      </c>
      <c r="I32" s="280">
        <f>_xlfn.IFERROR(VLOOKUP(M32,'[1]Sheet1'!$A$499:$K$532,8,FALSE),0)</f>
        <v>0</v>
      </c>
      <c r="J32" s="185">
        <f>_xlfn.IFERROR(VLOOKUP(M32,'[1]Sheet1'!$A$499:$K$532,9,FALSE)/100,0)</f>
        <v>0</v>
      </c>
      <c r="K32" s="287">
        <f>_xlfn.IFERROR(VLOOKUP(M32,'[1]Sheet1'!$A$499:$K$532,10,FALSE),0)</f>
        <v>41</v>
      </c>
      <c r="L32" s="185">
        <f>_xlfn.IFERROR(VLOOKUP(M32,'[1]Sheet1'!$A$499:$K$532,11,FALSE)/100,0)</f>
        <v>0.015990639625585022</v>
      </c>
      <c r="M32" s="322" t="s">
        <v>769</v>
      </c>
    </row>
    <row r="33" spans="1:13" ht="15">
      <c r="A33" s="247">
        <v>54</v>
      </c>
      <c r="B33" s="227" t="s">
        <v>396</v>
      </c>
      <c r="C33" s="262">
        <f>_xlfn.IFERROR(VLOOKUP(M33,'[1]Sheet1'!$A$499:$K$532,2,FALSE),0)</f>
        <v>2</v>
      </c>
      <c r="D33" s="315">
        <f>_xlfn.IFERROR(VLOOKUP(M33,'[1]Sheet1'!$A$499:$K$532,3,FALSE)/100,0)</f>
        <v>0.001932367149758454</v>
      </c>
      <c r="E33" s="280">
        <f>_xlfn.IFERROR(VLOOKUP(M33,'[1]Sheet1'!$A$499:$K$532,4,FALSE),0)</f>
        <v>11</v>
      </c>
      <c r="F33" s="315">
        <f>_xlfn.IFERROR(VLOOKUP(M33,'[1]Sheet1'!$A$499:$K$532,5,FALSE)/100,0)</f>
        <v>0.00894308943089431</v>
      </c>
      <c r="G33" s="280">
        <f>_xlfn.IFERROR(VLOOKUP(M33,'[1]Sheet1'!$A$499:$K$532,6,FALSE),0)</f>
        <v>2</v>
      </c>
      <c r="H33" s="315">
        <f>_xlfn.IFERROR(VLOOKUP(M33,'[1]Sheet1'!$A$499:$K$532,7,FALSE)/100,0)</f>
        <v>0.007220216606498195</v>
      </c>
      <c r="I33" s="280">
        <f>_xlfn.IFERROR(VLOOKUP(M33,'[1]Sheet1'!$A$499:$K$532,8,FALSE),0)</f>
        <v>0</v>
      </c>
      <c r="J33" s="185">
        <f>_xlfn.IFERROR(VLOOKUP(M33,'[1]Sheet1'!$A$499:$K$532,9,FALSE)/100,0)</f>
        <v>0</v>
      </c>
      <c r="K33" s="287">
        <f>_xlfn.IFERROR(VLOOKUP(M33,'[1]Sheet1'!$A$499:$K$532,10,FALSE),0)</f>
        <v>15</v>
      </c>
      <c r="L33" s="185">
        <f>_xlfn.IFERROR(VLOOKUP(M33,'[1]Sheet1'!$A$499:$K$532,11,FALSE)/100,0)</f>
        <v>0.005850234009360375</v>
      </c>
      <c r="M33" s="322" t="s">
        <v>770</v>
      </c>
    </row>
    <row r="34" spans="1:13" ht="28.5">
      <c r="A34" s="247">
        <v>55</v>
      </c>
      <c r="B34" s="227" t="s">
        <v>397</v>
      </c>
      <c r="C34" s="262">
        <f>_xlfn.IFERROR(VLOOKUP(M34,'[1]Sheet1'!$A$499:$K$532,2,FALSE),0)</f>
        <v>2</v>
      </c>
      <c r="D34" s="315">
        <f>_xlfn.IFERROR(VLOOKUP(M34,'[1]Sheet1'!$A$499:$K$532,3,FALSE)/100,0)</f>
        <v>0.001932367149758454</v>
      </c>
      <c r="E34" s="280">
        <f>_xlfn.IFERROR(VLOOKUP(M34,'[1]Sheet1'!$A$499:$K$532,4,FALSE),0)</f>
        <v>17</v>
      </c>
      <c r="F34" s="315">
        <f>_xlfn.IFERROR(VLOOKUP(M34,'[1]Sheet1'!$A$499:$K$532,5,FALSE)/100,0)</f>
        <v>0.013821138211382113</v>
      </c>
      <c r="G34" s="280">
        <f>_xlfn.IFERROR(VLOOKUP(M34,'[1]Sheet1'!$A$499:$K$532,6,FALSE),0)</f>
        <v>1</v>
      </c>
      <c r="H34" s="315">
        <f>_xlfn.IFERROR(VLOOKUP(M34,'[1]Sheet1'!$A$499:$K$532,7,FALSE)/100,0)</f>
        <v>0.0036101083032490976</v>
      </c>
      <c r="I34" s="280">
        <f>_xlfn.IFERROR(VLOOKUP(M34,'[1]Sheet1'!$A$499:$K$532,8,FALSE),0)</f>
        <v>0</v>
      </c>
      <c r="J34" s="185">
        <f>_xlfn.IFERROR(VLOOKUP(M34,'[1]Sheet1'!$A$499:$K$532,9,FALSE)/100,0)</f>
        <v>0</v>
      </c>
      <c r="K34" s="287">
        <f>_xlfn.IFERROR(VLOOKUP(M34,'[1]Sheet1'!$A$499:$K$532,10,FALSE),0)</f>
        <v>20</v>
      </c>
      <c r="L34" s="185">
        <f>_xlfn.IFERROR(VLOOKUP(M34,'[1]Sheet1'!$A$499:$K$532,11,FALSE)/100,0)</f>
        <v>0.0078003120124804995</v>
      </c>
      <c r="M34" s="322" t="s">
        <v>771</v>
      </c>
    </row>
    <row r="35" spans="1:13" ht="15.75" thickBot="1">
      <c r="A35" s="248">
        <v>59</v>
      </c>
      <c r="B35" s="228" t="s">
        <v>398</v>
      </c>
      <c r="C35" s="241">
        <f>_xlfn.IFERROR(VLOOKUP(M35,'[1]Sheet1'!$A$499:$K$532,2,FALSE),0)</f>
        <v>0</v>
      </c>
      <c r="D35" s="316">
        <f>_xlfn.IFERROR(VLOOKUP(M35,'[1]Sheet1'!$A$499:$K$532,3,FALSE)/100,0)</f>
        <v>0</v>
      </c>
      <c r="E35" s="242">
        <f>_xlfn.IFERROR(VLOOKUP(M35,'[1]Sheet1'!$A$499:$K$532,4,FALSE),0)</f>
        <v>1</v>
      </c>
      <c r="F35" s="316">
        <f>_xlfn.IFERROR(VLOOKUP(M35,'[1]Sheet1'!$A$499:$K$532,5,FALSE)/100,0)</f>
        <v>0.0008130081300813007</v>
      </c>
      <c r="G35" s="242">
        <f>_xlfn.IFERROR(VLOOKUP(M35,'[1]Sheet1'!$A$499:$K$532,6,FALSE),0)</f>
        <v>0</v>
      </c>
      <c r="H35" s="316">
        <f>_xlfn.IFERROR(VLOOKUP(M35,'[1]Sheet1'!$A$499:$K$532,7,FALSE)/100,0)</f>
        <v>0</v>
      </c>
      <c r="I35" s="242">
        <f>_xlfn.IFERROR(VLOOKUP(M35,'[1]Sheet1'!$A$499:$K$532,8,FALSE),0)</f>
        <v>1</v>
      </c>
      <c r="J35" s="187">
        <f>_xlfn.IFERROR(VLOOKUP(M35,'[1]Sheet1'!$A$499:$K$532,9,FALSE)/100,0)</f>
        <v>0.045454545454545456</v>
      </c>
      <c r="K35" s="243">
        <f>_xlfn.IFERROR(VLOOKUP(M35,'[1]Sheet1'!$A$499:$K$532,10,FALSE),0)</f>
        <v>2</v>
      </c>
      <c r="L35" s="187">
        <f>_xlfn.IFERROR(VLOOKUP(M35,'[1]Sheet1'!$A$499:$K$532,11,FALSE)/100,0)</f>
        <v>0.00078003120124805</v>
      </c>
      <c r="M35" s="322" t="s">
        <v>772</v>
      </c>
    </row>
    <row r="36" spans="1:13" ht="15">
      <c r="A36" s="257">
        <v>60</v>
      </c>
      <c r="B36" s="258" t="s">
        <v>399</v>
      </c>
      <c r="C36" s="259">
        <f>_xlfn.IFERROR(VLOOKUP(M36,'[1]Sheet1'!$A$499:$K$532,2,FALSE),0)</f>
        <v>11</v>
      </c>
      <c r="D36" s="314">
        <f>_xlfn.IFERROR(VLOOKUP(M36,'[1]Sheet1'!$A$499:$K$532,3,FALSE)/100,0)</f>
        <v>0.010628019323671498</v>
      </c>
      <c r="E36" s="278">
        <f>_xlfn.IFERROR(VLOOKUP(M36,'[1]Sheet1'!$A$499:$K$532,4,FALSE),0)</f>
        <v>19</v>
      </c>
      <c r="F36" s="314">
        <f>_xlfn.IFERROR(VLOOKUP(M36,'[1]Sheet1'!$A$499:$K$532,5,FALSE)/100,0)</f>
        <v>0.015447154471544716</v>
      </c>
      <c r="G36" s="278">
        <f>_xlfn.IFERROR(VLOOKUP(M36,'[1]Sheet1'!$A$499:$K$532,6,FALSE),0)</f>
        <v>3</v>
      </c>
      <c r="H36" s="314">
        <f>_xlfn.IFERROR(VLOOKUP(M36,'[1]Sheet1'!$A$499:$K$532,7,FALSE)/100,0)</f>
        <v>0.01083032490974729</v>
      </c>
      <c r="I36" s="278">
        <f>_xlfn.IFERROR(VLOOKUP(M36,'[1]Sheet1'!$A$499:$K$532,8,FALSE),0)</f>
        <v>0</v>
      </c>
      <c r="J36" s="260">
        <f>_xlfn.IFERROR(VLOOKUP(M36,'[1]Sheet1'!$A$499:$K$532,9,FALSE)/100,0)</f>
        <v>0</v>
      </c>
      <c r="K36" s="286">
        <f>_xlfn.IFERROR(VLOOKUP(M36,'[1]Sheet1'!$A$499:$K$532,10,FALSE),0)</f>
        <v>33</v>
      </c>
      <c r="L36" s="260">
        <f>_xlfn.IFERROR(VLOOKUP(M36,'[1]Sheet1'!$A$499:$K$532,11,FALSE)/100,0)</f>
        <v>0.012870514820592824</v>
      </c>
      <c r="M36" s="322" t="s">
        <v>773</v>
      </c>
    </row>
    <row r="37" spans="1:13" ht="15">
      <c r="A37" s="247">
        <v>61</v>
      </c>
      <c r="B37" s="227" t="s">
        <v>400</v>
      </c>
      <c r="C37" s="262">
        <f>_xlfn.IFERROR(VLOOKUP(M37,'[1]Sheet1'!$A$499:$K$532,2,FALSE),0)</f>
        <v>381</v>
      </c>
      <c r="D37" s="315">
        <f>_xlfn.IFERROR(VLOOKUP(M37,'[1]Sheet1'!$A$499:$K$532,3,FALSE)/100,0)</f>
        <v>0.36811594202898557</v>
      </c>
      <c r="E37" s="280">
        <f>_xlfn.IFERROR(VLOOKUP(M37,'[1]Sheet1'!$A$499:$K$532,4,FALSE),0)</f>
        <v>580</v>
      </c>
      <c r="F37" s="315">
        <f>_xlfn.IFERROR(VLOOKUP(M37,'[1]Sheet1'!$A$499:$K$532,5,FALSE)/100,0)</f>
        <v>0.4715447154471545</v>
      </c>
      <c r="G37" s="280">
        <f>_xlfn.IFERROR(VLOOKUP(M37,'[1]Sheet1'!$A$499:$K$532,6,FALSE),0)</f>
        <v>149</v>
      </c>
      <c r="H37" s="315">
        <f>_xlfn.IFERROR(VLOOKUP(M37,'[1]Sheet1'!$A$499:$K$532,7,FALSE)/100,0)</f>
        <v>0.5379061371841155</v>
      </c>
      <c r="I37" s="280">
        <f>_xlfn.IFERROR(VLOOKUP(M37,'[1]Sheet1'!$A$499:$K$532,8,FALSE),0)</f>
        <v>16</v>
      </c>
      <c r="J37" s="185">
        <f>_xlfn.IFERROR(VLOOKUP(M37,'[1]Sheet1'!$A$499:$K$532,9,FALSE)/100,0)</f>
        <v>0.7272727272727273</v>
      </c>
      <c r="K37" s="287">
        <f>_xlfn.IFERROR(VLOOKUP(M37,'[1]Sheet1'!$A$499:$K$532,10,FALSE),0)</f>
        <v>1126</v>
      </c>
      <c r="L37" s="185">
        <f>_xlfn.IFERROR(VLOOKUP(M37,'[1]Sheet1'!$A$499:$K$532,11,FALSE)/100,0)</f>
        <v>0.4391575663026521</v>
      </c>
      <c r="M37" s="322" t="s">
        <v>774</v>
      </c>
    </row>
    <row r="38" spans="1:13" ht="15">
      <c r="A38" s="247">
        <v>62</v>
      </c>
      <c r="B38" s="227" t="s">
        <v>401</v>
      </c>
      <c r="C38" s="262">
        <f>_xlfn.IFERROR(VLOOKUP(M38,'[1]Sheet1'!$A$499:$K$532,2,FALSE),0)</f>
        <v>2</v>
      </c>
      <c r="D38" s="315">
        <f>_xlfn.IFERROR(VLOOKUP(M38,'[1]Sheet1'!$A$499:$K$532,3,FALSE)/100,0)</f>
        <v>0.001932367149758454</v>
      </c>
      <c r="E38" s="280">
        <f>_xlfn.IFERROR(VLOOKUP(M38,'[1]Sheet1'!$A$499:$K$532,4,FALSE),0)</f>
        <v>3</v>
      </c>
      <c r="F38" s="315">
        <f>_xlfn.IFERROR(VLOOKUP(M38,'[1]Sheet1'!$A$499:$K$532,5,FALSE)/100,0)</f>
        <v>0.0024390243902439024</v>
      </c>
      <c r="G38" s="280">
        <f>_xlfn.IFERROR(VLOOKUP(M38,'[1]Sheet1'!$A$499:$K$532,6,FALSE),0)</f>
        <v>0</v>
      </c>
      <c r="H38" s="315">
        <f>_xlfn.IFERROR(VLOOKUP(M38,'[1]Sheet1'!$A$499:$K$532,7,FALSE)/100,0)</f>
        <v>0</v>
      </c>
      <c r="I38" s="280">
        <f>_xlfn.IFERROR(VLOOKUP(M38,'[1]Sheet1'!$A$499:$K$532,8,FALSE),0)</f>
        <v>0</v>
      </c>
      <c r="J38" s="185">
        <f>_xlfn.IFERROR(VLOOKUP(M38,'[1]Sheet1'!$A$499:$K$532,9,FALSE)/100,0)</f>
        <v>0</v>
      </c>
      <c r="K38" s="287">
        <f>_xlfn.IFERROR(VLOOKUP(M38,'[1]Sheet1'!$A$499:$K$532,10,FALSE),0)</f>
        <v>5</v>
      </c>
      <c r="L38" s="185">
        <f>_xlfn.IFERROR(VLOOKUP(M38,'[1]Sheet1'!$A$499:$K$532,11,FALSE)/100,0)</f>
        <v>0.0019500780031201249</v>
      </c>
      <c r="M38" s="322" t="s">
        <v>775</v>
      </c>
    </row>
    <row r="39" spans="1:13" ht="15.75" thickBot="1">
      <c r="A39" s="248">
        <v>69</v>
      </c>
      <c r="B39" s="228" t="s">
        <v>402</v>
      </c>
      <c r="C39" s="241">
        <f>_xlfn.IFERROR(VLOOKUP(M39,'[1]Sheet1'!$A$499:$K$532,2,FALSE),0)</f>
        <v>1</v>
      </c>
      <c r="D39" s="316">
        <f>_xlfn.IFERROR(VLOOKUP(M39,'[1]Sheet1'!$A$499:$K$532,3,FALSE)/100,0)</f>
        <v>0.000966183574879227</v>
      </c>
      <c r="E39" s="242">
        <f>_xlfn.IFERROR(VLOOKUP(M39,'[1]Sheet1'!$A$499:$K$532,4,FALSE),0)</f>
        <v>1</v>
      </c>
      <c r="F39" s="316">
        <f>_xlfn.IFERROR(VLOOKUP(M39,'[1]Sheet1'!$A$499:$K$532,5,FALSE)/100,0)</f>
        <v>0.0008130081300813007</v>
      </c>
      <c r="G39" s="242">
        <f>_xlfn.IFERROR(VLOOKUP(M39,'[1]Sheet1'!$A$499:$K$532,6,FALSE),0)</f>
        <v>0</v>
      </c>
      <c r="H39" s="316">
        <f>_xlfn.IFERROR(VLOOKUP(M39,'[1]Sheet1'!$A$499:$K$532,7,FALSE)/100,0)</f>
        <v>0</v>
      </c>
      <c r="I39" s="242">
        <f>_xlfn.IFERROR(VLOOKUP(M39,'[1]Sheet1'!$A$499:$K$532,8,FALSE),0)</f>
        <v>0</v>
      </c>
      <c r="J39" s="187">
        <f>_xlfn.IFERROR(VLOOKUP(M39,'[1]Sheet1'!$A$499:$K$532,9,FALSE)/100,0)</f>
        <v>0</v>
      </c>
      <c r="K39" s="243">
        <f>_xlfn.IFERROR(VLOOKUP(M39,'[1]Sheet1'!$A$499:$K$532,10,FALSE),0)</f>
        <v>2</v>
      </c>
      <c r="L39" s="187">
        <f>_xlfn.IFERROR(VLOOKUP(M39,'[1]Sheet1'!$A$499:$K$532,11,FALSE)/100,0)</f>
        <v>0.00078003120124805</v>
      </c>
      <c r="M39" s="322" t="s">
        <v>776</v>
      </c>
    </row>
    <row r="40" spans="1:13" ht="15.75" thickBot="1">
      <c r="A40" s="263">
        <v>99</v>
      </c>
      <c r="B40" s="264" t="s">
        <v>403</v>
      </c>
      <c r="C40" s="265">
        <f>_xlfn.IFERROR(VLOOKUP(M40,'[1]Sheet1'!$A$499:$K$532,2,FALSE),0)</f>
        <v>29</v>
      </c>
      <c r="D40" s="317">
        <f>_xlfn.IFERROR(VLOOKUP(M40,'[1]Sheet1'!$A$499:$K$532,3,FALSE)/100,0)</f>
        <v>0.028019323671497585</v>
      </c>
      <c r="E40" s="307">
        <f>_xlfn.IFERROR(VLOOKUP(M40,'[1]Sheet1'!$A$499:$K$532,4,FALSE),0)</f>
        <v>42</v>
      </c>
      <c r="F40" s="317">
        <f>_xlfn.IFERROR(VLOOKUP(M40,'[1]Sheet1'!$A$499:$K$532,5,FALSE)/100,0)</f>
        <v>0.03414634146341464</v>
      </c>
      <c r="G40" s="307">
        <f>_xlfn.IFERROR(VLOOKUP(M40,'[1]Sheet1'!$A$499:$K$532,6,FALSE),0)</f>
        <v>4</v>
      </c>
      <c r="H40" s="317">
        <f>_xlfn.IFERROR(VLOOKUP(M40,'[1]Sheet1'!$A$499:$K$532,7,FALSE)/100,0)</f>
        <v>0.01444043321299639</v>
      </c>
      <c r="I40" s="307">
        <f>_xlfn.IFERROR(VLOOKUP(M40,'[1]Sheet1'!$A$499:$K$532,8,FALSE),0)</f>
        <v>0</v>
      </c>
      <c r="J40" s="266">
        <f>_xlfn.IFERROR(VLOOKUP(M40,'[1]Sheet1'!$A$499:$K$532,9,FALSE)/100,0)</f>
        <v>0</v>
      </c>
      <c r="K40" s="318">
        <f>_xlfn.IFERROR(VLOOKUP(M40,'[1]Sheet1'!$A$499:$K$532,10,FALSE),0)</f>
        <v>75</v>
      </c>
      <c r="L40" s="266">
        <f>_xlfn.IFERROR(VLOOKUP(M40,'[1]Sheet1'!$A$499:$K$532,11,FALSE)/100,0)</f>
        <v>0.02925117004680187</v>
      </c>
      <c r="M40" s="322" t="s">
        <v>777</v>
      </c>
    </row>
    <row r="41" spans="1:13" ht="15.75" thickBot="1">
      <c r="A41" s="408" t="s">
        <v>125</v>
      </c>
      <c r="B41" s="409"/>
      <c r="C41" s="268">
        <f>_xlfn.IFERROR(VLOOKUP(M41,'[1]Sheet1'!$A$499:$K$532,2,FALSE),0)</f>
        <v>1035</v>
      </c>
      <c r="D41" s="319">
        <f>_xlfn.IFERROR(VLOOKUP(M41,'[1]Sheet1'!$A$499:$K$532,3,FALSE)/100,0)</f>
        <v>1</v>
      </c>
      <c r="E41" s="309">
        <f>_xlfn.IFERROR(VLOOKUP(M41,'[1]Sheet1'!$A$499:$K$532,4,FALSE),0)</f>
        <v>1230</v>
      </c>
      <c r="F41" s="319">
        <f>_xlfn.IFERROR(VLOOKUP(M41,'[1]Sheet1'!$A$499:$K$532,5,FALSE)/100,0)</f>
        <v>1</v>
      </c>
      <c r="G41" s="309">
        <f>_xlfn.IFERROR(VLOOKUP(M41,'[1]Sheet1'!$A$499:$K$532,6,FALSE),0)</f>
        <v>277</v>
      </c>
      <c r="H41" s="319">
        <f>_xlfn.IFERROR(VLOOKUP(M41,'[1]Sheet1'!$A$499:$K$532,7,FALSE)/100,0)</f>
        <v>1</v>
      </c>
      <c r="I41" s="309">
        <f>_xlfn.IFERROR(VLOOKUP(M41,'[1]Sheet1'!$A$499:$K$532,8,FALSE),0)</f>
        <v>22</v>
      </c>
      <c r="J41" s="190">
        <f>_xlfn.IFERROR(VLOOKUP(M41,'[1]Sheet1'!$A$499:$K$532,9,FALSE)/100,0)</f>
        <v>1</v>
      </c>
      <c r="K41" s="268">
        <f>_xlfn.IFERROR(VLOOKUP(M41,'[1]Sheet1'!$A$499:$K$532,10,FALSE),0)</f>
        <v>2564</v>
      </c>
      <c r="L41" s="190">
        <f>_xlfn.IFERROR(VLOOKUP(M41,'[1]Sheet1'!$A$499:$K$532,11,FALSE)/100,0)</f>
        <v>1</v>
      </c>
      <c r="M41" s="322" t="s">
        <v>73</v>
      </c>
    </row>
    <row r="43" ht="15">
      <c r="K43" s="329"/>
    </row>
  </sheetData>
  <sheetProtection/>
  <mergeCells count="10">
    <mergeCell ref="A41:B41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61"/>
  <sheetViews>
    <sheetView zoomScale="80" zoomScaleNormal="80" zoomScalePageLayoutView="0" workbookViewId="0" topLeftCell="A28">
      <selection activeCell="O59" sqref="O59"/>
    </sheetView>
  </sheetViews>
  <sheetFormatPr defaultColWidth="11.421875" defaultRowHeight="15"/>
  <cols>
    <col min="1" max="1" width="7.7109375" style="6" customWidth="1"/>
    <col min="2" max="2" width="64.7109375" style="6" bestFit="1" customWidth="1"/>
    <col min="3" max="17" width="14.00390625" style="6" customWidth="1"/>
    <col min="18" max="18" width="11.421875" style="327" customWidth="1"/>
    <col min="19" max="16384" width="11.421875" style="6" customWidth="1"/>
  </cols>
  <sheetData>
    <row r="1" spans="1:17" ht="24.75" customHeight="1" thickBot="1" thickTop="1">
      <c r="A1" s="419" t="s">
        <v>404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1"/>
    </row>
    <row r="2" spans="1:17" ht="24.75" customHeight="1" thickBot="1" thickTop="1">
      <c r="A2" s="419" t="s">
        <v>1028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1"/>
    </row>
    <row r="3" spans="1:17" ht="24.75" customHeight="1" thickBot="1" thickTop="1">
      <c r="A3" s="422" t="s">
        <v>365</v>
      </c>
      <c r="B3" s="425" t="s">
        <v>405</v>
      </c>
      <c r="C3" s="428" t="s">
        <v>66</v>
      </c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30"/>
      <c r="Q3" s="431" t="s">
        <v>1026</v>
      </c>
    </row>
    <row r="4" spans="1:17" ht="24.75" customHeight="1">
      <c r="A4" s="423"/>
      <c r="B4" s="426"/>
      <c r="C4" s="418">
        <v>2012</v>
      </c>
      <c r="D4" s="414"/>
      <c r="E4" s="414">
        <v>2013</v>
      </c>
      <c r="F4" s="414"/>
      <c r="G4" s="414">
        <v>2014</v>
      </c>
      <c r="H4" s="415"/>
      <c r="I4" s="422">
        <v>2015</v>
      </c>
      <c r="J4" s="434"/>
      <c r="K4" s="418">
        <v>2016</v>
      </c>
      <c r="L4" s="414"/>
      <c r="M4" s="418">
        <v>2017</v>
      </c>
      <c r="N4" s="414"/>
      <c r="O4" s="418">
        <v>2018</v>
      </c>
      <c r="P4" s="414"/>
      <c r="Q4" s="432"/>
    </row>
    <row r="5" spans="1:17" ht="24.75" customHeight="1" thickBot="1">
      <c r="A5" s="424"/>
      <c r="B5" s="427"/>
      <c r="C5" s="269" t="s">
        <v>68</v>
      </c>
      <c r="D5" s="270" t="s">
        <v>67</v>
      </c>
      <c r="E5" s="271" t="s">
        <v>68</v>
      </c>
      <c r="F5" s="270" t="s">
        <v>67</v>
      </c>
      <c r="G5" s="271" t="s">
        <v>68</v>
      </c>
      <c r="H5" s="272" t="s">
        <v>67</v>
      </c>
      <c r="I5" s="248" t="s">
        <v>68</v>
      </c>
      <c r="J5" s="273" t="s">
        <v>67</v>
      </c>
      <c r="K5" s="269" t="s">
        <v>68</v>
      </c>
      <c r="L5" s="270" t="s">
        <v>67</v>
      </c>
      <c r="M5" s="269" t="s">
        <v>68</v>
      </c>
      <c r="N5" s="270" t="s">
        <v>67</v>
      </c>
      <c r="O5" s="269" t="s">
        <v>68</v>
      </c>
      <c r="P5" s="270" t="s">
        <v>67</v>
      </c>
      <c r="Q5" s="433"/>
    </row>
    <row r="6" spans="1:19" ht="15.75" thickBot="1">
      <c r="A6" s="252" t="s">
        <v>367</v>
      </c>
      <c r="B6" s="253" t="s">
        <v>368</v>
      </c>
      <c r="C6" s="254">
        <v>108</v>
      </c>
      <c r="D6" s="274">
        <v>0.04607508532423208</v>
      </c>
      <c r="E6" s="275">
        <v>116</v>
      </c>
      <c r="F6" s="274">
        <v>0.048576214405360134</v>
      </c>
      <c r="G6" s="275">
        <v>121</v>
      </c>
      <c r="H6" s="276">
        <v>0.05258583224684919</v>
      </c>
      <c r="I6" s="254">
        <v>162</v>
      </c>
      <c r="J6" s="276">
        <v>0.07108380868802106</v>
      </c>
      <c r="K6" s="254">
        <v>155</v>
      </c>
      <c r="L6" s="274">
        <v>0.061507936507936505</v>
      </c>
      <c r="M6" s="254">
        <v>174</v>
      </c>
      <c r="N6" s="274">
        <v>0.06812842599843383</v>
      </c>
      <c r="O6" s="254">
        <f>_xlfn.IFERROR(VLOOKUP(R6,'[1]Sheet1'!$A$537:$C$581,2,FALSE),0)</f>
        <v>166</v>
      </c>
      <c r="P6" s="274">
        <f>_xlfn.IFERROR(VLOOKUP(R6,'[1]Sheet1'!$A$537:$C$581,3,FALSE)/100,0)</f>
        <v>0.06474258970358815</v>
      </c>
      <c r="Q6" s="250">
        <f>(O6-M6)/M6</f>
        <v>-0.04597701149425287</v>
      </c>
      <c r="R6" s="323" t="s">
        <v>748</v>
      </c>
      <c r="S6" s="332"/>
    </row>
    <row r="7" spans="1:19" ht="28.5">
      <c r="A7" s="257">
        <v>10</v>
      </c>
      <c r="B7" s="258" t="s">
        <v>406</v>
      </c>
      <c r="C7" s="259">
        <v>0</v>
      </c>
      <c r="D7" s="277">
        <v>0</v>
      </c>
      <c r="E7" s="278">
        <v>1</v>
      </c>
      <c r="F7" s="277">
        <v>0.0004187604690117253</v>
      </c>
      <c r="G7" s="278">
        <v>0</v>
      </c>
      <c r="H7" s="120">
        <v>0</v>
      </c>
      <c r="I7" s="259">
        <v>3</v>
      </c>
      <c r="J7" s="120">
        <v>0.0013163668275559457</v>
      </c>
      <c r="K7" s="259">
        <v>0</v>
      </c>
      <c r="L7" s="277">
        <v>0</v>
      </c>
      <c r="M7" s="259">
        <v>0</v>
      </c>
      <c r="N7" s="277">
        <v>0</v>
      </c>
      <c r="O7" s="259">
        <f>_xlfn.IFERROR(VLOOKUP(R7,'[1]Sheet1'!$A$537:$C$581,2,FALSE),0)</f>
        <v>0</v>
      </c>
      <c r="P7" s="277">
        <f>_xlfn.IFERROR(VLOOKUP(R7,'[1]Sheet1'!$A$537:$C$581,3,FALSE)/100,0)</f>
        <v>0</v>
      </c>
      <c r="Q7" s="279"/>
      <c r="S7" s="332"/>
    </row>
    <row r="8" spans="1:19" ht="28.5">
      <c r="A8" s="247">
        <v>11</v>
      </c>
      <c r="B8" s="227" t="s">
        <v>407</v>
      </c>
      <c r="C8" s="262">
        <v>0</v>
      </c>
      <c r="D8" s="199">
        <v>0</v>
      </c>
      <c r="E8" s="280">
        <v>0</v>
      </c>
      <c r="F8" s="199">
        <v>0</v>
      </c>
      <c r="G8" s="280">
        <v>0</v>
      </c>
      <c r="H8" s="121">
        <v>0</v>
      </c>
      <c r="I8" s="262">
        <v>0</v>
      </c>
      <c r="J8" s="121">
        <v>0</v>
      </c>
      <c r="K8" s="262">
        <v>1</v>
      </c>
      <c r="L8" s="199">
        <v>0.0003968253968253968</v>
      </c>
      <c r="M8" s="262">
        <v>0</v>
      </c>
      <c r="N8" s="199">
        <v>0</v>
      </c>
      <c r="O8" s="262">
        <f>_xlfn.IFERROR(VLOOKUP(R8,'[1]Sheet1'!$A$537:$C$581,2,FALSE),0)</f>
        <v>0</v>
      </c>
      <c r="P8" s="199">
        <f>_xlfn.IFERROR(VLOOKUP(R8,'[1]Sheet1'!$A$537:$C$581,3,FALSE)/100,0)</f>
        <v>0</v>
      </c>
      <c r="Q8" s="245"/>
      <c r="R8" s="323" t="s">
        <v>778</v>
      </c>
      <c r="S8" s="332"/>
    </row>
    <row r="9" spans="1:19" ht="15">
      <c r="A9" s="247">
        <v>12</v>
      </c>
      <c r="B9" s="227" t="s">
        <v>408</v>
      </c>
      <c r="C9" s="262">
        <v>0</v>
      </c>
      <c r="D9" s="199">
        <v>0</v>
      </c>
      <c r="E9" s="280">
        <v>1</v>
      </c>
      <c r="F9" s="199">
        <v>0.0004187604690117253</v>
      </c>
      <c r="G9" s="280">
        <v>0</v>
      </c>
      <c r="H9" s="121">
        <v>0</v>
      </c>
      <c r="I9" s="262">
        <v>1</v>
      </c>
      <c r="J9" s="121">
        <v>0.00043878894251864854</v>
      </c>
      <c r="K9" s="262">
        <v>0</v>
      </c>
      <c r="L9" s="199">
        <v>0</v>
      </c>
      <c r="M9" s="262">
        <v>2</v>
      </c>
      <c r="N9" s="199">
        <v>0.0007830853563038371</v>
      </c>
      <c r="O9" s="262">
        <f>_xlfn.IFERROR(VLOOKUP(R9,'[1]Sheet1'!$A$537:$C$581,2,FALSE),0)</f>
        <v>0</v>
      </c>
      <c r="P9" s="199">
        <f>_xlfn.IFERROR(VLOOKUP(R9,'[1]Sheet1'!$A$537:$C$581,3,FALSE)/100,0)</f>
        <v>0</v>
      </c>
      <c r="Q9" s="245">
        <f aca="true" t="shared" si="0" ref="Q9:Q58">(O9-M9)/M9</f>
        <v>-1</v>
      </c>
      <c r="R9" s="327" t="s">
        <v>955</v>
      </c>
      <c r="S9" s="332"/>
    </row>
    <row r="10" spans="1:19" ht="15">
      <c r="A10" s="247">
        <v>13</v>
      </c>
      <c r="B10" s="227" t="s">
        <v>409</v>
      </c>
      <c r="C10" s="262">
        <v>1</v>
      </c>
      <c r="D10" s="199">
        <v>0.0004266211604095563</v>
      </c>
      <c r="E10" s="280">
        <v>0</v>
      </c>
      <c r="F10" s="199">
        <v>0</v>
      </c>
      <c r="G10" s="280">
        <v>0</v>
      </c>
      <c r="H10" s="121">
        <v>0</v>
      </c>
      <c r="I10" s="262">
        <v>0</v>
      </c>
      <c r="J10" s="121">
        <v>0</v>
      </c>
      <c r="K10" s="262">
        <v>2</v>
      </c>
      <c r="L10" s="199">
        <v>0.0007936507936507937</v>
      </c>
      <c r="M10" s="262">
        <v>1</v>
      </c>
      <c r="N10" s="199">
        <v>0.00039154267815191856</v>
      </c>
      <c r="O10" s="262">
        <f>_xlfn.IFERROR(VLOOKUP(R10,'[1]Sheet1'!$A$537:$C$581,2,FALSE),0)</f>
        <v>1</v>
      </c>
      <c r="P10" s="199">
        <f>_xlfn.IFERROR(VLOOKUP(R10,'[1]Sheet1'!$A$537:$C$581,3,FALSE)/100,0)</f>
        <v>0.000390015600624025</v>
      </c>
      <c r="Q10" s="245">
        <f t="shared" si="0"/>
        <v>0</v>
      </c>
      <c r="R10" s="323" t="s">
        <v>779</v>
      </c>
      <c r="S10" s="332"/>
    </row>
    <row r="11" spans="1:19" ht="15">
      <c r="A11" s="247">
        <v>14</v>
      </c>
      <c r="B11" s="227" t="s">
        <v>410</v>
      </c>
      <c r="C11" s="262">
        <v>0</v>
      </c>
      <c r="D11" s="199">
        <v>0</v>
      </c>
      <c r="E11" s="280">
        <v>0</v>
      </c>
      <c r="F11" s="199">
        <v>0</v>
      </c>
      <c r="G11" s="280">
        <v>0</v>
      </c>
      <c r="H11" s="121">
        <v>0</v>
      </c>
      <c r="I11" s="262">
        <v>1</v>
      </c>
      <c r="J11" s="121">
        <v>0.00043878894251864854</v>
      </c>
      <c r="K11" s="262">
        <v>1</v>
      </c>
      <c r="L11" s="199">
        <v>0.0003968253968253968</v>
      </c>
      <c r="M11" s="262">
        <v>0</v>
      </c>
      <c r="N11" s="199">
        <v>0</v>
      </c>
      <c r="O11" s="262">
        <f>_xlfn.IFERROR(VLOOKUP(R11,'[1]Sheet1'!$A$537:$C$581,2,FALSE),0)</f>
        <v>1</v>
      </c>
      <c r="P11" s="199">
        <f>_xlfn.IFERROR(VLOOKUP(R11,'[1]Sheet1'!$A$537:$C$581,3,FALSE)/100,0)</f>
        <v>0.000390015600624025</v>
      </c>
      <c r="Q11" s="245"/>
      <c r="R11" s="323" t="s">
        <v>780</v>
      </c>
      <c r="S11" s="332"/>
    </row>
    <row r="12" spans="1:19" ht="29.25" thickBot="1">
      <c r="A12" s="248">
        <v>19</v>
      </c>
      <c r="B12" s="228" t="s">
        <v>411</v>
      </c>
      <c r="C12" s="241">
        <v>8</v>
      </c>
      <c r="D12" s="200">
        <v>0.0034129692832764505</v>
      </c>
      <c r="E12" s="242">
        <v>13</v>
      </c>
      <c r="F12" s="200">
        <v>0.005443886097152429</v>
      </c>
      <c r="G12" s="242">
        <v>16</v>
      </c>
      <c r="H12" s="124">
        <v>0.006953498478922208</v>
      </c>
      <c r="I12" s="241">
        <v>10</v>
      </c>
      <c r="J12" s="124">
        <v>0.004387889425186486</v>
      </c>
      <c r="K12" s="241">
        <v>15</v>
      </c>
      <c r="L12" s="200">
        <v>0.005952380952380952</v>
      </c>
      <c r="M12" s="241">
        <v>6</v>
      </c>
      <c r="N12" s="200">
        <v>0.0023492560689115116</v>
      </c>
      <c r="O12" s="241">
        <f>_xlfn.IFERROR(VLOOKUP(R12,'[1]Sheet1'!$A$537:$C$581,2,FALSE),0)</f>
        <v>4</v>
      </c>
      <c r="P12" s="200">
        <f>_xlfn.IFERROR(VLOOKUP(R12,'[1]Sheet1'!$A$537:$C$581,3,FALSE)/100,0)</f>
        <v>0.0015600624024961</v>
      </c>
      <c r="Q12" s="246">
        <f t="shared" si="0"/>
        <v>-0.3333333333333333</v>
      </c>
      <c r="R12" s="323" t="s">
        <v>781</v>
      </c>
      <c r="S12" s="332"/>
    </row>
    <row r="13" spans="1:19" ht="28.5">
      <c r="A13" s="257">
        <v>20</v>
      </c>
      <c r="B13" s="258" t="s">
        <v>412</v>
      </c>
      <c r="C13" s="259">
        <v>1</v>
      </c>
      <c r="D13" s="277">
        <v>0.0004266211604095563</v>
      </c>
      <c r="E13" s="278">
        <v>0</v>
      </c>
      <c r="F13" s="277">
        <v>0</v>
      </c>
      <c r="G13" s="278">
        <v>3</v>
      </c>
      <c r="H13" s="120">
        <v>0.001303780964797914</v>
      </c>
      <c r="I13" s="259">
        <v>3</v>
      </c>
      <c r="J13" s="120">
        <v>0.0013163668275559457</v>
      </c>
      <c r="K13" s="259">
        <v>2</v>
      </c>
      <c r="L13" s="277">
        <v>0.0007936507936507937</v>
      </c>
      <c r="M13" s="259">
        <v>0</v>
      </c>
      <c r="N13" s="277">
        <v>0</v>
      </c>
      <c r="O13" s="259">
        <f>_xlfn.IFERROR(VLOOKUP(R13,'[1]Sheet1'!$A$537:$C$581,2,FALSE),0)</f>
        <v>2</v>
      </c>
      <c r="P13" s="277">
        <f>_xlfn.IFERROR(VLOOKUP(R13,'[1]Sheet1'!$A$537:$C$581,3,FALSE)/100,0)</f>
        <v>0.00078003120124805</v>
      </c>
      <c r="Q13" s="279"/>
      <c r="R13" s="323" t="s">
        <v>782</v>
      </c>
      <c r="S13" s="332"/>
    </row>
    <row r="14" spans="1:19" ht="15">
      <c r="A14" s="247">
        <v>21</v>
      </c>
      <c r="B14" s="227" t="s">
        <v>413</v>
      </c>
      <c r="C14" s="262">
        <v>2</v>
      </c>
      <c r="D14" s="199">
        <v>0.0008532423208191126</v>
      </c>
      <c r="E14" s="280">
        <v>2</v>
      </c>
      <c r="F14" s="199">
        <v>0.0008375209380234506</v>
      </c>
      <c r="G14" s="280">
        <v>3</v>
      </c>
      <c r="H14" s="121">
        <v>0.001303780964797914</v>
      </c>
      <c r="I14" s="262">
        <v>0</v>
      </c>
      <c r="J14" s="121">
        <v>0</v>
      </c>
      <c r="K14" s="262">
        <v>5</v>
      </c>
      <c r="L14" s="199">
        <v>0.0019841269841269845</v>
      </c>
      <c r="M14" s="262">
        <v>4</v>
      </c>
      <c r="N14" s="199">
        <v>0.0015661707126076742</v>
      </c>
      <c r="O14" s="262">
        <f>_xlfn.IFERROR(VLOOKUP(R14,'[1]Sheet1'!$A$537:$C$581,2,FALSE),0)</f>
        <v>4</v>
      </c>
      <c r="P14" s="199">
        <f>_xlfn.IFERROR(VLOOKUP(R14,'[1]Sheet1'!$A$537:$C$581,3,FALSE)/100,0)</f>
        <v>0.0015600624024961</v>
      </c>
      <c r="Q14" s="245">
        <f t="shared" si="0"/>
        <v>0</v>
      </c>
      <c r="R14" s="323" t="s">
        <v>783</v>
      </c>
      <c r="S14" s="332"/>
    </row>
    <row r="15" spans="1:19" ht="28.5">
      <c r="A15" s="247">
        <v>22</v>
      </c>
      <c r="B15" s="227" t="s">
        <v>414</v>
      </c>
      <c r="C15" s="262">
        <v>0</v>
      </c>
      <c r="D15" s="199">
        <v>0</v>
      </c>
      <c r="E15" s="280">
        <v>1</v>
      </c>
      <c r="F15" s="199">
        <v>0.0004187604690117253</v>
      </c>
      <c r="G15" s="280">
        <v>0</v>
      </c>
      <c r="H15" s="121">
        <v>0</v>
      </c>
      <c r="I15" s="262">
        <v>1</v>
      </c>
      <c r="J15" s="121">
        <v>0.00043878894251864854</v>
      </c>
      <c r="K15" s="262">
        <v>1</v>
      </c>
      <c r="L15" s="199">
        <v>0.0003968253968253968</v>
      </c>
      <c r="M15" s="262">
        <v>0</v>
      </c>
      <c r="N15" s="199">
        <v>0</v>
      </c>
      <c r="O15" s="262">
        <f>_xlfn.IFERROR(VLOOKUP(R15,'[1]Sheet1'!$A$537:$C$581,2,FALSE),0)</f>
        <v>0</v>
      </c>
      <c r="P15" s="199">
        <f>_xlfn.IFERROR(VLOOKUP(R15,'[1]Sheet1'!$A$537:$C$581,3,FALSE)/100,0)</f>
        <v>0</v>
      </c>
      <c r="Q15" s="245"/>
      <c r="R15" s="323" t="s">
        <v>784</v>
      </c>
      <c r="S15" s="332"/>
    </row>
    <row r="16" spans="1:19" ht="28.5">
      <c r="A16" s="247">
        <v>23</v>
      </c>
      <c r="B16" s="227" t="s">
        <v>415</v>
      </c>
      <c r="C16" s="262">
        <v>0</v>
      </c>
      <c r="D16" s="199">
        <v>0</v>
      </c>
      <c r="E16" s="280">
        <v>0</v>
      </c>
      <c r="F16" s="199">
        <v>0</v>
      </c>
      <c r="G16" s="280">
        <v>0</v>
      </c>
      <c r="H16" s="121">
        <v>0</v>
      </c>
      <c r="I16" s="262">
        <v>1</v>
      </c>
      <c r="J16" s="121">
        <v>0.00043878894251864854</v>
      </c>
      <c r="K16" s="262">
        <v>4</v>
      </c>
      <c r="L16" s="199">
        <v>0.0015873015873015873</v>
      </c>
      <c r="M16" s="262">
        <v>0</v>
      </c>
      <c r="N16" s="199">
        <v>0</v>
      </c>
      <c r="O16" s="262">
        <f>_xlfn.IFERROR(VLOOKUP(R16,'[1]Sheet1'!$A$537:$C$581,2,FALSE),0)</f>
        <v>0</v>
      </c>
      <c r="P16" s="199">
        <f>_xlfn.IFERROR(VLOOKUP(R16,'[1]Sheet1'!$A$537:$C$581,3,FALSE)/100,0)</f>
        <v>0</v>
      </c>
      <c r="Q16" s="245"/>
      <c r="R16" s="323" t="s">
        <v>785</v>
      </c>
      <c r="S16" s="332"/>
    </row>
    <row r="17" spans="1:19" ht="28.5">
      <c r="A17" s="247">
        <v>24</v>
      </c>
      <c r="B17" s="227" t="s">
        <v>416</v>
      </c>
      <c r="C17" s="262">
        <v>2</v>
      </c>
      <c r="D17" s="199">
        <v>0.0008532423208191126</v>
      </c>
      <c r="E17" s="280">
        <v>2</v>
      </c>
      <c r="F17" s="199">
        <v>0.0008375209380234506</v>
      </c>
      <c r="G17" s="280">
        <v>0</v>
      </c>
      <c r="H17" s="121">
        <v>0</v>
      </c>
      <c r="I17" s="262">
        <v>0</v>
      </c>
      <c r="J17" s="121">
        <v>0</v>
      </c>
      <c r="K17" s="262">
        <v>2</v>
      </c>
      <c r="L17" s="199">
        <v>0.0007936507936507937</v>
      </c>
      <c r="M17" s="262">
        <v>2</v>
      </c>
      <c r="N17" s="199">
        <v>0.0007830853563038371</v>
      </c>
      <c r="O17" s="262">
        <f>_xlfn.IFERROR(VLOOKUP(R17,'[1]Sheet1'!$A$537:$C$581,2,FALSE),0)</f>
        <v>1</v>
      </c>
      <c r="P17" s="199">
        <f>_xlfn.IFERROR(VLOOKUP(R17,'[1]Sheet1'!$A$537:$C$581,3,FALSE)/100,0)</f>
        <v>0.000390015600624025</v>
      </c>
      <c r="Q17" s="245">
        <f t="shared" si="0"/>
        <v>-0.5</v>
      </c>
      <c r="R17" s="323" t="s">
        <v>786</v>
      </c>
      <c r="S17" s="332"/>
    </row>
    <row r="18" spans="1:19" ht="29.25" thickBot="1">
      <c r="A18" s="248">
        <v>29</v>
      </c>
      <c r="B18" s="228" t="s">
        <v>417</v>
      </c>
      <c r="C18" s="241">
        <v>0</v>
      </c>
      <c r="D18" s="200">
        <v>0</v>
      </c>
      <c r="E18" s="242">
        <v>0</v>
      </c>
      <c r="F18" s="200">
        <v>0</v>
      </c>
      <c r="G18" s="242">
        <v>1</v>
      </c>
      <c r="H18" s="124">
        <v>0.000434593654932638</v>
      </c>
      <c r="I18" s="241">
        <v>1</v>
      </c>
      <c r="J18" s="124">
        <v>0.00043878894251864854</v>
      </c>
      <c r="K18" s="241">
        <v>1</v>
      </c>
      <c r="L18" s="200">
        <v>0.0003968253968253968</v>
      </c>
      <c r="M18" s="241">
        <v>0</v>
      </c>
      <c r="N18" s="200">
        <v>0</v>
      </c>
      <c r="O18" s="241">
        <f>_xlfn.IFERROR(VLOOKUP(R18,'[1]Sheet1'!$A$537:$C$581,2,FALSE),0)</f>
        <v>2</v>
      </c>
      <c r="P18" s="200">
        <f>_xlfn.IFERROR(VLOOKUP(R18,'[1]Sheet1'!$A$537:$C$581,3,FALSE)/100,0)</f>
        <v>0.00078003120124805</v>
      </c>
      <c r="Q18" s="246"/>
      <c r="R18" s="323" t="s">
        <v>787</v>
      </c>
      <c r="S18" s="332"/>
    </row>
    <row r="19" spans="1:19" ht="28.5">
      <c r="A19" s="257">
        <v>30</v>
      </c>
      <c r="B19" s="258" t="s">
        <v>418</v>
      </c>
      <c r="C19" s="259">
        <v>4</v>
      </c>
      <c r="D19" s="277">
        <v>0.0017064846416382253</v>
      </c>
      <c r="E19" s="278">
        <v>7</v>
      </c>
      <c r="F19" s="277">
        <v>0.002931323283082077</v>
      </c>
      <c r="G19" s="278">
        <v>4</v>
      </c>
      <c r="H19" s="120">
        <v>0.001738374619730552</v>
      </c>
      <c r="I19" s="259">
        <v>9</v>
      </c>
      <c r="J19" s="120">
        <v>0.003949100482667837</v>
      </c>
      <c r="K19" s="259">
        <v>7</v>
      </c>
      <c r="L19" s="277">
        <v>0.002777777777777778</v>
      </c>
      <c r="M19" s="259">
        <v>11</v>
      </c>
      <c r="N19" s="277">
        <v>0.004306969459671104</v>
      </c>
      <c r="O19" s="259">
        <f>_xlfn.IFERROR(VLOOKUP(R19,'[1]Sheet1'!$A$537:$C$581,2,FALSE),0)</f>
        <v>7</v>
      </c>
      <c r="P19" s="277">
        <f>_xlfn.IFERROR(VLOOKUP(R19,'[1]Sheet1'!$A$537:$C$581,3,FALSE)/100,0)</f>
        <v>0.002730109204368175</v>
      </c>
      <c r="Q19" s="279">
        <f t="shared" si="0"/>
        <v>-0.36363636363636365</v>
      </c>
      <c r="R19" s="323" t="s">
        <v>788</v>
      </c>
      <c r="S19" s="332"/>
    </row>
    <row r="20" spans="1:19" ht="15">
      <c r="A20" s="247">
        <v>31</v>
      </c>
      <c r="B20" s="227" t="s">
        <v>419</v>
      </c>
      <c r="C20" s="262">
        <v>2</v>
      </c>
      <c r="D20" s="199">
        <v>0.0008532423208191126</v>
      </c>
      <c r="E20" s="280">
        <v>0</v>
      </c>
      <c r="F20" s="199">
        <v>0</v>
      </c>
      <c r="G20" s="280">
        <v>1</v>
      </c>
      <c r="H20" s="121">
        <v>0.000434593654932638</v>
      </c>
      <c r="I20" s="262">
        <v>2</v>
      </c>
      <c r="J20" s="121">
        <v>0.0008775778850372971</v>
      </c>
      <c r="K20" s="262">
        <v>0</v>
      </c>
      <c r="L20" s="199">
        <v>0</v>
      </c>
      <c r="M20" s="262">
        <v>4</v>
      </c>
      <c r="N20" s="199">
        <v>0.0015661707126076742</v>
      </c>
      <c r="O20" s="262">
        <f>_xlfn.IFERROR(VLOOKUP(R20,'[1]Sheet1'!$A$537:$C$581,2,FALSE),0)</f>
        <v>0</v>
      </c>
      <c r="P20" s="199">
        <f>_xlfn.IFERROR(VLOOKUP(R20,'[1]Sheet1'!$A$537:$C$581,3,FALSE)/100,0)</f>
        <v>0</v>
      </c>
      <c r="Q20" s="245">
        <f t="shared" si="0"/>
        <v>-1</v>
      </c>
      <c r="R20" s="327" t="s">
        <v>956</v>
      </c>
      <c r="S20" s="332"/>
    </row>
    <row r="21" spans="1:19" ht="28.5">
      <c r="A21" s="247">
        <v>32</v>
      </c>
      <c r="B21" s="227" t="s">
        <v>420</v>
      </c>
      <c r="C21" s="262">
        <v>8</v>
      </c>
      <c r="D21" s="199">
        <v>0.0034129692832764505</v>
      </c>
      <c r="E21" s="280">
        <v>8</v>
      </c>
      <c r="F21" s="199">
        <v>0.0033500837520938024</v>
      </c>
      <c r="G21" s="280">
        <v>8</v>
      </c>
      <c r="H21" s="121">
        <v>0.003476749239461104</v>
      </c>
      <c r="I21" s="262">
        <v>4</v>
      </c>
      <c r="J21" s="121">
        <v>0.0017551557700745941</v>
      </c>
      <c r="K21" s="262">
        <v>2</v>
      </c>
      <c r="L21" s="199">
        <v>0.0007936507936507937</v>
      </c>
      <c r="M21" s="262">
        <v>3</v>
      </c>
      <c r="N21" s="199">
        <v>0.0011746280344557558</v>
      </c>
      <c r="O21" s="262">
        <f>_xlfn.IFERROR(VLOOKUP(R21,'[1]Sheet1'!$A$537:$C$581,2,FALSE),0)</f>
        <v>4</v>
      </c>
      <c r="P21" s="199">
        <f>_xlfn.IFERROR(VLOOKUP(R21,'[1]Sheet1'!$A$537:$C$581,3,FALSE)/100,0)</f>
        <v>0.0015600624024961</v>
      </c>
      <c r="Q21" s="245">
        <f t="shared" si="0"/>
        <v>0.3333333333333333</v>
      </c>
      <c r="R21" s="323" t="s">
        <v>789</v>
      </c>
      <c r="S21" s="332"/>
    </row>
    <row r="22" spans="1:19" ht="28.5">
      <c r="A22" s="247">
        <v>33</v>
      </c>
      <c r="B22" s="227" t="s">
        <v>421</v>
      </c>
      <c r="C22" s="262">
        <v>9</v>
      </c>
      <c r="D22" s="199">
        <v>0.0038395904436860067</v>
      </c>
      <c r="E22" s="280">
        <v>9</v>
      </c>
      <c r="F22" s="199">
        <v>0.0037688442211055275</v>
      </c>
      <c r="G22" s="280">
        <v>12</v>
      </c>
      <c r="H22" s="121">
        <v>0.005215123859191656</v>
      </c>
      <c r="I22" s="262">
        <v>7</v>
      </c>
      <c r="J22" s="121">
        <v>0.00307152259763054</v>
      </c>
      <c r="K22" s="262">
        <v>11</v>
      </c>
      <c r="L22" s="199">
        <v>0.004365079365079365</v>
      </c>
      <c r="M22" s="262">
        <v>6</v>
      </c>
      <c r="N22" s="199">
        <v>0.0023492560689115116</v>
      </c>
      <c r="O22" s="262">
        <f>_xlfn.IFERROR(VLOOKUP(R22,'[1]Sheet1'!$A$537:$C$581,2,FALSE),0)</f>
        <v>6</v>
      </c>
      <c r="P22" s="199">
        <f>_xlfn.IFERROR(VLOOKUP(R22,'[1]Sheet1'!$A$537:$C$581,3,FALSE)/100,0)</f>
        <v>0.00234009360374415</v>
      </c>
      <c r="Q22" s="245">
        <f t="shared" si="0"/>
        <v>0</v>
      </c>
      <c r="R22" s="323" t="s">
        <v>790</v>
      </c>
      <c r="S22" s="332"/>
    </row>
    <row r="23" spans="1:19" ht="28.5">
      <c r="A23" s="247">
        <v>34</v>
      </c>
      <c r="B23" s="227" t="s">
        <v>422</v>
      </c>
      <c r="C23" s="262">
        <v>7</v>
      </c>
      <c r="D23" s="199">
        <v>0.0029863481228668944</v>
      </c>
      <c r="E23" s="280">
        <v>5</v>
      </c>
      <c r="F23" s="199">
        <v>0.0020938023450586263</v>
      </c>
      <c r="G23" s="280">
        <v>7</v>
      </c>
      <c r="H23" s="121">
        <v>0.003042155584528466</v>
      </c>
      <c r="I23" s="262">
        <v>3</v>
      </c>
      <c r="J23" s="121">
        <v>0.0013163668275559457</v>
      </c>
      <c r="K23" s="262">
        <v>4</v>
      </c>
      <c r="L23" s="199">
        <v>0.0015873015873015873</v>
      </c>
      <c r="M23" s="262">
        <v>9</v>
      </c>
      <c r="N23" s="199">
        <v>0.0035238841033672667</v>
      </c>
      <c r="O23" s="262">
        <f>_xlfn.IFERROR(VLOOKUP(R23,'[1]Sheet1'!$A$537:$C$581,2,FALSE),0)</f>
        <v>8</v>
      </c>
      <c r="P23" s="199">
        <f>_xlfn.IFERROR(VLOOKUP(R23,'[1]Sheet1'!$A$537:$C$581,3,FALSE)/100,0)</f>
        <v>0.0031201248049922</v>
      </c>
      <c r="Q23" s="245">
        <f t="shared" si="0"/>
        <v>-0.1111111111111111</v>
      </c>
      <c r="R23" s="323" t="s">
        <v>791</v>
      </c>
      <c r="S23" s="332"/>
    </row>
    <row r="24" spans="1:19" ht="28.5">
      <c r="A24" s="247">
        <v>35</v>
      </c>
      <c r="B24" s="227" t="s">
        <v>423</v>
      </c>
      <c r="C24" s="262">
        <v>18</v>
      </c>
      <c r="D24" s="199">
        <v>0.007679180887372013</v>
      </c>
      <c r="E24" s="280">
        <v>24</v>
      </c>
      <c r="F24" s="199">
        <v>0.010050251256281407</v>
      </c>
      <c r="G24" s="280">
        <v>14</v>
      </c>
      <c r="H24" s="121">
        <v>0.006084311169056932</v>
      </c>
      <c r="I24" s="262">
        <v>10</v>
      </c>
      <c r="J24" s="121">
        <v>0.004387889425186486</v>
      </c>
      <c r="K24" s="262">
        <v>16</v>
      </c>
      <c r="L24" s="199">
        <v>0.006349206349206349</v>
      </c>
      <c r="M24" s="262">
        <v>17</v>
      </c>
      <c r="N24" s="199">
        <v>0.006656225528582615</v>
      </c>
      <c r="O24" s="262">
        <f>_xlfn.IFERROR(VLOOKUP(R24,'[1]Sheet1'!$A$537:$C$581,2,FALSE),0)</f>
        <v>14</v>
      </c>
      <c r="P24" s="199">
        <f>_xlfn.IFERROR(VLOOKUP(R24,'[1]Sheet1'!$A$537:$C$581,3,FALSE)/100,0)</f>
        <v>0.00546021840873635</v>
      </c>
      <c r="Q24" s="245">
        <f t="shared" si="0"/>
        <v>-0.17647058823529413</v>
      </c>
      <c r="R24" s="323" t="s">
        <v>792</v>
      </c>
      <c r="S24" s="332"/>
    </row>
    <row r="25" spans="1:19" ht="29.25" thickBot="1">
      <c r="A25" s="281">
        <v>39</v>
      </c>
      <c r="B25" s="230" t="s">
        <v>424</v>
      </c>
      <c r="C25" s="241">
        <v>5</v>
      </c>
      <c r="D25" s="200">
        <v>0.0021331058020477816</v>
      </c>
      <c r="E25" s="242">
        <v>2</v>
      </c>
      <c r="F25" s="200">
        <v>0.0008375209380234506</v>
      </c>
      <c r="G25" s="242">
        <v>4</v>
      </c>
      <c r="H25" s="124">
        <v>0.001738374619730552</v>
      </c>
      <c r="I25" s="241">
        <v>3</v>
      </c>
      <c r="J25" s="124">
        <v>0.0013163668275559457</v>
      </c>
      <c r="K25" s="241">
        <v>6</v>
      </c>
      <c r="L25" s="200">
        <v>0.002380952380952381</v>
      </c>
      <c r="M25" s="241">
        <v>4</v>
      </c>
      <c r="N25" s="200">
        <v>0.0015661707126076742</v>
      </c>
      <c r="O25" s="241">
        <f>_xlfn.IFERROR(VLOOKUP(R25,'[1]Sheet1'!$A$537:$C$581,2,FALSE),0)</f>
        <v>15</v>
      </c>
      <c r="P25" s="200">
        <f>_xlfn.IFERROR(VLOOKUP(R25,'[1]Sheet1'!$A$537:$C$581,3,FALSE)/100,0)</f>
        <v>0.005850234009360375</v>
      </c>
      <c r="Q25" s="246">
        <f t="shared" si="0"/>
        <v>2.75</v>
      </c>
      <c r="R25" s="323" t="s">
        <v>793</v>
      </c>
      <c r="S25" s="332"/>
    </row>
    <row r="26" spans="1:19" ht="42.75">
      <c r="A26" s="257">
        <v>40</v>
      </c>
      <c r="B26" s="258" t="s">
        <v>425</v>
      </c>
      <c r="C26" s="259">
        <v>102</v>
      </c>
      <c r="D26" s="277">
        <v>0.043515358361774746</v>
      </c>
      <c r="E26" s="278">
        <v>137</v>
      </c>
      <c r="F26" s="277">
        <v>0.05737018425460637</v>
      </c>
      <c r="G26" s="278">
        <v>128</v>
      </c>
      <c r="H26" s="120">
        <v>0.055627987831377665</v>
      </c>
      <c r="I26" s="259">
        <v>132</v>
      </c>
      <c r="J26" s="120">
        <v>0.05792014041246161</v>
      </c>
      <c r="K26" s="259">
        <v>147</v>
      </c>
      <c r="L26" s="277">
        <v>0.05833333333333332</v>
      </c>
      <c r="M26" s="259">
        <v>134</v>
      </c>
      <c r="N26" s="277">
        <v>0.05246671887235708</v>
      </c>
      <c r="O26" s="259">
        <f>_xlfn.IFERROR(VLOOKUP(R26,'[1]Sheet1'!$A$537:$C$581,2,FALSE),0)</f>
        <v>127</v>
      </c>
      <c r="P26" s="277">
        <f>_xlfn.IFERROR(VLOOKUP(R26,'[1]Sheet1'!$A$537:$C$581,3,FALSE)/100,0)</f>
        <v>0.049531981279251174</v>
      </c>
      <c r="Q26" s="279">
        <f t="shared" si="0"/>
        <v>-0.05223880597014925</v>
      </c>
      <c r="R26" s="323" t="s">
        <v>794</v>
      </c>
      <c r="S26" s="332"/>
    </row>
    <row r="27" spans="1:19" ht="42.75">
      <c r="A27" s="247">
        <v>41</v>
      </c>
      <c r="B27" s="227" t="s">
        <v>426</v>
      </c>
      <c r="C27" s="262">
        <v>8</v>
      </c>
      <c r="D27" s="199">
        <v>0.0034129692832764505</v>
      </c>
      <c r="E27" s="280">
        <v>7</v>
      </c>
      <c r="F27" s="199">
        <v>0.002931323283082077</v>
      </c>
      <c r="G27" s="280">
        <v>6</v>
      </c>
      <c r="H27" s="121">
        <v>0.002607561929595828</v>
      </c>
      <c r="I27" s="262">
        <v>8</v>
      </c>
      <c r="J27" s="121">
        <v>0.0035103115401491883</v>
      </c>
      <c r="K27" s="262">
        <v>5</v>
      </c>
      <c r="L27" s="199">
        <v>0.0019841269841269845</v>
      </c>
      <c r="M27" s="262">
        <v>5</v>
      </c>
      <c r="N27" s="199">
        <v>0.001957713390759593</v>
      </c>
      <c r="O27" s="262">
        <f>_xlfn.IFERROR(VLOOKUP(R27,'[1]Sheet1'!$A$537:$C$581,2,FALSE),0)</f>
        <v>14</v>
      </c>
      <c r="P27" s="199">
        <f>_xlfn.IFERROR(VLOOKUP(R27,'[1]Sheet1'!$A$537:$C$581,3,FALSE)/100,0)</f>
        <v>0.00546021840873635</v>
      </c>
      <c r="Q27" s="245">
        <f t="shared" si="0"/>
        <v>1.8</v>
      </c>
      <c r="R27" s="323" t="s">
        <v>795</v>
      </c>
      <c r="S27" s="332"/>
    </row>
    <row r="28" spans="1:19" ht="42.75">
      <c r="A28" s="247">
        <v>42</v>
      </c>
      <c r="B28" s="227" t="s">
        <v>427</v>
      </c>
      <c r="C28" s="262">
        <v>1174</v>
      </c>
      <c r="D28" s="199">
        <v>0.5008532423208191</v>
      </c>
      <c r="E28" s="280">
        <v>1183</v>
      </c>
      <c r="F28" s="199">
        <v>0.495393634840871</v>
      </c>
      <c r="G28" s="280">
        <v>1140</v>
      </c>
      <c r="H28" s="121">
        <v>0.4954367666232073</v>
      </c>
      <c r="I28" s="262">
        <v>1096</v>
      </c>
      <c r="J28" s="121">
        <v>0.48091268100043877</v>
      </c>
      <c r="K28" s="262">
        <v>1196</v>
      </c>
      <c r="L28" s="199">
        <v>0.4746031746031745</v>
      </c>
      <c r="M28" s="262">
        <v>1131</v>
      </c>
      <c r="N28" s="199">
        <v>0.4428347689898199</v>
      </c>
      <c r="O28" s="262">
        <f>_xlfn.IFERROR(VLOOKUP(R28,'[1]Sheet1'!$A$537:$C$581,2,FALSE),0)</f>
        <v>1184</v>
      </c>
      <c r="P28" s="199">
        <f>_xlfn.IFERROR(VLOOKUP(R28,'[1]Sheet1'!$A$537:$C$581,3,FALSE)/100,0)</f>
        <v>0.4617784711388456</v>
      </c>
      <c r="Q28" s="245">
        <f t="shared" si="0"/>
        <v>0.046861184792219276</v>
      </c>
      <c r="R28" s="323" t="s">
        <v>796</v>
      </c>
      <c r="S28" s="332"/>
    </row>
    <row r="29" spans="1:19" ht="42.75">
      <c r="A29" s="247">
        <v>43</v>
      </c>
      <c r="B29" s="227" t="s">
        <v>428</v>
      </c>
      <c r="C29" s="262">
        <v>6</v>
      </c>
      <c r="D29" s="199">
        <v>0.002559726962457338</v>
      </c>
      <c r="E29" s="280">
        <v>8</v>
      </c>
      <c r="F29" s="199">
        <v>0.0033500837520938024</v>
      </c>
      <c r="G29" s="280">
        <v>3</v>
      </c>
      <c r="H29" s="121">
        <v>0.001303780964797914</v>
      </c>
      <c r="I29" s="262">
        <v>10</v>
      </c>
      <c r="J29" s="121">
        <v>0.004387889425186486</v>
      </c>
      <c r="K29" s="262">
        <v>9</v>
      </c>
      <c r="L29" s="199">
        <v>0.0035714285714285713</v>
      </c>
      <c r="M29" s="262">
        <v>10</v>
      </c>
      <c r="N29" s="199">
        <v>0.003915426781519186</v>
      </c>
      <c r="O29" s="262">
        <f>_xlfn.IFERROR(VLOOKUP(R29,'[1]Sheet1'!$A$537:$C$581,2,FALSE),0)</f>
        <v>7</v>
      </c>
      <c r="P29" s="199">
        <f>_xlfn.IFERROR(VLOOKUP(R29,'[1]Sheet1'!$A$537:$C$581,3,FALSE)/100,0)</f>
        <v>0.002730109204368175</v>
      </c>
      <c r="Q29" s="245">
        <f t="shared" si="0"/>
        <v>-0.3</v>
      </c>
      <c r="R29" s="323" t="s">
        <v>797</v>
      </c>
      <c r="S29" s="332"/>
    </row>
    <row r="30" spans="1:19" ht="28.5">
      <c r="A30" s="247">
        <v>44</v>
      </c>
      <c r="B30" s="227" t="s">
        <v>429</v>
      </c>
      <c r="C30" s="262">
        <v>24</v>
      </c>
      <c r="D30" s="199">
        <v>0.010238907849829351</v>
      </c>
      <c r="E30" s="280">
        <v>31</v>
      </c>
      <c r="F30" s="199">
        <v>0.012981574539363484</v>
      </c>
      <c r="G30" s="280">
        <v>34</v>
      </c>
      <c r="H30" s="121">
        <v>0.01477618426770969</v>
      </c>
      <c r="I30" s="262">
        <v>37</v>
      </c>
      <c r="J30" s="121">
        <v>0.016235190873189996</v>
      </c>
      <c r="K30" s="262">
        <v>21</v>
      </c>
      <c r="L30" s="199">
        <v>0.008333333333333335</v>
      </c>
      <c r="M30" s="262">
        <v>34</v>
      </c>
      <c r="N30" s="199">
        <v>0.01331245105716523</v>
      </c>
      <c r="O30" s="262">
        <f>_xlfn.IFERROR(VLOOKUP(R30,'[1]Sheet1'!$A$537:$C$581,2,FALSE),0)</f>
        <v>26</v>
      </c>
      <c r="P30" s="199">
        <f>_xlfn.IFERROR(VLOOKUP(R30,'[1]Sheet1'!$A$537:$C$581,3,FALSE)/100,0)</f>
        <v>0.010140405616224651</v>
      </c>
      <c r="Q30" s="245">
        <f t="shared" si="0"/>
        <v>-0.23529411764705882</v>
      </c>
      <c r="R30" s="323" t="s">
        <v>798</v>
      </c>
      <c r="S30" s="332"/>
    </row>
    <row r="31" spans="1:19" ht="15">
      <c r="A31" s="247">
        <v>45</v>
      </c>
      <c r="B31" s="227" t="s">
        <v>430</v>
      </c>
      <c r="C31" s="262">
        <v>1</v>
      </c>
      <c r="D31" s="199">
        <v>0.0004266211604095563</v>
      </c>
      <c r="E31" s="280">
        <v>2</v>
      </c>
      <c r="F31" s="199">
        <v>0.0008375209380234506</v>
      </c>
      <c r="G31" s="280">
        <v>2</v>
      </c>
      <c r="H31" s="121">
        <v>0.000869187309865276</v>
      </c>
      <c r="I31" s="262">
        <v>1</v>
      </c>
      <c r="J31" s="121">
        <v>0.00043878894251864854</v>
      </c>
      <c r="K31" s="262">
        <v>2</v>
      </c>
      <c r="L31" s="199">
        <v>0.0007936507936507937</v>
      </c>
      <c r="M31" s="262">
        <v>2</v>
      </c>
      <c r="N31" s="199">
        <v>0.0007830853563038371</v>
      </c>
      <c r="O31" s="262">
        <f>_xlfn.IFERROR(VLOOKUP(R31,'[1]Sheet1'!$A$537:$C$581,2,FALSE),0)</f>
        <v>0</v>
      </c>
      <c r="P31" s="199">
        <f>_xlfn.IFERROR(VLOOKUP(R31,'[1]Sheet1'!$A$537:$C$581,3,FALSE)/100,0)</f>
        <v>0</v>
      </c>
      <c r="Q31" s="245">
        <f t="shared" si="0"/>
        <v>-1</v>
      </c>
      <c r="R31" s="323" t="s">
        <v>799</v>
      </c>
      <c r="S31" s="332"/>
    </row>
    <row r="32" spans="1:19" ht="29.25" thickBot="1">
      <c r="A32" s="248">
        <v>49</v>
      </c>
      <c r="B32" s="228" t="s">
        <v>431</v>
      </c>
      <c r="C32" s="241">
        <v>26</v>
      </c>
      <c r="D32" s="200">
        <v>0.011092150170648464</v>
      </c>
      <c r="E32" s="242">
        <v>22</v>
      </c>
      <c r="F32" s="200">
        <v>0.009212730318257957</v>
      </c>
      <c r="G32" s="242">
        <v>13</v>
      </c>
      <c r="H32" s="124">
        <v>0.005649717514124294</v>
      </c>
      <c r="I32" s="241">
        <v>24</v>
      </c>
      <c r="J32" s="124">
        <v>0.010530934620447565</v>
      </c>
      <c r="K32" s="241">
        <v>34</v>
      </c>
      <c r="L32" s="200">
        <v>0.013492063492063493</v>
      </c>
      <c r="M32" s="241">
        <v>30</v>
      </c>
      <c r="N32" s="200">
        <v>0.011746280344557557</v>
      </c>
      <c r="O32" s="241">
        <f>_xlfn.IFERROR(VLOOKUP(R32,'[1]Sheet1'!$A$537:$C$581,2,FALSE),0)</f>
        <v>23</v>
      </c>
      <c r="P32" s="200">
        <f>_xlfn.IFERROR(VLOOKUP(R32,'[1]Sheet1'!$A$537:$C$581,3,FALSE)/100,0)</f>
        <v>0.008970358814352574</v>
      </c>
      <c r="Q32" s="246">
        <f t="shared" si="0"/>
        <v>-0.23333333333333334</v>
      </c>
      <c r="R32" s="323" t="s">
        <v>800</v>
      </c>
      <c r="S32" s="332"/>
    </row>
    <row r="33" spans="1:19" ht="28.5">
      <c r="A33" s="257">
        <v>50</v>
      </c>
      <c r="B33" s="258" t="s">
        <v>432</v>
      </c>
      <c r="C33" s="259">
        <v>33</v>
      </c>
      <c r="D33" s="277">
        <v>0.014078498293515358</v>
      </c>
      <c r="E33" s="278">
        <v>23</v>
      </c>
      <c r="F33" s="277">
        <v>0.009631490787269681</v>
      </c>
      <c r="G33" s="278">
        <v>22</v>
      </c>
      <c r="H33" s="120">
        <v>0.009561060408518035</v>
      </c>
      <c r="I33" s="259">
        <v>14</v>
      </c>
      <c r="J33" s="120">
        <v>0.00614304519526108</v>
      </c>
      <c r="K33" s="259">
        <v>29</v>
      </c>
      <c r="L33" s="277">
        <v>0.011507936507936509</v>
      </c>
      <c r="M33" s="259">
        <v>36</v>
      </c>
      <c r="N33" s="277">
        <v>0.014095536413469067</v>
      </c>
      <c r="O33" s="259">
        <f>_xlfn.IFERROR(VLOOKUP(R33,'[1]Sheet1'!$A$537:$C$581,2,FALSE),0)</f>
        <v>39</v>
      </c>
      <c r="P33" s="277">
        <f>_xlfn.IFERROR(VLOOKUP(R33,'[1]Sheet1'!$A$537:$C$581,3,FALSE)/100,0)</f>
        <v>0.015210608424336974</v>
      </c>
      <c r="Q33" s="279">
        <f t="shared" si="0"/>
        <v>0.08333333333333333</v>
      </c>
      <c r="R33" s="323" t="s">
        <v>801</v>
      </c>
      <c r="S33" s="332"/>
    </row>
    <row r="34" spans="1:19" ht="15">
      <c r="A34" s="247">
        <v>51</v>
      </c>
      <c r="B34" s="227" t="s">
        <v>433</v>
      </c>
      <c r="C34" s="262">
        <v>17</v>
      </c>
      <c r="D34" s="199">
        <v>0.007252559726962458</v>
      </c>
      <c r="E34" s="280">
        <v>14</v>
      </c>
      <c r="F34" s="199">
        <v>0.005862646566164154</v>
      </c>
      <c r="G34" s="280">
        <v>16</v>
      </c>
      <c r="H34" s="121">
        <v>0.006953498478922208</v>
      </c>
      <c r="I34" s="262">
        <v>8</v>
      </c>
      <c r="J34" s="121">
        <v>0.0035103115401491883</v>
      </c>
      <c r="K34" s="262">
        <v>11</v>
      </c>
      <c r="L34" s="199">
        <v>0.004365079365079365</v>
      </c>
      <c r="M34" s="262">
        <v>15</v>
      </c>
      <c r="N34" s="199">
        <v>0.005873140172278779</v>
      </c>
      <c r="O34" s="262">
        <f>_xlfn.IFERROR(VLOOKUP(R34,'[1]Sheet1'!$A$537:$C$581,2,FALSE),0)</f>
        <v>13</v>
      </c>
      <c r="P34" s="199">
        <f>_xlfn.IFERROR(VLOOKUP(R34,'[1]Sheet1'!$A$537:$C$581,3,FALSE)/100,0)</f>
        <v>0.0050702028081123255</v>
      </c>
      <c r="Q34" s="245">
        <f t="shared" si="0"/>
        <v>-0.13333333333333333</v>
      </c>
      <c r="R34" s="323" t="s">
        <v>802</v>
      </c>
      <c r="S34" s="332"/>
    </row>
    <row r="35" spans="1:19" ht="28.5">
      <c r="A35" s="247">
        <v>52</v>
      </c>
      <c r="B35" s="227" t="s">
        <v>434</v>
      </c>
      <c r="C35" s="262">
        <v>82</v>
      </c>
      <c r="D35" s="199">
        <v>0.03498293515358362</v>
      </c>
      <c r="E35" s="280">
        <v>93</v>
      </c>
      <c r="F35" s="199">
        <v>0.038944723618090454</v>
      </c>
      <c r="G35" s="280">
        <v>78</v>
      </c>
      <c r="H35" s="121">
        <v>0.03389830508474576</v>
      </c>
      <c r="I35" s="262">
        <v>58</v>
      </c>
      <c r="J35" s="121">
        <v>0.025449758666081616</v>
      </c>
      <c r="K35" s="262">
        <v>76</v>
      </c>
      <c r="L35" s="199">
        <v>0.03015873015873016</v>
      </c>
      <c r="M35" s="262">
        <v>115</v>
      </c>
      <c r="N35" s="199">
        <v>0.04502740798747063</v>
      </c>
      <c r="O35" s="262">
        <f>_xlfn.IFERROR(VLOOKUP(R35,'[1]Sheet1'!$A$537:$C$581,2,FALSE),0)</f>
        <v>61</v>
      </c>
      <c r="P35" s="199">
        <f>_xlfn.IFERROR(VLOOKUP(R35,'[1]Sheet1'!$A$537:$C$581,3,FALSE)/100,0)</f>
        <v>0.02379095163806552</v>
      </c>
      <c r="Q35" s="245">
        <f t="shared" si="0"/>
        <v>-0.46956521739130436</v>
      </c>
      <c r="R35" s="323" t="s">
        <v>803</v>
      </c>
      <c r="S35" s="332"/>
    </row>
    <row r="36" spans="1:19" ht="29.25" thickBot="1">
      <c r="A36" s="248">
        <v>59</v>
      </c>
      <c r="B36" s="228" t="s">
        <v>435</v>
      </c>
      <c r="C36" s="241">
        <v>4</v>
      </c>
      <c r="D36" s="200">
        <v>0.0017064846416382253</v>
      </c>
      <c r="E36" s="242">
        <v>13</v>
      </c>
      <c r="F36" s="200">
        <v>0.005443886097152429</v>
      </c>
      <c r="G36" s="242">
        <v>3</v>
      </c>
      <c r="H36" s="124">
        <v>0.001303780964797914</v>
      </c>
      <c r="I36" s="241">
        <v>3</v>
      </c>
      <c r="J36" s="124">
        <v>0.0013163668275559457</v>
      </c>
      <c r="K36" s="241">
        <v>8</v>
      </c>
      <c r="L36" s="200">
        <v>0.0031746031746031746</v>
      </c>
      <c r="M36" s="241">
        <v>12</v>
      </c>
      <c r="N36" s="200">
        <v>0.004698512137823023</v>
      </c>
      <c r="O36" s="241">
        <f>_xlfn.IFERROR(VLOOKUP(R36,'[1]Sheet1'!$A$537:$C$581,2,FALSE),0)</f>
        <v>7</v>
      </c>
      <c r="P36" s="200">
        <f>_xlfn.IFERROR(VLOOKUP(R36,'[1]Sheet1'!$A$537:$C$581,3,FALSE)/100,0)</f>
        <v>0.002730109204368175</v>
      </c>
      <c r="Q36" s="246">
        <f t="shared" si="0"/>
        <v>-0.4166666666666667</v>
      </c>
      <c r="R36" s="323" t="s">
        <v>804</v>
      </c>
      <c r="S36" s="332"/>
    </row>
    <row r="37" spans="1:19" ht="42.75">
      <c r="A37" s="257">
        <v>60</v>
      </c>
      <c r="B37" s="258" t="s">
        <v>436</v>
      </c>
      <c r="C37" s="259">
        <v>13</v>
      </c>
      <c r="D37" s="277">
        <v>0.005546075085324232</v>
      </c>
      <c r="E37" s="278">
        <v>6</v>
      </c>
      <c r="F37" s="277">
        <v>0.002512562814070352</v>
      </c>
      <c r="G37" s="278">
        <v>4</v>
      </c>
      <c r="H37" s="120">
        <v>0.001738374619730552</v>
      </c>
      <c r="I37" s="259">
        <v>7</v>
      </c>
      <c r="J37" s="120">
        <v>0.00307152259763054</v>
      </c>
      <c r="K37" s="259">
        <v>5</v>
      </c>
      <c r="L37" s="277">
        <v>0.0019841269841269845</v>
      </c>
      <c r="M37" s="259">
        <v>7</v>
      </c>
      <c r="N37" s="277">
        <v>0.00274079874706343</v>
      </c>
      <c r="O37" s="259">
        <f>_xlfn.IFERROR(VLOOKUP(R37,'[1]Sheet1'!$A$537:$C$581,2,FALSE),0)</f>
        <v>6</v>
      </c>
      <c r="P37" s="277">
        <f>_xlfn.IFERROR(VLOOKUP(R37,'[1]Sheet1'!$A$537:$C$581,3,FALSE)/100,0)</f>
        <v>0.00234009360374415</v>
      </c>
      <c r="Q37" s="279">
        <f t="shared" si="0"/>
        <v>-0.14285714285714285</v>
      </c>
      <c r="R37" s="323" t="s">
        <v>805</v>
      </c>
      <c r="S37" s="332"/>
    </row>
    <row r="38" spans="1:19" ht="15">
      <c r="A38" s="247">
        <v>61</v>
      </c>
      <c r="B38" s="227" t="s">
        <v>437</v>
      </c>
      <c r="C38" s="262">
        <v>0</v>
      </c>
      <c r="D38" s="199">
        <v>0</v>
      </c>
      <c r="E38" s="280">
        <v>1</v>
      </c>
      <c r="F38" s="199">
        <v>0.0004187604690117253</v>
      </c>
      <c r="G38" s="280">
        <v>0</v>
      </c>
      <c r="H38" s="121">
        <v>0</v>
      </c>
      <c r="I38" s="262">
        <v>0</v>
      </c>
      <c r="J38" s="121">
        <v>0</v>
      </c>
      <c r="K38" s="262">
        <v>0</v>
      </c>
      <c r="L38" s="199">
        <v>0</v>
      </c>
      <c r="M38" s="262">
        <v>0</v>
      </c>
      <c r="N38" s="199">
        <v>0</v>
      </c>
      <c r="O38" s="262">
        <f>_xlfn.IFERROR(VLOOKUP(R38,'[1]Sheet1'!$A$537:$C$581,2,FALSE),0)</f>
        <v>0</v>
      </c>
      <c r="P38" s="199">
        <f>_xlfn.IFERROR(VLOOKUP(R38,'[1]Sheet1'!$A$537:$C$581,3,FALSE)/100,0)</f>
        <v>0</v>
      </c>
      <c r="Q38" s="245"/>
      <c r="S38" s="332"/>
    </row>
    <row r="39" spans="1:19" ht="15">
      <c r="A39" s="247">
        <v>62</v>
      </c>
      <c r="B39" s="227" t="s">
        <v>438</v>
      </c>
      <c r="C39" s="262">
        <v>1</v>
      </c>
      <c r="D39" s="199">
        <v>0.0004266211604095563</v>
      </c>
      <c r="E39" s="280">
        <v>0</v>
      </c>
      <c r="F39" s="199">
        <v>0</v>
      </c>
      <c r="G39" s="280">
        <v>2</v>
      </c>
      <c r="H39" s="121">
        <v>0.000869187309865276</v>
      </c>
      <c r="I39" s="262">
        <v>1</v>
      </c>
      <c r="J39" s="121">
        <v>0.00043878894251864854</v>
      </c>
      <c r="K39" s="262">
        <v>0</v>
      </c>
      <c r="L39" s="199">
        <v>0</v>
      </c>
      <c r="M39" s="262">
        <v>0</v>
      </c>
      <c r="N39" s="199">
        <v>0</v>
      </c>
      <c r="O39" s="262">
        <f>_xlfn.IFERROR(VLOOKUP(R39,'[1]Sheet1'!$A$537:$C$581,2,FALSE),0)</f>
        <v>1</v>
      </c>
      <c r="P39" s="199">
        <f>_xlfn.IFERROR(VLOOKUP(R39,'[1]Sheet1'!$A$537:$C$581,3,FALSE)/100,0)</f>
        <v>0.000390015600624025</v>
      </c>
      <c r="Q39" s="245"/>
      <c r="R39" s="327" t="s">
        <v>1040</v>
      </c>
      <c r="S39" s="332"/>
    </row>
    <row r="40" spans="1:19" ht="28.5">
      <c r="A40" s="247">
        <v>63</v>
      </c>
      <c r="B40" s="227" t="s">
        <v>439</v>
      </c>
      <c r="C40" s="262">
        <v>259</v>
      </c>
      <c r="D40" s="199">
        <v>0.11049488054607509</v>
      </c>
      <c r="E40" s="280">
        <v>284</v>
      </c>
      <c r="F40" s="199">
        <v>0.11892797319932999</v>
      </c>
      <c r="G40" s="280">
        <v>283</v>
      </c>
      <c r="H40" s="121">
        <v>0.12299000434593654</v>
      </c>
      <c r="I40" s="262">
        <v>287</v>
      </c>
      <c r="J40" s="121">
        <v>0.12593242650285214</v>
      </c>
      <c r="K40" s="262">
        <v>287</v>
      </c>
      <c r="L40" s="199">
        <v>0.11388888888888889</v>
      </c>
      <c r="M40" s="262">
        <v>302</v>
      </c>
      <c r="N40" s="199">
        <v>0.1182458888018794</v>
      </c>
      <c r="O40" s="262">
        <f>_xlfn.IFERROR(VLOOKUP(R40,'[1]Sheet1'!$A$537:$C$581,2,FALSE),0)</f>
        <v>326</v>
      </c>
      <c r="P40" s="199">
        <f>_xlfn.IFERROR(VLOOKUP(R40,'[1]Sheet1'!$A$537:$C$581,3,FALSE)/100,0)</f>
        <v>0.12714508580343215</v>
      </c>
      <c r="Q40" s="245">
        <f t="shared" si="0"/>
        <v>0.07947019867549669</v>
      </c>
      <c r="R40" s="323" t="s">
        <v>806</v>
      </c>
      <c r="S40" s="332"/>
    </row>
    <row r="41" spans="1:19" ht="28.5">
      <c r="A41" s="247">
        <v>64</v>
      </c>
      <c r="B41" s="227" t="s">
        <v>440</v>
      </c>
      <c r="C41" s="262">
        <v>38</v>
      </c>
      <c r="D41" s="199">
        <v>0.016211604095563138</v>
      </c>
      <c r="E41" s="280">
        <v>42</v>
      </c>
      <c r="F41" s="199">
        <v>0.017587939698492462</v>
      </c>
      <c r="G41" s="280">
        <v>42</v>
      </c>
      <c r="H41" s="121">
        <v>0.018252933507170794</v>
      </c>
      <c r="I41" s="262">
        <v>40</v>
      </c>
      <c r="J41" s="121">
        <v>0.017551557700745943</v>
      </c>
      <c r="K41" s="262">
        <v>52</v>
      </c>
      <c r="L41" s="199">
        <v>0.02063492063492063</v>
      </c>
      <c r="M41" s="262">
        <v>71</v>
      </c>
      <c r="N41" s="199">
        <v>0.027799530148786222</v>
      </c>
      <c r="O41" s="262">
        <f>_xlfn.IFERROR(VLOOKUP(R41,'[1]Sheet1'!$A$537:$C$581,2,FALSE),0)</f>
        <v>54</v>
      </c>
      <c r="P41" s="199">
        <f>_xlfn.IFERROR(VLOOKUP(R41,'[1]Sheet1'!$A$537:$C$581,3,FALSE)/100,0)</f>
        <v>0.021060842433697345</v>
      </c>
      <c r="Q41" s="245">
        <f t="shared" si="0"/>
        <v>-0.23943661971830985</v>
      </c>
      <c r="R41" s="323" t="s">
        <v>807</v>
      </c>
      <c r="S41" s="332"/>
    </row>
    <row r="42" spans="1:19" ht="29.25" thickBot="1">
      <c r="A42" s="281">
        <v>69</v>
      </c>
      <c r="B42" s="230" t="s">
        <v>441</v>
      </c>
      <c r="C42" s="241">
        <v>9</v>
      </c>
      <c r="D42" s="200">
        <v>0.0038395904436860067</v>
      </c>
      <c r="E42" s="242">
        <v>6</v>
      </c>
      <c r="F42" s="200">
        <v>0.002512562814070352</v>
      </c>
      <c r="G42" s="242">
        <v>13</v>
      </c>
      <c r="H42" s="124">
        <v>0.005649717514124294</v>
      </c>
      <c r="I42" s="241">
        <v>6</v>
      </c>
      <c r="J42" s="124">
        <v>0.0026327336551118913</v>
      </c>
      <c r="K42" s="241">
        <v>4</v>
      </c>
      <c r="L42" s="200">
        <v>0.0015873015873015873</v>
      </c>
      <c r="M42" s="241">
        <v>8</v>
      </c>
      <c r="N42" s="200">
        <v>0.0031323414252153485</v>
      </c>
      <c r="O42" s="241">
        <f>_xlfn.IFERROR(VLOOKUP(R42,'[1]Sheet1'!$A$537:$C$581,2,FALSE),0)</f>
        <v>18</v>
      </c>
      <c r="P42" s="200">
        <f>_xlfn.IFERROR(VLOOKUP(R42,'[1]Sheet1'!$A$537:$C$581,3,FALSE)/100,0)</f>
        <v>0.0070202808112324495</v>
      </c>
      <c r="Q42" s="246">
        <f t="shared" si="0"/>
        <v>1.25</v>
      </c>
      <c r="R42" s="323" t="s">
        <v>808</v>
      </c>
      <c r="S42" s="332"/>
    </row>
    <row r="43" spans="1:19" ht="42.75">
      <c r="A43" s="257">
        <v>70</v>
      </c>
      <c r="B43" s="258" t="s">
        <v>442</v>
      </c>
      <c r="C43" s="259">
        <v>11</v>
      </c>
      <c r="D43" s="277">
        <v>0.00469283276450512</v>
      </c>
      <c r="E43" s="278">
        <v>11</v>
      </c>
      <c r="F43" s="277">
        <v>0.0046063651591289785</v>
      </c>
      <c r="G43" s="278">
        <v>13</v>
      </c>
      <c r="H43" s="120">
        <v>0.005649717514124294</v>
      </c>
      <c r="I43" s="259">
        <v>11</v>
      </c>
      <c r="J43" s="120">
        <v>0.004826678367705134</v>
      </c>
      <c r="K43" s="259">
        <v>11</v>
      </c>
      <c r="L43" s="277">
        <v>0.004365079365079365</v>
      </c>
      <c r="M43" s="259">
        <v>6</v>
      </c>
      <c r="N43" s="277">
        <v>0.0023492560689115116</v>
      </c>
      <c r="O43" s="259">
        <f>_xlfn.IFERROR(VLOOKUP(R43,'[1]Sheet1'!$A$537:$C$581,2,FALSE),0)</f>
        <v>17</v>
      </c>
      <c r="P43" s="277">
        <f>_xlfn.IFERROR(VLOOKUP(R43,'[1]Sheet1'!$A$537:$C$581,3,FALSE)/100,0)</f>
        <v>0.006630265210608425</v>
      </c>
      <c r="Q43" s="279">
        <f t="shared" si="0"/>
        <v>1.8333333333333333</v>
      </c>
      <c r="R43" s="323" t="s">
        <v>809</v>
      </c>
      <c r="S43" s="332"/>
    </row>
    <row r="44" spans="1:19" ht="15">
      <c r="A44" s="247">
        <v>71</v>
      </c>
      <c r="B44" s="227" t="s">
        <v>443</v>
      </c>
      <c r="C44" s="262">
        <v>6</v>
      </c>
      <c r="D44" s="199">
        <v>0.002559726962457338</v>
      </c>
      <c r="E44" s="280">
        <v>6</v>
      </c>
      <c r="F44" s="199">
        <v>0.002512562814070352</v>
      </c>
      <c r="G44" s="280">
        <v>2</v>
      </c>
      <c r="H44" s="121">
        <v>0.000869187309865276</v>
      </c>
      <c r="I44" s="262">
        <v>4</v>
      </c>
      <c r="J44" s="121">
        <v>0.0017551557700745941</v>
      </c>
      <c r="K44" s="262">
        <v>7</v>
      </c>
      <c r="L44" s="199">
        <v>0.002777777777777778</v>
      </c>
      <c r="M44" s="262">
        <v>6</v>
      </c>
      <c r="N44" s="199">
        <v>0.0023492560689115116</v>
      </c>
      <c r="O44" s="262">
        <f>_xlfn.IFERROR(VLOOKUP(R44,'[1]Sheet1'!$A$537:$C$581,2,FALSE),0)</f>
        <v>6</v>
      </c>
      <c r="P44" s="199">
        <f>_xlfn.IFERROR(VLOOKUP(R44,'[1]Sheet1'!$A$537:$C$581,3,FALSE)/100,0)</f>
        <v>0.00234009360374415</v>
      </c>
      <c r="Q44" s="245">
        <f t="shared" si="0"/>
        <v>0</v>
      </c>
      <c r="R44" s="323" t="s">
        <v>810</v>
      </c>
      <c r="S44" s="332"/>
    </row>
    <row r="45" spans="1:19" ht="15">
      <c r="A45" s="247">
        <v>72</v>
      </c>
      <c r="B45" s="227" t="s">
        <v>444</v>
      </c>
      <c r="C45" s="262">
        <v>2</v>
      </c>
      <c r="D45" s="199">
        <v>0.0008532423208191126</v>
      </c>
      <c r="E45" s="280">
        <v>5</v>
      </c>
      <c r="F45" s="199">
        <v>0.0020938023450586263</v>
      </c>
      <c r="G45" s="280">
        <v>2</v>
      </c>
      <c r="H45" s="121">
        <v>0.000869187309865276</v>
      </c>
      <c r="I45" s="262">
        <v>5</v>
      </c>
      <c r="J45" s="121">
        <v>0.002193944712593243</v>
      </c>
      <c r="K45" s="262">
        <v>2</v>
      </c>
      <c r="L45" s="199">
        <v>0.0007936507936507937</v>
      </c>
      <c r="M45" s="262">
        <v>4</v>
      </c>
      <c r="N45" s="199">
        <v>0.0015661707126076742</v>
      </c>
      <c r="O45" s="262">
        <f>_xlfn.IFERROR(VLOOKUP(R45,'[1]Sheet1'!$A$537:$C$581,2,FALSE),0)</f>
        <v>1</v>
      </c>
      <c r="P45" s="199">
        <f>_xlfn.IFERROR(VLOOKUP(R45,'[1]Sheet1'!$A$537:$C$581,3,FALSE)/100,0)</f>
        <v>0.000390015600624025</v>
      </c>
      <c r="Q45" s="245">
        <f t="shared" si="0"/>
        <v>-0.75</v>
      </c>
      <c r="R45" s="323" t="s">
        <v>811</v>
      </c>
      <c r="S45" s="332"/>
    </row>
    <row r="46" spans="1:19" ht="15">
      <c r="A46" s="247">
        <v>73</v>
      </c>
      <c r="B46" s="227" t="s">
        <v>445</v>
      </c>
      <c r="C46" s="262">
        <v>4</v>
      </c>
      <c r="D46" s="199">
        <v>0.0017064846416382253</v>
      </c>
      <c r="E46" s="280">
        <v>0</v>
      </c>
      <c r="F46" s="199">
        <v>0</v>
      </c>
      <c r="G46" s="280">
        <v>0</v>
      </c>
      <c r="H46" s="121">
        <v>0</v>
      </c>
      <c r="I46" s="262">
        <v>0</v>
      </c>
      <c r="J46" s="121">
        <v>0</v>
      </c>
      <c r="K46" s="262">
        <v>1</v>
      </c>
      <c r="L46" s="199">
        <v>0.0003968253968253968</v>
      </c>
      <c r="M46" s="262">
        <v>1</v>
      </c>
      <c r="N46" s="199">
        <v>0.00039154267815191856</v>
      </c>
      <c r="O46" s="262">
        <f>_xlfn.IFERROR(VLOOKUP(R46,'[1]Sheet1'!$A$537:$C$581,2,FALSE),0)</f>
        <v>1</v>
      </c>
      <c r="P46" s="199">
        <f>_xlfn.IFERROR(VLOOKUP(R46,'[1]Sheet1'!$A$537:$C$581,3,FALSE)/100,0)</f>
        <v>0.000390015600624025</v>
      </c>
      <c r="Q46" s="245">
        <f t="shared" si="0"/>
        <v>0</v>
      </c>
      <c r="R46" s="323" t="s">
        <v>812</v>
      </c>
      <c r="S46" s="332"/>
    </row>
    <row r="47" spans="1:19" ht="15">
      <c r="A47" s="247">
        <v>74</v>
      </c>
      <c r="B47" s="227" t="s">
        <v>446</v>
      </c>
      <c r="C47" s="262">
        <v>5</v>
      </c>
      <c r="D47" s="199">
        <v>0.0021331058020477816</v>
      </c>
      <c r="E47" s="280">
        <v>0</v>
      </c>
      <c r="F47" s="199">
        <v>0</v>
      </c>
      <c r="G47" s="280">
        <v>1</v>
      </c>
      <c r="H47" s="121">
        <v>0.000434593654932638</v>
      </c>
      <c r="I47" s="262">
        <v>1</v>
      </c>
      <c r="J47" s="121">
        <v>0.00043878894251864854</v>
      </c>
      <c r="K47" s="262">
        <v>1</v>
      </c>
      <c r="L47" s="199">
        <v>0.0003968253968253968</v>
      </c>
      <c r="M47" s="262">
        <v>2</v>
      </c>
      <c r="N47" s="199">
        <v>0.0007830853563038371</v>
      </c>
      <c r="O47" s="262">
        <f>_xlfn.IFERROR(VLOOKUP(R47,'[1]Sheet1'!$A$537:$C$581,2,FALSE),0)</f>
        <v>1</v>
      </c>
      <c r="P47" s="199">
        <f>_xlfn.IFERROR(VLOOKUP(R47,'[1]Sheet1'!$A$537:$C$581,3,FALSE)/100,0)</f>
        <v>0.000390015600624025</v>
      </c>
      <c r="Q47" s="245">
        <f t="shared" si="0"/>
        <v>-0.5</v>
      </c>
      <c r="R47" s="323" t="s">
        <v>813</v>
      </c>
      <c r="S47" s="332"/>
    </row>
    <row r="48" spans="1:19" ht="15">
      <c r="A48" s="247">
        <v>75</v>
      </c>
      <c r="B48" s="227" t="s">
        <v>447</v>
      </c>
      <c r="C48" s="262">
        <v>19</v>
      </c>
      <c r="D48" s="199">
        <v>0.008105802047781569</v>
      </c>
      <c r="E48" s="280">
        <v>22</v>
      </c>
      <c r="F48" s="199">
        <v>0.009212730318257957</v>
      </c>
      <c r="G48" s="280">
        <v>13</v>
      </c>
      <c r="H48" s="121">
        <v>0.005649717514124294</v>
      </c>
      <c r="I48" s="262">
        <v>18</v>
      </c>
      <c r="J48" s="121">
        <v>0.007898200965335674</v>
      </c>
      <c r="K48" s="262">
        <v>24</v>
      </c>
      <c r="L48" s="199">
        <v>0.009523809523809525</v>
      </c>
      <c r="M48" s="262">
        <v>19</v>
      </c>
      <c r="N48" s="199">
        <v>0.007439310884886452</v>
      </c>
      <c r="O48" s="262">
        <f>_xlfn.IFERROR(VLOOKUP(R48,'[1]Sheet1'!$A$537:$C$581,2,FALSE),0)</f>
        <v>17</v>
      </c>
      <c r="P48" s="199">
        <f>_xlfn.IFERROR(VLOOKUP(R48,'[1]Sheet1'!$A$537:$C$581,3,FALSE)/100,0)</f>
        <v>0.006630265210608425</v>
      </c>
      <c r="Q48" s="245">
        <f t="shared" si="0"/>
        <v>-0.10526315789473684</v>
      </c>
      <c r="R48" s="323" t="s">
        <v>814</v>
      </c>
      <c r="S48" s="332"/>
    </row>
    <row r="49" spans="1:18" ht="29.25" thickBot="1">
      <c r="A49" s="248">
        <v>79</v>
      </c>
      <c r="B49" s="228" t="s">
        <v>448</v>
      </c>
      <c r="C49" s="241">
        <v>14</v>
      </c>
      <c r="D49" s="200">
        <v>0.005972696245733789</v>
      </c>
      <c r="E49" s="242">
        <v>3</v>
      </c>
      <c r="F49" s="200">
        <v>0.001256281407035176</v>
      </c>
      <c r="G49" s="242">
        <v>11</v>
      </c>
      <c r="H49" s="124">
        <v>0.0047805302042590175</v>
      </c>
      <c r="I49" s="241">
        <v>9</v>
      </c>
      <c r="J49" s="124">
        <v>0.003949100482667837</v>
      </c>
      <c r="K49" s="241">
        <v>7</v>
      </c>
      <c r="L49" s="200">
        <v>0.002777777777777778</v>
      </c>
      <c r="M49" s="241">
        <v>11</v>
      </c>
      <c r="N49" s="200">
        <v>0.004306969459671104</v>
      </c>
      <c r="O49" s="241">
        <f>_xlfn.IFERROR(VLOOKUP(R49,'[1]Sheet1'!$A$537:$C$581,2,FALSE),0)</f>
        <v>14</v>
      </c>
      <c r="P49" s="200">
        <f>_xlfn.IFERROR(VLOOKUP(R49,'[1]Sheet1'!$A$537:$C$581,3,FALSE)/100,0)</f>
        <v>0.00546021840873635</v>
      </c>
      <c r="Q49" s="246">
        <f t="shared" si="0"/>
        <v>0.2727272727272727</v>
      </c>
      <c r="R49" s="323" t="s">
        <v>815</v>
      </c>
    </row>
    <row r="50" spans="1:18" ht="28.5">
      <c r="A50" s="257">
        <v>80</v>
      </c>
      <c r="B50" s="258" t="s">
        <v>449</v>
      </c>
      <c r="C50" s="259">
        <v>5</v>
      </c>
      <c r="D50" s="277">
        <v>0.0021331058020477816</v>
      </c>
      <c r="E50" s="278">
        <v>9</v>
      </c>
      <c r="F50" s="277">
        <v>0.0037688442211055275</v>
      </c>
      <c r="G50" s="278">
        <v>5</v>
      </c>
      <c r="H50" s="120">
        <v>0.0021729682746631897</v>
      </c>
      <c r="I50" s="259">
        <v>9</v>
      </c>
      <c r="J50" s="120">
        <v>0.003949100482667837</v>
      </c>
      <c r="K50" s="259">
        <v>11</v>
      </c>
      <c r="L50" s="277">
        <v>0.004365079365079365</v>
      </c>
      <c r="M50" s="259">
        <v>11</v>
      </c>
      <c r="N50" s="277">
        <v>0.004306969459671104</v>
      </c>
      <c r="O50" s="259">
        <f>_xlfn.IFERROR(VLOOKUP(R50,'[1]Sheet1'!$A$537:$C$581,2,FALSE),0)</f>
        <v>12</v>
      </c>
      <c r="P50" s="277">
        <f>_xlfn.IFERROR(VLOOKUP(R50,'[1]Sheet1'!$A$537:$C$581,3,FALSE)/100,0)</f>
        <v>0.0046801872074883</v>
      </c>
      <c r="Q50" s="279">
        <f t="shared" si="0"/>
        <v>0.09090909090909091</v>
      </c>
      <c r="R50" s="323" t="s">
        <v>816</v>
      </c>
    </row>
    <row r="51" spans="1:18" ht="15">
      <c r="A51" s="247">
        <v>81</v>
      </c>
      <c r="B51" s="227" t="s">
        <v>450</v>
      </c>
      <c r="C51" s="262">
        <v>45</v>
      </c>
      <c r="D51" s="199">
        <v>0.019197952218430035</v>
      </c>
      <c r="E51" s="280">
        <v>39</v>
      </c>
      <c r="F51" s="199">
        <v>0.016331658291457288</v>
      </c>
      <c r="G51" s="280">
        <v>38</v>
      </c>
      <c r="H51" s="121">
        <v>0.016514558887440245</v>
      </c>
      <c r="I51" s="262">
        <v>39</v>
      </c>
      <c r="J51" s="121">
        <v>0.017112768758227294</v>
      </c>
      <c r="K51" s="262">
        <v>43</v>
      </c>
      <c r="L51" s="199">
        <v>0.017063492063492062</v>
      </c>
      <c r="M51" s="262">
        <v>44</v>
      </c>
      <c r="N51" s="199">
        <v>0.017227877838684416</v>
      </c>
      <c r="O51" s="262">
        <f>_xlfn.IFERROR(VLOOKUP(R51,'[1]Sheet1'!$A$537:$C$581,2,FALSE),0)</f>
        <v>41</v>
      </c>
      <c r="P51" s="199">
        <f>_xlfn.IFERROR(VLOOKUP(R51,'[1]Sheet1'!$A$537:$C$581,3,FALSE)/100,0)</f>
        <v>0.015990639625585022</v>
      </c>
      <c r="Q51" s="245">
        <f t="shared" si="0"/>
        <v>-0.06818181818181818</v>
      </c>
      <c r="R51" s="323" t="s">
        <v>817</v>
      </c>
    </row>
    <row r="52" spans="1:18" ht="28.5">
      <c r="A52" s="247">
        <v>82</v>
      </c>
      <c r="B52" s="227" t="s">
        <v>451</v>
      </c>
      <c r="C52" s="262">
        <v>1</v>
      </c>
      <c r="D52" s="199">
        <v>0.0004266211604095563</v>
      </c>
      <c r="E52" s="280">
        <v>4</v>
      </c>
      <c r="F52" s="199">
        <v>0.0016750418760469012</v>
      </c>
      <c r="G52" s="280">
        <v>1</v>
      </c>
      <c r="H52" s="121">
        <v>0.000434593654932638</v>
      </c>
      <c r="I52" s="262">
        <v>0</v>
      </c>
      <c r="J52" s="121">
        <v>0</v>
      </c>
      <c r="K52" s="262">
        <v>1</v>
      </c>
      <c r="L52" s="199">
        <v>0.0003968253968253968</v>
      </c>
      <c r="M52" s="262">
        <v>2</v>
      </c>
      <c r="N52" s="199">
        <v>0.0007830853563038371</v>
      </c>
      <c r="O52" s="262">
        <f>_xlfn.IFERROR(VLOOKUP(R52,'[1]Sheet1'!$A$537:$C$581,2,FALSE),0)</f>
        <v>2</v>
      </c>
      <c r="P52" s="199">
        <f>_xlfn.IFERROR(VLOOKUP(R52,'[1]Sheet1'!$A$537:$C$581,3,FALSE)/100,0)</f>
        <v>0.00078003120124805</v>
      </c>
      <c r="Q52" s="245">
        <f t="shared" si="0"/>
        <v>0</v>
      </c>
      <c r="R52" s="323" t="s">
        <v>818</v>
      </c>
    </row>
    <row r="53" spans="1:18" ht="57">
      <c r="A53" s="247">
        <v>83</v>
      </c>
      <c r="B53" s="227" t="s">
        <v>452</v>
      </c>
      <c r="C53" s="262">
        <v>33</v>
      </c>
      <c r="D53" s="199">
        <v>0.014078498293515358</v>
      </c>
      <c r="E53" s="280">
        <v>20</v>
      </c>
      <c r="F53" s="199">
        <v>0.008375209380234505</v>
      </c>
      <c r="G53" s="280">
        <v>26</v>
      </c>
      <c r="H53" s="121">
        <v>0.011299435028248588</v>
      </c>
      <c r="I53" s="262">
        <v>13</v>
      </c>
      <c r="J53" s="121">
        <v>0.005704256252742431</v>
      </c>
      <c r="K53" s="262">
        <v>30</v>
      </c>
      <c r="L53" s="199">
        <v>0.011904761904761904</v>
      </c>
      <c r="M53" s="262">
        <v>35</v>
      </c>
      <c r="N53" s="199">
        <v>0.01370399373531715</v>
      </c>
      <c r="O53" s="262">
        <f>_xlfn.IFERROR(VLOOKUP(R53,'[1]Sheet1'!$A$537:$C$581,2,FALSE),0)</f>
        <v>44</v>
      </c>
      <c r="P53" s="199">
        <f>_xlfn.IFERROR(VLOOKUP(R53,'[1]Sheet1'!$A$537:$C$581,3,FALSE)/100,0)</f>
        <v>0.0171606864274571</v>
      </c>
      <c r="Q53" s="245">
        <f t="shared" si="0"/>
        <v>0.2571428571428571</v>
      </c>
      <c r="R53" s="323" t="s">
        <v>819</v>
      </c>
    </row>
    <row r="54" spans="1:18" ht="15">
      <c r="A54" s="247">
        <v>84</v>
      </c>
      <c r="B54" s="227" t="s">
        <v>453</v>
      </c>
      <c r="C54" s="262">
        <v>2</v>
      </c>
      <c r="D54" s="199">
        <v>0.0008532423208191126</v>
      </c>
      <c r="E54" s="280">
        <v>3</v>
      </c>
      <c r="F54" s="199">
        <v>0.001256281407035176</v>
      </c>
      <c r="G54" s="280">
        <v>3</v>
      </c>
      <c r="H54" s="121">
        <v>0.001303780964797914</v>
      </c>
      <c r="I54" s="262">
        <v>2</v>
      </c>
      <c r="J54" s="121">
        <v>0.0008775778850372971</v>
      </c>
      <c r="K54" s="262">
        <v>6</v>
      </c>
      <c r="L54" s="199">
        <v>0.002380952380952381</v>
      </c>
      <c r="M54" s="262">
        <v>4</v>
      </c>
      <c r="N54" s="199">
        <v>0.0015661707126076742</v>
      </c>
      <c r="O54" s="262">
        <f>_xlfn.IFERROR(VLOOKUP(R54,'[1]Sheet1'!$A$537:$C$581,2,FALSE),0)</f>
        <v>7</v>
      </c>
      <c r="P54" s="199">
        <f>_xlfn.IFERROR(VLOOKUP(R54,'[1]Sheet1'!$A$537:$C$581,3,FALSE)/100,0)</f>
        <v>0.002730109204368175</v>
      </c>
      <c r="Q54" s="245">
        <f t="shared" si="0"/>
        <v>0.75</v>
      </c>
      <c r="R54" s="323" t="s">
        <v>820</v>
      </c>
    </row>
    <row r="55" spans="1:18" ht="28.5">
      <c r="A55" s="247">
        <v>85</v>
      </c>
      <c r="B55" s="227" t="s">
        <v>454</v>
      </c>
      <c r="C55" s="262">
        <v>36</v>
      </c>
      <c r="D55" s="199">
        <v>0.015358361774744027</v>
      </c>
      <c r="E55" s="280">
        <v>32</v>
      </c>
      <c r="F55" s="199">
        <v>0.01340033500837521</v>
      </c>
      <c r="G55" s="280">
        <v>29</v>
      </c>
      <c r="H55" s="121">
        <v>0.012603215993046502</v>
      </c>
      <c r="I55" s="262">
        <v>22</v>
      </c>
      <c r="J55" s="121">
        <v>0.009653356735410267</v>
      </c>
      <c r="K55" s="262">
        <v>38</v>
      </c>
      <c r="L55" s="199">
        <v>0.01507936507936508</v>
      </c>
      <c r="M55" s="262">
        <v>26</v>
      </c>
      <c r="N55" s="199">
        <v>0.010180109631949883</v>
      </c>
      <c r="O55" s="262">
        <f>_xlfn.IFERROR(VLOOKUP(R55,'[1]Sheet1'!$A$537:$C$581,2,FALSE),0)</f>
        <v>32</v>
      </c>
      <c r="P55" s="199">
        <f>_xlfn.IFERROR(VLOOKUP(R55,'[1]Sheet1'!$A$537:$C$581,3,FALSE)/100,0)</f>
        <v>0.0124804992199688</v>
      </c>
      <c r="Q55" s="245">
        <f t="shared" si="0"/>
        <v>0.23076923076923078</v>
      </c>
      <c r="R55" s="323" t="s">
        <v>821</v>
      </c>
    </row>
    <row r="56" spans="1:18" ht="29.25" thickBot="1">
      <c r="A56" s="248">
        <v>89</v>
      </c>
      <c r="B56" s="228" t="s">
        <v>455</v>
      </c>
      <c r="C56" s="241">
        <v>8</v>
      </c>
      <c r="D56" s="200">
        <v>0.0034129692832764505</v>
      </c>
      <c r="E56" s="242">
        <v>9</v>
      </c>
      <c r="F56" s="200">
        <v>0.0037688442211055275</v>
      </c>
      <c r="G56" s="242">
        <v>13</v>
      </c>
      <c r="H56" s="124">
        <v>0.005649717514124294</v>
      </c>
      <c r="I56" s="241">
        <v>6</v>
      </c>
      <c r="J56" s="124">
        <v>0.0026327336551118913</v>
      </c>
      <c r="K56" s="241">
        <v>10</v>
      </c>
      <c r="L56" s="200">
        <v>0.003968253968253969</v>
      </c>
      <c r="M56" s="241">
        <v>11</v>
      </c>
      <c r="N56" s="200">
        <v>0.004306969459671104</v>
      </c>
      <c r="O56" s="241">
        <f>_xlfn.IFERROR(VLOOKUP(R56,'[1]Sheet1'!$A$537:$C$581,2,FALSE),0)</f>
        <v>6</v>
      </c>
      <c r="P56" s="200">
        <f>_xlfn.IFERROR(VLOOKUP(R56,'[1]Sheet1'!$A$537:$C$581,3,FALSE)/100,0)</f>
        <v>0.00234009360374415</v>
      </c>
      <c r="Q56" s="246">
        <f t="shared" si="0"/>
        <v>-0.45454545454545453</v>
      </c>
      <c r="R56" s="323" t="s">
        <v>822</v>
      </c>
    </row>
    <row r="57" spans="1:18" ht="15.75" thickBot="1">
      <c r="A57" s="251">
        <v>99</v>
      </c>
      <c r="B57" s="253" t="s">
        <v>456</v>
      </c>
      <c r="C57" s="254">
        <v>181</v>
      </c>
      <c r="D57" s="274">
        <v>0.07721843003412969</v>
      </c>
      <c r="E57" s="275">
        <v>162</v>
      </c>
      <c r="F57" s="274">
        <v>0.0678391959798995</v>
      </c>
      <c r="G57" s="275">
        <v>161</v>
      </c>
      <c r="H57" s="276">
        <v>0.06996957844415472</v>
      </c>
      <c r="I57" s="254">
        <v>187</v>
      </c>
      <c r="J57" s="276">
        <v>0.08205353225098727</v>
      </c>
      <c r="K57" s="254">
        <v>207</v>
      </c>
      <c r="L57" s="274">
        <v>0.08214285714285713</v>
      </c>
      <c r="M57" s="254">
        <v>217</v>
      </c>
      <c r="N57" s="274">
        <v>0.08496476115896633</v>
      </c>
      <c r="O57" s="254">
        <f>_xlfn.IFERROR(VLOOKUP(R57,'[1]Sheet1'!$A$537:$C$581,2,FALSE),0)</f>
        <v>222</v>
      </c>
      <c r="P57" s="274">
        <f>_xlfn.IFERROR(VLOOKUP(R57,'[1]Sheet1'!$A$537:$C$581,3,FALSE)/100,0)</f>
        <v>0.08658346333853356</v>
      </c>
      <c r="Q57" s="250">
        <f t="shared" si="0"/>
        <v>0.02304147465437788</v>
      </c>
      <c r="R57" s="323" t="s">
        <v>823</v>
      </c>
    </row>
    <row r="58" spans="1:18" ht="15.75" thickBot="1">
      <c r="A58" s="416" t="s">
        <v>125</v>
      </c>
      <c r="B58" s="417"/>
      <c r="C58" s="282">
        <v>2344</v>
      </c>
      <c r="D58" s="204">
        <v>1</v>
      </c>
      <c r="E58" s="283">
        <v>2388</v>
      </c>
      <c r="F58" s="204">
        <v>1</v>
      </c>
      <c r="G58" s="283">
        <v>2301</v>
      </c>
      <c r="H58" s="203">
        <v>1</v>
      </c>
      <c r="I58" s="282">
        <v>2279</v>
      </c>
      <c r="J58" s="203">
        <v>1</v>
      </c>
      <c r="K58" s="282">
        <v>2520</v>
      </c>
      <c r="L58" s="204">
        <v>1</v>
      </c>
      <c r="M58" s="282">
        <v>2554</v>
      </c>
      <c r="N58" s="204">
        <v>1</v>
      </c>
      <c r="O58" s="282">
        <f>_xlfn.IFERROR(VLOOKUP(R58,'[1]Sheet1'!$A$537:$C$581,2,FALSE),0)</f>
        <v>2564</v>
      </c>
      <c r="P58" s="204">
        <f>_xlfn.IFERROR(VLOOKUP(R58,'[1]Sheet1'!$A$537:$C$581,3,FALSE)/100,0)</f>
        <v>1</v>
      </c>
      <c r="Q58" s="246">
        <f t="shared" si="0"/>
        <v>0.003915426781519186</v>
      </c>
      <c r="R58" s="321" t="s">
        <v>73</v>
      </c>
    </row>
    <row r="59" spans="13:15" ht="15">
      <c r="M59" s="338"/>
      <c r="O59" s="338"/>
    </row>
    <row r="60" spans="13:15" ht="15">
      <c r="M60" s="338"/>
      <c r="O60" s="338"/>
    </row>
    <row r="61" ht="15">
      <c r="O61" s="338"/>
    </row>
  </sheetData>
  <sheetProtection/>
  <mergeCells count="14">
    <mergeCell ref="K4:L4"/>
    <mergeCell ref="I4:J4"/>
    <mergeCell ref="O4:P4"/>
    <mergeCell ref="C4:D4"/>
    <mergeCell ref="E4:F4"/>
    <mergeCell ref="G4:H4"/>
    <mergeCell ref="A58:B58"/>
    <mergeCell ref="M4:N4"/>
    <mergeCell ref="A1:Q1"/>
    <mergeCell ref="A2:Q2"/>
    <mergeCell ref="A3:A5"/>
    <mergeCell ref="B3:B5"/>
    <mergeCell ref="C3:P3"/>
    <mergeCell ref="Q3:Q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59"/>
  <sheetViews>
    <sheetView zoomScalePageLayoutView="0" workbookViewId="0" topLeftCell="A33">
      <selection activeCell="K59" sqref="K59"/>
    </sheetView>
  </sheetViews>
  <sheetFormatPr defaultColWidth="11.421875" defaultRowHeight="15"/>
  <cols>
    <col min="1" max="1" width="7.7109375" style="6" customWidth="1"/>
    <col min="2" max="2" width="64.7109375" style="6" bestFit="1" customWidth="1"/>
    <col min="3" max="12" width="15.140625" style="6" customWidth="1"/>
    <col min="13" max="13" width="11.421875" style="327" customWidth="1"/>
    <col min="14" max="16384" width="11.421875" style="6" customWidth="1"/>
  </cols>
  <sheetData>
    <row r="1" spans="1:12" ht="24.75" customHeight="1" thickBot="1" thickTop="1">
      <c r="A1" s="419" t="s">
        <v>1029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1"/>
    </row>
    <row r="2" spans="1:12" ht="24.75" customHeight="1" thickTop="1">
      <c r="A2" s="437" t="s">
        <v>365</v>
      </c>
      <c r="B2" s="440" t="s">
        <v>405</v>
      </c>
      <c r="C2" s="443" t="s">
        <v>148</v>
      </c>
      <c r="D2" s="444"/>
      <c r="E2" s="444"/>
      <c r="F2" s="444"/>
      <c r="G2" s="444"/>
      <c r="H2" s="444"/>
      <c r="I2" s="444"/>
      <c r="J2" s="445"/>
      <c r="K2" s="446" t="s">
        <v>73</v>
      </c>
      <c r="L2" s="447"/>
    </row>
    <row r="3" spans="1:12" ht="24.75" customHeight="1">
      <c r="A3" s="438"/>
      <c r="B3" s="441"/>
      <c r="C3" s="450" t="s">
        <v>69</v>
      </c>
      <c r="D3" s="451"/>
      <c r="E3" s="452" t="s">
        <v>70</v>
      </c>
      <c r="F3" s="451"/>
      <c r="G3" s="452" t="s">
        <v>71</v>
      </c>
      <c r="H3" s="451"/>
      <c r="I3" s="452" t="s">
        <v>72</v>
      </c>
      <c r="J3" s="453"/>
      <c r="K3" s="448"/>
      <c r="L3" s="449"/>
    </row>
    <row r="4" spans="1:12" ht="24.75" customHeight="1" thickBot="1">
      <c r="A4" s="439"/>
      <c r="B4" s="442"/>
      <c r="C4" s="269" t="s">
        <v>68</v>
      </c>
      <c r="D4" s="270" t="s">
        <v>67</v>
      </c>
      <c r="E4" s="271" t="s">
        <v>68</v>
      </c>
      <c r="F4" s="270" t="s">
        <v>67</v>
      </c>
      <c r="G4" s="271" t="s">
        <v>68</v>
      </c>
      <c r="H4" s="270" t="s">
        <v>67</v>
      </c>
      <c r="I4" s="271" t="s">
        <v>68</v>
      </c>
      <c r="J4" s="272" t="s">
        <v>67</v>
      </c>
      <c r="K4" s="281" t="s">
        <v>68</v>
      </c>
      <c r="L4" s="284" t="s">
        <v>67</v>
      </c>
    </row>
    <row r="5" spans="1:13" ht="15.75" thickBot="1">
      <c r="A5" s="252" t="s">
        <v>367</v>
      </c>
      <c r="B5" s="253" t="s">
        <v>368</v>
      </c>
      <c r="C5" s="254">
        <f>_xlfn.IFERROR(VLOOKUP(M5,'[1]Sheet1'!$A$584:$K$628,2,FALSE),0)</f>
        <v>67</v>
      </c>
      <c r="D5" s="274">
        <f>_xlfn.IFERROR(VLOOKUP(M5,'[1]Sheet1'!$A$584:$K$628,3,FALSE)/100,0)</f>
        <v>0.0647342995169082</v>
      </c>
      <c r="E5" s="275">
        <f>_xlfn.IFERROR(VLOOKUP(M5,'[1]Sheet1'!$A$584:$K$628,4,FALSE),0)</f>
        <v>80</v>
      </c>
      <c r="F5" s="274">
        <f>_xlfn.IFERROR(VLOOKUP(M5,'[1]Sheet1'!$A$584:$K$628,5,FALSE)/100,0)</f>
        <v>0.06504065040650407</v>
      </c>
      <c r="G5" s="275">
        <f>_xlfn.IFERROR(VLOOKUP(M5,'[1]Sheet1'!$A$584:$K$628,6,FALSE),0)</f>
        <v>16</v>
      </c>
      <c r="H5" s="274">
        <f>_xlfn.IFERROR(VLOOKUP(M5,'[1]Sheet1'!$A$584:$K$628,7,FALSE)/100,0)</f>
        <v>0.05776173285198556</v>
      </c>
      <c r="I5" s="275">
        <f>_xlfn.IFERROR(VLOOKUP(M5,'[1]Sheet1'!$A$584:$K$628,8,FALSE),0)</f>
        <v>3</v>
      </c>
      <c r="J5" s="285">
        <f>_xlfn.IFERROR(VLOOKUP(M5,'[1]Sheet1'!$A$584:$K$628,9,FALSE)/100,0)</f>
        <v>0.13636363636363635</v>
      </c>
      <c r="K5" s="268">
        <f>_xlfn.IFERROR(VLOOKUP(M5,'[1]Sheet1'!$A$584:$K$628,10,FALSE),0)</f>
        <v>166</v>
      </c>
      <c r="L5" s="285">
        <f>_xlfn.IFERROR(VLOOKUP(M5,'[1]Sheet1'!$A$584:$K$628,11,FALSE)/100,0)</f>
        <v>0.06474258970358815</v>
      </c>
      <c r="M5" s="323" t="s">
        <v>748</v>
      </c>
    </row>
    <row r="6" spans="1:12" ht="28.5">
      <c r="A6" s="257">
        <v>10</v>
      </c>
      <c r="B6" s="258" t="s">
        <v>406</v>
      </c>
      <c r="C6" s="259">
        <f>_xlfn.IFERROR(VLOOKUP(M6,'[1]Sheet1'!$A$584:$K$628,2,FALSE),0)</f>
        <v>0</v>
      </c>
      <c r="D6" s="277">
        <f>_xlfn.IFERROR(VLOOKUP(M6,'[1]Sheet1'!$A$584:$K$628,3,FALSE)/100,0)</f>
        <v>0</v>
      </c>
      <c r="E6" s="278">
        <f>_xlfn.IFERROR(VLOOKUP(M6,'[1]Sheet1'!$A$584:$K$628,4,FALSE),0)</f>
        <v>0</v>
      </c>
      <c r="F6" s="277">
        <f>_xlfn.IFERROR(VLOOKUP(M6,'[1]Sheet1'!$A$584:$K$628,5,FALSE)/100,0)</f>
        <v>0</v>
      </c>
      <c r="G6" s="278">
        <f>_xlfn.IFERROR(VLOOKUP(M6,'[1]Sheet1'!$A$584:$K$628,6,FALSE),0)</f>
        <v>0</v>
      </c>
      <c r="H6" s="277">
        <f>_xlfn.IFERROR(VLOOKUP(M6,'[1]Sheet1'!$A$584:$K$628,7,FALSE)/100,0)</f>
        <v>0</v>
      </c>
      <c r="I6" s="278">
        <f>_xlfn.IFERROR(VLOOKUP(M6,'[1]Sheet1'!$A$584:$K$628,8,FALSE),0)</f>
        <v>0</v>
      </c>
      <c r="J6" s="106">
        <f>_xlfn.IFERROR(VLOOKUP(M6,'[1]Sheet1'!$A$584:$K$628,9,FALSE)/100,0)</f>
        <v>0</v>
      </c>
      <c r="K6" s="286">
        <f>_xlfn.IFERROR(VLOOKUP(M6,'[1]Sheet1'!$A$584:$K$628,10,FALSE),0)</f>
        <v>0</v>
      </c>
      <c r="L6" s="106">
        <f>_xlfn.IFERROR(VLOOKUP(M6,'[1]Sheet1'!$A$584:$K$628,11,FALSE)/100,0)</f>
        <v>0</v>
      </c>
    </row>
    <row r="7" spans="1:13" ht="28.5">
      <c r="A7" s="247">
        <v>11</v>
      </c>
      <c r="B7" s="227" t="s">
        <v>407</v>
      </c>
      <c r="C7" s="262">
        <f>_xlfn.IFERROR(VLOOKUP(M7,'[1]Sheet1'!$A$584:$K$628,2,FALSE),0)</f>
        <v>0</v>
      </c>
      <c r="D7" s="199">
        <f>_xlfn.IFERROR(VLOOKUP(M7,'[1]Sheet1'!$A$584:$K$628,3,FALSE)/100,0)</f>
        <v>0</v>
      </c>
      <c r="E7" s="280">
        <f>_xlfn.IFERROR(VLOOKUP(M7,'[1]Sheet1'!$A$584:$K$628,4,FALSE),0)</f>
        <v>0</v>
      </c>
      <c r="F7" s="199">
        <f>_xlfn.IFERROR(VLOOKUP(M7,'[1]Sheet1'!$A$584:$K$628,5,FALSE)/100,0)</f>
        <v>0</v>
      </c>
      <c r="G7" s="280">
        <f>_xlfn.IFERROR(VLOOKUP(M7,'[1]Sheet1'!$A$584:$K$628,6,FALSE),0)</f>
        <v>0</v>
      </c>
      <c r="H7" s="199">
        <f>_xlfn.IFERROR(VLOOKUP(M7,'[1]Sheet1'!$A$584:$K$628,7,FALSE)/100,0)</f>
        <v>0</v>
      </c>
      <c r="I7" s="280">
        <f>_xlfn.IFERROR(VLOOKUP(M7,'[1]Sheet1'!$A$584:$K$628,8,FALSE),0)</f>
        <v>0</v>
      </c>
      <c r="J7" s="108">
        <f>_xlfn.IFERROR(VLOOKUP(M7,'[1]Sheet1'!$A$584:$K$628,9,FALSE)/100,0)</f>
        <v>0</v>
      </c>
      <c r="K7" s="287">
        <f>_xlfn.IFERROR(VLOOKUP(M7,'[1]Sheet1'!$A$584:$K$628,10,FALSE),0)</f>
        <v>0</v>
      </c>
      <c r="L7" s="108">
        <f>_xlfn.IFERROR(VLOOKUP(M7,'[1]Sheet1'!$A$584:$K$628,11,FALSE)/100,0)</f>
        <v>0</v>
      </c>
      <c r="M7" s="323" t="s">
        <v>778</v>
      </c>
    </row>
    <row r="8" spans="1:13" ht="15">
      <c r="A8" s="247">
        <v>12</v>
      </c>
      <c r="B8" s="227" t="s">
        <v>408</v>
      </c>
      <c r="C8" s="262">
        <f>_xlfn.IFERROR(VLOOKUP(M8,'[1]Sheet1'!$A$584:$K$628,2,FALSE),0)</f>
        <v>0</v>
      </c>
      <c r="D8" s="199">
        <f>_xlfn.IFERROR(VLOOKUP(M8,'[1]Sheet1'!$A$584:$K$628,3,FALSE)/100,0)</f>
        <v>0</v>
      </c>
      <c r="E8" s="280">
        <f>_xlfn.IFERROR(VLOOKUP(M8,'[1]Sheet1'!$A$584:$K$628,4,FALSE),0)</f>
        <v>0</v>
      </c>
      <c r="F8" s="199">
        <f>_xlfn.IFERROR(VLOOKUP(M8,'[1]Sheet1'!$A$584:$K$628,5,FALSE)/100,0)</f>
        <v>0</v>
      </c>
      <c r="G8" s="280">
        <f>_xlfn.IFERROR(VLOOKUP(M8,'[1]Sheet1'!$A$584:$K$628,6,FALSE),0)</f>
        <v>0</v>
      </c>
      <c r="H8" s="199">
        <f>_xlfn.IFERROR(VLOOKUP(M8,'[1]Sheet1'!$A$584:$K$628,7,FALSE)/100,0)</f>
        <v>0</v>
      </c>
      <c r="I8" s="280">
        <f>_xlfn.IFERROR(VLOOKUP(M8,'[1]Sheet1'!$A$584:$K$628,8,FALSE),0)</f>
        <v>0</v>
      </c>
      <c r="J8" s="108">
        <f>_xlfn.IFERROR(VLOOKUP(M8,'[1]Sheet1'!$A$584:$K$628,9,FALSE)/100,0)</f>
        <v>0</v>
      </c>
      <c r="K8" s="287">
        <f>_xlfn.IFERROR(VLOOKUP(M8,'[1]Sheet1'!$A$584:$K$628,10,FALSE),0)</f>
        <v>0</v>
      </c>
      <c r="L8" s="108">
        <f>_xlfn.IFERROR(VLOOKUP(M8,'[1]Sheet1'!$A$584:$K$628,11,FALSE)/100,0)</f>
        <v>0</v>
      </c>
      <c r="M8" s="327" t="s">
        <v>955</v>
      </c>
    </row>
    <row r="9" spans="1:13" ht="15">
      <c r="A9" s="247">
        <v>13</v>
      </c>
      <c r="B9" s="227" t="s">
        <v>409</v>
      </c>
      <c r="C9" s="262">
        <f>_xlfn.IFERROR(VLOOKUP(M9,'[1]Sheet1'!$A$584:$K$628,2,FALSE),0)</f>
        <v>1</v>
      </c>
      <c r="D9" s="199">
        <f>_xlfn.IFERROR(VLOOKUP(M9,'[1]Sheet1'!$A$584:$K$628,3,FALSE)/100,0)</f>
        <v>0.000966183574879227</v>
      </c>
      <c r="E9" s="280">
        <f>_xlfn.IFERROR(VLOOKUP(M9,'[1]Sheet1'!$A$584:$K$628,4,FALSE),0)</f>
        <v>0</v>
      </c>
      <c r="F9" s="199">
        <f>_xlfn.IFERROR(VLOOKUP(M9,'[1]Sheet1'!$A$584:$K$628,5,FALSE)/100,0)</f>
        <v>0</v>
      </c>
      <c r="G9" s="280">
        <f>_xlfn.IFERROR(VLOOKUP(M9,'[1]Sheet1'!$A$584:$K$628,6,FALSE),0)</f>
        <v>0</v>
      </c>
      <c r="H9" s="199">
        <f>_xlfn.IFERROR(VLOOKUP(M9,'[1]Sheet1'!$A$584:$K$628,7,FALSE)/100,0)</f>
        <v>0</v>
      </c>
      <c r="I9" s="280">
        <f>_xlfn.IFERROR(VLOOKUP(M9,'[1]Sheet1'!$A$584:$K$628,8,FALSE),0)</f>
        <v>0</v>
      </c>
      <c r="J9" s="108">
        <f>_xlfn.IFERROR(VLOOKUP(M9,'[1]Sheet1'!$A$584:$K$628,9,FALSE)/100,0)</f>
        <v>0</v>
      </c>
      <c r="K9" s="287">
        <f>_xlfn.IFERROR(VLOOKUP(M9,'[1]Sheet1'!$A$584:$K$628,10,FALSE),0)</f>
        <v>1</v>
      </c>
      <c r="L9" s="108">
        <f>_xlfn.IFERROR(VLOOKUP(M9,'[1]Sheet1'!$A$584:$K$628,11,FALSE)/100,0)</f>
        <v>0.000390015600624025</v>
      </c>
      <c r="M9" s="323" t="s">
        <v>779</v>
      </c>
    </row>
    <row r="10" spans="1:13" ht="15">
      <c r="A10" s="247">
        <v>14</v>
      </c>
      <c r="B10" s="227" t="s">
        <v>410</v>
      </c>
      <c r="C10" s="262">
        <f>_xlfn.IFERROR(VLOOKUP(M10,'[1]Sheet1'!$A$584:$K$628,2,FALSE),0)</f>
        <v>1</v>
      </c>
      <c r="D10" s="199">
        <f>_xlfn.IFERROR(VLOOKUP(M10,'[1]Sheet1'!$A$584:$K$628,3,FALSE)/100,0)</f>
        <v>0.000966183574879227</v>
      </c>
      <c r="E10" s="280">
        <f>_xlfn.IFERROR(VLOOKUP(M10,'[1]Sheet1'!$A$584:$K$628,4,FALSE),0)</f>
        <v>0</v>
      </c>
      <c r="F10" s="199">
        <f>_xlfn.IFERROR(VLOOKUP(M10,'[1]Sheet1'!$A$584:$K$628,5,FALSE)/100,0)</f>
        <v>0</v>
      </c>
      <c r="G10" s="280">
        <f>_xlfn.IFERROR(VLOOKUP(M10,'[1]Sheet1'!$A$584:$K$628,6,FALSE),0)</f>
        <v>0</v>
      </c>
      <c r="H10" s="199">
        <f>_xlfn.IFERROR(VLOOKUP(M10,'[1]Sheet1'!$A$584:$K$628,7,FALSE)/100,0)</f>
        <v>0</v>
      </c>
      <c r="I10" s="280">
        <f>_xlfn.IFERROR(VLOOKUP(M10,'[1]Sheet1'!$A$584:$K$628,8,FALSE),0)</f>
        <v>0</v>
      </c>
      <c r="J10" s="108">
        <f>_xlfn.IFERROR(VLOOKUP(M10,'[1]Sheet1'!$A$584:$K$628,9,FALSE)/100,0)</f>
        <v>0</v>
      </c>
      <c r="K10" s="287">
        <f>_xlfn.IFERROR(VLOOKUP(M10,'[1]Sheet1'!$A$584:$K$628,10,FALSE),0)</f>
        <v>1</v>
      </c>
      <c r="L10" s="108">
        <f>_xlfn.IFERROR(VLOOKUP(M10,'[1]Sheet1'!$A$584:$K$628,11,FALSE)/100,0)</f>
        <v>0.000390015600624025</v>
      </c>
      <c r="M10" s="323" t="s">
        <v>780</v>
      </c>
    </row>
    <row r="11" spans="1:13" ht="29.25" thickBot="1">
      <c r="A11" s="248">
        <v>19</v>
      </c>
      <c r="B11" s="228" t="s">
        <v>411</v>
      </c>
      <c r="C11" s="241">
        <f>_xlfn.IFERROR(VLOOKUP(M11,'[1]Sheet1'!$A$584:$K$628,2,FALSE),0)</f>
        <v>1</v>
      </c>
      <c r="D11" s="200">
        <f>_xlfn.IFERROR(VLOOKUP(M11,'[1]Sheet1'!$A$584:$K$628,3,FALSE)/100,0)</f>
        <v>0.000966183574879227</v>
      </c>
      <c r="E11" s="242">
        <f>_xlfn.IFERROR(VLOOKUP(M11,'[1]Sheet1'!$A$584:$K$628,4,FALSE),0)</f>
        <v>3</v>
      </c>
      <c r="F11" s="200">
        <f>_xlfn.IFERROR(VLOOKUP(M11,'[1]Sheet1'!$A$584:$K$628,5,FALSE)/100,0)</f>
        <v>0.0024390243902439024</v>
      </c>
      <c r="G11" s="242">
        <f>_xlfn.IFERROR(VLOOKUP(M11,'[1]Sheet1'!$A$584:$K$628,6,FALSE),0)</f>
        <v>0</v>
      </c>
      <c r="H11" s="200">
        <f>_xlfn.IFERROR(VLOOKUP(M11,'[1]Sheet1'!$A$584:$K$628,7,FALSE)/100,0)</f>
        <v>0</v>
      </c>
      <c r="I11" s="242">
        <f>_xlfn.IFERROR(VLOOKUP(M11,'[1]Sheet1'!$A$584:$K$628,8,FALSE),0)</f>
        <v>0</v>
      </c>
      <c r="J11" s="113">
        <f>_xlfn.IFERROR(VLOOKUP(M11,'[1]Sheet1'!$A$584:$K$628,9,FALSE)/100,0)</f>
        <v>0</v>
      </c>
      <c r="K11" s="243">
        <f>_xlfn.IFERROR(VLOOKUP(M11,'[1]Sheet1'!$A$584:$K$628,10,FALSE),0)</f>
        <v>4</v>
      </c>
      <c r="L11" s="113">
        <f>_xlfn.IFERROR(VLOOKUP(M11,'[1]Sheet1'!$A$584:$K$628,11,FALSE)/100,0)</f>
        <v>0.0015600624024961</v>
      </c>
      <c r="M11" s="323" t="s">
        <v>781</v>
      </c>
    </row>
    <row r="12" spans="1:13" ht="28.5">
      <c r="A12" s="257">
        <v>20</v>
      </c>
      <c r="B12" s="258" t="s">
        <v>412</v>
      </c>
      <c r="C12" s="259">
        <f>_xlfn.IFERROR(VLOOKUP(M12,'[1]Sheet1'!$A$584:$K$628,2,FALSE),0)</f>
        <v>0</v>
      </c>
      <c r="D12" s="277">
        <f>_xlfn.IFERROR(VLOOKUP(M12,'[1]Sheet1'!$A$584:$K$628,3,FALSE)/100,0)</f>
        <v>0</v>
      </c>
      <c r="E12" s="278">
        <f>_xlfn.IFERROR(VLOOKUP(M12,'[1]Sheet1'!$A$584:$K$628,4,FALSE),0)</f>
        <v>1</v>
      </c>
      <c r="F12" s="277">
        <f>_xlfn.IFERROR(VLOOKUP(M12,'[1]Sheet1'!$A$584:$K$628,5,FALSE)/100,0)</f>
        <v>0.0008130081300813007</v>
      </c>
      <c r="G12" s="278">
        <f>_xlfn.IFERROR(VLOOKUP(M12,'[1]Sheet1'!$A$584:$K$628,6,FALSE),0)</f>
        <v>1</v>
      </c>
      <c r="H12" s="277">
        <f>_xlfn.IFERROR(VLOOKUP(M12,'[1]Sheet1'!$A$584:$K$628,7,FALSE)/100,0)</f>
        <v>0.0036101083032490976</v>
      </c>
      <c r="I12" s="278">
        <f>_xlfn.IFERROR(VLOOKUP(M12,'[1]Sheet1'!$A$584:$K$628,8,FALSE),0)</f>
        <v>0</v>
      </c>
      <c r="J12" s="106">
        <f>_xlfn.IFERROR(VLOOKUP(M12,'[1]Sheet1'!$A$584:$K$628,9,FALSE)/100,0)</f>
        <v>0</v>
      </c>
      <c r="K12" s="286">
        <f>_xlfn.IFERROR(VLOOKUP(M12,'[1]Sheet1'!$A$584:$K$628,10,FALSE),0)</f>
        <v>2</v>
      </c>
      <c r="L12" s="106">
        <f>_xlfn.IFERROR(VLOOKUP(M12,'[1]Sheet1'!$A$584:$K$628,11,FALSE)/100,0)</f>
        <v>0.00078003120124805</v>
      </c>
      <c r="M12" s="323" t="s">
        <v>782</v>
      </c>
    </row>
    <row r="13" spans="1:13" ht="15">
      <c r="A13" s="247">
        <v>21</v>
      </c>
      <c r="B13" s="227" t="s">
        <v>413</v>
      </c>
      <c r="C13" s="262">
        <f>_xlfn.IFERROR(VLOOKUP(M13,'[1]Sheet1'!$A$584:$K$628,2,FALSE),0)</f>
        <v>2</v>
      </c>
      <c r="D13" s="199">
        <f>_xlfn.IFERROR(VLOOKUP(M13,'[1]Sheet1'!$A$584:$K$628,3,FALSE)/100,0)</f>
        <v>0.001932367149758454</v>
      </c>
      <c r="E13" s="280">
        <f>_xlfn.IFERROR(VLOOKUP(M13,'[1]Sheet1'!$A$584:$K$628,4,FALSE),0)</f>
        <v>1</v>
      </c>
      <c r="F13" s="199">
        <f>_xlfn.IFERROR(VLOOKUP(M13,'[1]Sheet1'!$A$584:$K$628,5,FALSE)/100,0)</f>
        <v>0.0008130081300813007</v>
      </c>
      <c r="G13" s="280">
        <f>_xlfn.IFERROR(VLOOKUP(M13,'[1]Sheet1'!$A$584:$K$628,6,FALSE),0)</f>
        <v>1</v>
      </c>
      <c r="H13" s="199">
        <f>_xlfn.IFERROR(VLOOKUP(M13,'[1]Sheet1'!$A$584:$K$628,7,FALSE)/100,0)</f>
        <v>0.0036101083032490976</v>
      </c>
      <c r="I13" s="280">
        <f>_xlfn.IFERROR(VLOOKUP(M13,'[1]Sheet1'!$A$584:$K$628,8,FALSE),0)</f>
        <v>0</v>
      </c>
      <c r="J13" s="108">
        <f>_xlfn.IFERROR(VLOOKUP(M13,'[1]Sheet1'!$A$584:$K$628,9,FALSE)/100,0)</f>
        <v>0</v>
      </c>
      <c r="K13" s="287">
        <f>_xlfn.IFERROR(VLOOKUP(M13,'[1]Sheet1'!$A$584:$K$628,10,FALSE),0)</f>
        <v>4</v>
      </c>
      <c r="L13" s="108">
        <f>_xlfn.IFERROR(VLOOKUP(M13,'[1]Sheet1'!$A$584:$K$628,11,FALSE)/100,0)</f>
        <v>0.0015600624024961</v>
      </c>
      <c r="M13" s="323" t="s">
        <v>783</v>
      </c>
    </row>
    <row r="14" spans="1:13" ht="28.5">
      <c r="A14" s="247">
        <v>22</v>
      </c>
      <c r="B14" s="227" t="s">
        <v>414</v>
      </c>
      <c r="C14" s="262">
        <f>_xlfn.IFERROR(VLOOKUP(M14,'[1]Sheet1'!$A$584:$K$628,2,FALSE),0)</f>
        <v>0</v>
      </c>
      <c r="D14" s="199">
        <f>_xlfn.IFERROR(VLOOKUP(M14,'[1]Sheet1'!$A$584:$K$628,3,FALSE)/100,0)</f>
        <v>0</v>
      </c>
      <c r="E14" s="280">
        <f>_xlfn.IFERROR(VLOOKUP(M14,'[1]Sheet1'!$A$584:$K$628,4,FALSE),0)</f>
        <v>0</v>
      </c>
      <c r="F14" s="199">
        <f>_xlfn.IFERROR(VLOOKUP(M14,'[1]Sheet1'!$A$584:$K$628,5,FALSE)/100,0)</f>
        <v>0</v>
      </c>
      <c r="G14" s="280">
        <f>_xlfn.IFERROR(VLOOKUP(M14,'[1]Sheet1'!$A$584:$K$628,6,FALSE),0)</f>
        <v>0</v>
      </c>
      <c r="H14" s="199">
        <f>_xlfn.IFERROR(VLOOKUP(M14,'[1]Sheet1'!$A$584:$K$628,7,FALSE)/100,0)</f>
        <v>0</v>
      </c>
      <c r="I14" s="280">
        <f>_xlfn.IFERROR(VLOOKUP(M14,'[1]Sheet1'!$A$584:$K$628,8,FALSE),0)</f>
        <v>0</v>
      </c>
      <c r="J14" s="108">
        <f>_xlfn.IFERROR(VLOOKUP(M14,'[1]Sheet1'!$A$584:$K$628,9,FALSE)/100,0)</f>
        <v>0</v>
      </c>
      <c r="K14" s="287">
        <f>_xlfn.IFERROR(VLOOKUP(M14,'[1]Sheet1'!$A$584:$K$628,10,FALSE),0)</f>
        <v>0</v>
      </c>
      <c r="L14" s="108">
        <f>_xlfn.IFERROR(VLOOKUP(M14,'[1]Sheet1'!$A$584:$K$628,11,FALSE)/100,0)</f>
        <v>0</v>
      </c>
      <c r="M14" s="323" t="s">
        <v>784</v>
      </c>
    </row>
    <row r="15" spans="1:13" ht="28.5">
      <c r="A15" s="247">
        <v>23</v>
      </c>
      <c r="B15" s="227" t="s">
        <v>415</v>
      </c>
      <c r="C15" s="262">
        <f>_xlfn.IFERROR(VLOOKUP(M15,'[1]Sheet1'!$A$584:$K$628,2,FALSE),0)</f>
        <v>0</v>
      </c>
      <c r="D15" s="199">
        <f>_xlfn.IFERROR(VLOOKUP(M15,'[1]Sheet1'!$A$584:$K$628,3,FALSE)/100,0)</f>
        <v>0</v>
      </c>
      <c r="E15" s="280">
        <f>_xlfn.IFERROR(VLOOKUP(M15,'[1]Sheet1'!$A$584:$K$628,4,FALSE),0)</f>
        <v>0</v>
      </c>
      <c r="F15" s="199">
        <f>_xlfn.IFERROR(VLOOKUP(M15,'[1]Sheet1'!$A$584:$K$628,5,FALSE)/100,0)</f>
        <v>0</v>
      </c>
      <c r="G15" s="280">
        <f>_xlfn.IFERROR(VLOOKUP(M15,'[1]Sheet1'!$A$584:$K$628,6,FALSE),0)</f>
        <v>0</v>
      </c>
      <c r="H15" s="199">
        <f>_xlfn.IFERROR(VLOOKUP(M15,'[1]Sheet1'!$A$584:$K$628,7,FALSE)/100,0)</f>
        <v>0</v>
      </c>
      <c r="I15" s="280">
        <f>_xlfn.IFERROR(VLOOKUP(M15,'[1]Sheet1'!$A$584:$K$628,8,FALSE),0)</f>
        <v>0</v>
      </c>
      <c r="J15" s="108">
        <f>_xlfn.IFERROR(VLOOKUP(M15,'[1]Sheet1'!$A$584:$K$628,9,FALSE)/100,0)</f>
        <v>0</v>
      </c>
      <c r="K15" s="287">
        <f>_xlfn.IFERROR(VLOOKUP(M15,'[1]Sheet1'!$A$584:$K$628,10,FALSE),0)</f>
        <v>0</v>
      </c>
      <c r="L15" s="108">
        <f>_xlfn.IFERROR(VLOOKUP(M15,'[1]Sheet1'!$A$584:$K$628,11,FALSE)/100,0)</f>
        <v>0</v>
      </c>
      <c r="M15" s="323" t="s">
        <v>785</v>
      </c>
    </row>
    <row r="16" spans="1:13" ht="28.5">
      <c r="A16" s="247">
        <v>24</v>
      </c>
      <c r="B16" s="227" t="s">
        <v>416</v>
      </c>
      <c r="C16" s="262">
        <f>_xlfn.IFERROR(VLOOKUP(M16,'[1]Sheet1'!$A$584:$K$628,2,FALSE),0)</f>
        <v>0</v>
      </c>
      <c r="D16" s="199">
        <f>_xlfn.IFERROR(VLOOKUP(M16,'[1]Sheet1'!$A$584:$K$628,3,FALSE)/100,0)</f>
        <v>0</v>
      </c>
      <c r="E16" s="280">
        <f>_xlfn.IFERROR(VLOOKUP(M16,'[1]Sheet1'!$A$584:$K$628,4,FALSE),0)</f>
        <v>0</v>
      </c>
      <c r="F16" s="199">
        <f>_xlfn.IFERROR(VLOOKUP(M16,'[1]Sheet1'!$A$584:$K$628,5,FALSE)/100,0)</f>
        <v>0</v>
      </c>
      <c r="G16" s="280">
        <f>_xlfn.IFERROR(VLOOKUP(M16,'[1]Sheet1'!$A$584:$K$628,6,FALSE),0)</f>
        <v>1</v>
      </c>
      <c r="H16" s="199">
        <f>_xlfn.IFERROR(VLOOKUP(M16,'[1]Sheet1'!$A$584:$K$628,7,FALSE)/100,0)</f>
        <v>0.0036101083032490976</v>
      </c>
      <c r="I16" s="280">
        <f>_xlfn.IFERROR(VLOOKUP(M16,'[1]Sheet1'!$A$584:$K$628,8,FALSE),0)</f>
        <v>0</v>
      </c>
      <c r="J16" s="108">
        <f>_xlfn.IFERROR(VLOOKUP(M16,'[1]Sheet1'!$A$584:$K$628,9,FALSE)/100,0)</f>
        <v>0</v>
      </c>
      <c r="K16" s="287">
        <f>_xlfn.IFERROR(VLOOKUP(M16,'[1]Sheet1'!$A$584:$K$628,10,FALSE),0)</f>
        <v>1</v>
      </c>
      <c r="L16" s="108">
        <f>_xlfn.IFERROR(VLOOKUP(M16,'[1]Sheet1'!$A$584:$K$628,11,FALSE)/100,0)</f>
        <v>0.000390015600624025</v>
      </c>
      <c r="M16" s="323" t="s">
        <v>786</v>
      </c>
    </row>
    <row r="17" spans="1:13" ht="29.25" thickBot="1">
      <c r="A17" s="248">
        <v>29</v>
      </c>
      <c r="B17" s="228" t="s">
        <v>417</v>
      </c>
      <c r="C17" s="241">
        <f>_xlfn.IFERROR(VLOOKUP(M17,'[1]Sheet1'!$A$584:$K$628,2,FALSE),0)</f>
        <v>0</v>
      </c>
      <c r="D17" s="200">
        <f>_xlfn.IFERROR(VLOOKUP(M17,'[1]Sheet1'!$A$584:$K$628,3,FALSE)/100,0)</f>
        <v>0</v>
      </c>
      <c r="E17" s="242">
        <f>_xlfn.IFERROR(VLOOKUP(M17,'[1]Sheet1'!$A$584:$K$628,4,FALSE),0)</f>
        <v>2</v>
      </c>
      <c r="F17" s="200">
        <f>_xlfn.IFERROR(VLOOKUP(M17,'[1]Sheet1'!$A$584:$K$628,5,FALSE)/100,0)</f>
        <v>0.0016260162601626014</v>
      </c>
      <c r="G17" s="242">
        <f>_xlfn.IFERROR(VLOOKUP(M17,'[1]Sheet1'!$A$584:$K$628,6,FALSE),0)</f>
        <v>0</v>
      </c>
      <c r="H17" s="200">
        <f>_xlfn.IFERROR(VLOOKUP(M17,'[1]Sheet1'!$A$584:$K$628,7,FALSE)/100,0)</f>
        <v>0</v>
      </c>
      <c r="I17" s="242">
        <f>_xlfn.IFERROR(VLOOKUP(M17,'[1]Sheet1'!$A$584:$K$628,8,FALSE),0)</f>
        <v>0</v>
      </c>
      <c r="J17" s="113">
        <f>_xlfn.IFERROR(VLOOKUP(M17,'[1]Sheet1'!$A$584:$K$628,9,FALSE)/100,0)</f>
        <v>0</v>
      </c>
      <c r="K17" s="243">
        <f>_xlfn.IFERROR(VLOOKUP(M17,'[1]Sheet1'!$A$584:$K$628,10,FALSE),0)</f>
        <v>2</v>
      </c>
      <c r="L17" s="113">
        <f>_xlfn.IFERROR(VLOOKUP(M17,'[1]Sheet1'!$A$584:$K$628,11,FALSE)/100,0)</f>
        <v>0.00078003120124805</v>
      </c>
      <c r="M17" s="323" t="s">
        <v>787</v>
      </c>
    </row>
    <row r="18" spans="1:13" ht="28.5">
      <c r="A18" s="257">
        <v>30</v>
      </c>
      <c r="B18" s="258" t="s">
        <v>418</v>
      </c>
      <c r="C18" s="259">
        <f>_xlfn.IFERROR(VLOOKUP(M18,'[1]Sheet1'!$A$584:$K$628,2,FALSE),0)</f>
        <v>2</v>
      </c>
      <c r="D18" s="277">
        <f>_xlfn.IFERROR(VLOOKUP(M18,'[1]Sheet1'!$A$584:$K$628,3,FALSE)/100,0)</f>
        <v>0.001932367149758454</v>
      </c>
      <c r="E18" s="278">
        <f>_xlfn.IFERROR(VLOOKUP(M18,'[1]Sheet1'!$A$584:$K$628,4,FALSE),0)</f>
        <v>5</v>
      </c>
      <c r="F18" s="277">
        <f>_xlfn.IFERROR(VLOOKUP(M18,'[1]Sheet1'!$A$584:$K$628,5,FALSE)/100,0)</f>
        <v>0.0040650406504065045</v>
      </c>
      <c r="G18" s="278">
        <f>_xlfn.IFERROR(VLOOKUP(M18,'[1]Sheet1'!$A$584:$K$628,6,FALSE),0)</f>
        <v>0</v>
      </c>
      <c r="H18" s="277">
        <f>_xlfn.IFERROR(VLOOKUP(M18,'[1]Sheet1'!$A$584:$K$628,7,FALSE)/100,0)</f>
        <v>0</v>
      </c>
      <c r="I18" s="278">
        <f>_xlfn.IFERROR(VLOOKUP(M18,'[1]Sheet1'!$A$584:$K$628,8,FALSE),0)</f>
        <v>0</v>
      </c>
      <c r="J18" s="106">
        <f>_xlfn.IFERROR(VLOOKUP(M18,'[1]Sheet1'!$A$584:$K$628,9,FALSE)/100,0)</f>
        <v>0</v>
      </c>
      <c r="K18" s="286">
        <f>_xlfn.IFERROR(VLOOKUP(M18,'[1]Sheet1'!$A$584:$K$628,10,FALSE),0)</f>
        <v>7</v>
      </c>
      <c r="L18" s="106">
        <f>_xlfn.IFERROR(VLOOKUP(M18,'[1]Sheet1'!$A$584:$K$628,11,FALSE)/100,0)</f>
        <v>0.002730109204368175</v>
      </c>
      <c r="M18" s="323" t="s">
        <v>788</v>
      </c>
    </row>
    <row r="19" spans="1:13" ht="15">
      <c r="A19" s="247">
        <v>31</v>
      </c>
      <c r="B19" s="227" t="s">
        <v>419</v>
      </c>
      <c r="C19" s="262">
        <f>_xlfn.IFERROR(VLOOKUP(M19,'[1]Sheet1'!$A$584:$K$628,2,FALSE),0)</f>
        <v>0</v>
      </c>
      <c r="D19" s="199">
        <f>_xlfn.IFERROR(VLOOKUP(M19,'[1]Sheet1'!$A$584:$K$628,3,FALSE)/100,0)</f>
        <v>0</v>
      </c>
      <c r="E19" s="280">
        <f>_xlfn.IFERROR(VLOOKUP(M19,'[1]Sheet1'!$A$584:$K$628,4,FALSE),0)</f>
        <v>0</v>
      </c>
      <c r="F19" s="199">
        <f>_xlfn.IFERROR(VLOOKUP(M19,'[1]Sheet1'!$A$584:$K$628,5,FALSE)/100,0)</f>
        <v>0</v>
      </c>
      <c r="G19" s="280">
        <f>_xlfn.IFERROR(VLOOKUP(M19,'[1]Sheet1'!$A$584:$K$628,6,FALSE),0)</f>
        <v>0</v>
      </c>
      <c r="H19" s="199">
        <f>_xlfn.IFERROR(VLOOKUP(M19,'[1]Sheet1'!$A$584:$K$628,7,FALSE)/100,0)</f>
        <v>0</v>
      </c>
      <c r="I19" s="280">
        <f>_xlfn.IFERROR(VLOOKUP(M19,'[1]Sheet1'!$A$584:$K$628,8,FALSE),0)</f>
        <v>0</v>
      </c>
      <c r="J19" s="108">
        <f>_xlfn.IFERROR(VLOOKUP(M19,'[1]Sheet1'!$A$584:$K$628,9,FALSE)/100,0)</f>
        <v>0</v>
      </c>
      <c r="K19" s="287">
        <f>_xlfn.IFERROR(VLOOKUP(M19,'[1]Sheet1'!$A$584:$K$628,10,FALSE),0)</f>
        <v>0</v>
      </c>
      <c r="L19" s="108">
        <f>_xlfn.IFERROR(VLOOKUP(M19,'[1]Sheet1'!$A$584:$K$628,11,FALSE)/100,0)</f>
        <v>0</v>
      </c>
      <c r="M19" s="327" t="s">
        <v>956</v>
      </c>
    </row>
    <row r="20" spans="1:13" ht="28.5">
      <c r="A20" s="247">
        <v>32</v>
      </c>
      <c r="B20" s="227" t="s">
        <v>420</v>
      </c>
      <c r="C20" s="262">
        <f>_xlfn.IFERROR(VLOOKUP(M20,'[1]Sheet1'!$A$584:$K$628,2,FALSE),0)</f>
        <v>2</v>
      </c>
      <c r="D20" s="199">
        <f>_xlfn.IFERROR(VLOOKUP(M20,'[1]Sheet1'!$A$584:$K$628,3,FALSE)/100,0)</f>
        <v>0.001932367149758454</v>
      </c>
      <c r="E20" s="280">
        <f>_xlfn.IFERROR(VLOOKUP(M20,'[1]Sheet1'!$A$584:$K$628,4,FALSE),0)</f>
        <v>2</v>
      </c>
      <c r="F20" s="199">
        <f>_xlfn.IFERROR(VLOOKUP(M20,'[1]Sheet1'!$A$584:$K$628,5,FALSE)/100,0)</f>
        <v>0.0016260162601626014</v>
      </c>
      <c r="G20" s="280">
        <f>_xlfn.IFERROR(VLOOKUP(M20,'[1]Sheet1'!$A$584:$K$628,6,FALSE),0)</f>
        <v>0</v>
      </c>
      <c r="H20" s="199">
        <f>_xlfn.IFERROR(VLOOKUP(M20,'[1]Sheet1'!$A$584:$K$628,7,FALSE)/100,0)</f>
        <v>0</v>
      </c>
      <c r="I20" s="280">
        <f>_xlfn.IFERROR(VLOOKUP(M20,'[1]Sheet1'!$A$584:$K$628,8,FALSE),0)</f>
        <v>0</v>
      </c>
      <c r="J20" s="108">
        <f>_xlfn.IFERROR(VLOOKUP(M20,'[1]Sheet1'!$A$584:$K$628,9,FALSE)/100,0)</f>
        <v>0</v>
      </c>
      <c r="K20" s="287">
        <f>_xlfn.IFERROR(VLOOKUP(M20,'[1]Sheet1'!$A$584:$K$628,10,FALSE),0)</f>
        <v>4</v>
      </c>
      <c r="L20" s="108">
        <f>_xlfn.IFERROR(VLOOKUP(M20,'[1]Sheet1'!$A$584:$K$628,11,FALSE)/100,0)</f>
        <v>0.0015600624024961</v>
      </c>
      <c r="M20" s="323" t="s">
        <v>789</v>
      </c>
    </row>
    <row r="21" spans="1:13" ht="28.5">
      <c r="A21" s="247">
        <v>33</v>
      </c>
      <c r="B21" s="227" t="s">
        <v>421</v>
      </c>
      <c r="C21" s="262">
        <f>_xlfn.IFERROR(VLOOKUP(M21,'[1]Sheet1'!$A$584:$K$628,2,FALSE),0)</f>
        <v>4</v>
      </c>
      <c r="D21" s="199">
        <f>_xlfn.IFERROR(VLOOKUP(M21,'[1]Sheet1'!$A$584:$K$628,3,FALSE)/100,0)</f>
        <v>0.003864734299516908</v>
      </c>
      <c r="E21" s="280">
        <f>_xlfn.IFERROR(VLOOKUP(M21,'[1]Sheet1'!$A$584:$K$628,4,FALSE),0)</f>
        <v>2</v>
      </c>
      <c r="F21" s="199">
        <f>_xlfn.IFERROR(VLOOKUP(M21,'[1]Sheet1'!$A$584:$K$628,5,FALSE)/100,0)</f>
        <v>0.0016260162601626014</v>
      </c>
      <c r="G21" s="280">
        <f>_xlfn.IFERROR(VLOOKUP(M21,'[1]Sheet1'!$A$584:$K$628,6,FALSE),0)</f>
        <v>0</v>
      </c>
      <c r="H21" s="199">
        <f>_xlfn.IFERROR(VLOOKUP(M21,'[1]Sheet1'!$A$584:$K$628,7,FALSE)/100,0)</f>
        <v>0</v>
      </c>
      <c r="I21" s="280">
        <f>_xlfn.IFERROR(VLOOKUP(M21,'[1]Sheet1'!$A$584:$K$628,8,FALSE),0)</f>
        <v>0</v>
      </c>
      <c r="J21" s="108">
        <f>_xlfn.IFERROR(VLOOKUP(M21,'[1]Sheet1'!$A$584:$K$628,9,FALSE)/100,0)</f>
        <v>0</v>
      </c>
      <c r="K21" s="287">
        <f>_xlfn.IFERROR(VLOOKUP(M21,'[1]Sheet1'!$A$584:$K$628,10,FALSE),0)</f>
        <v>6</v>
      </c>
      <c r="L21" s="108">
        <f>_xlfn.IFERROR(VLOOKUP(M21,'[1]Sheet1'!$A$584:$K$628,11,FALSE)/100,0)</f>
        <v>0.00234009360374415</v>
      </c>
      <c r="M21" s="323" t="s">
        <v>790</v>
      </c>
    </row>
    <row r="22" spans="1:13" ht="28.5">
      <c r="A22" s="247">
        <v>34</v>
      </c>
      <c r="B22" s="227" t="s">
        <v>422</v>
      </c>
      <c r="C22" s="262">
        <f>_xlfn.IFERROR(VLOOKUP(M22,'[1]Sheet1'!$A$584:$K$628,2,FALSE),0)</f>
        <v>3</v>
      </c>
      <c r="D22" s="199">
        <f>_xlfn.IFERROR(VLOOKUP(M22,'[1]Sheet1'!$A$584:$K$628,3,FALSE)/100,0)</f>
        <v>0.002898550724637681</v>
      </c>
      <c r="E22" s="280">
        <f>_xlfn.IFERROR(VLOOKUP(M22,'[1]Sheet1'!$A$584:$K$628,4,FALSE),0)</f>
        <v>5</v>
      </c>
      <c r="F22" s="199">
        <f>_xlfn.IFERROR(VLOOKUP(M22,'[1]Sheet1'!$A$584:$K$628,5,FALSE)/100,0)</f>
        <v>0.0040650406504065045</v>
      </c>
      <c r="G22" s="280">
        <f>_xlfn.IFERROR(VLOOKUP(M22,'[1]Sheet1'!$A$584:$K$628,6,FALSE),0)</f>
        <v>0</v>
      </c>
      <c r="H22" s="199">
        <f>_xlfn.IFERROR(VLOOKUP(M22,'[1]Sheet1'!$A$584:$K$628,7,FALSE)/100,0)</f>
        <v>0</v>
      </c>
      <c r="I22" s="280">
        <f>_xlfn.IFERROR(VLOOKUP(M22,'[1]Sheet1'!$A$584:$K$628,8,FALSE),0)</f>
        <v>0</v>
      </c>
      <c r="J22" s="108">
        <f>_xlfn.IFERROR(VLOOKUP(M22,'[1]Sheet1'!$A$584:$K$628,9,FALSE)/100,0)</f>
        <v>0</v>
      </c>
      <c r="K22" s="287">
        <f>_xlfn.IFERROR(VLOOKUP(M22,'[1]Sheet1'!$A$584:$K$628,10,FALSE),0)</f>
        <v>8</v>
      </c>
      <c r="L22" s="108">
        <f>_xlfn.IFERROR(VLOOKUP(M22,'[1]Sheet1'!$A$584:$K$628,11,FALSE)/100,0)</f>
        <v>0.0031201248049922</v>
      </c>
      <c r="M22" s="323" t="s">
        <v>791</v>
      </c>
    </row>
    <row r="23" spans="1:13" ht="28.5">
      <c r="A23" s="247">
        <v>35</v>
      </c>
      <c r="B23" s="227" t="s">
        <v>423</v>
      </c>
      <c r="C23" s="262">
        <f>_xlfn.IFERROR(VLOOKUP(M23,'[1]Sheet1'!$A$584:$K$628,2,FALSE),0)</f>
        <v>4</v>
      </c>
      <c r="D23" s="199">
        <f>_xlfn.IFERROR(VLOOKUP(M23,'[1]Sheet1'!$A$584:$K$628,3,FALSE)/100,0)</f>
        <v>0.003864734299516908</v>
      </c>
      <c r="E23" s="280">
        <f>_xlfn.IFERROR(VLOOKUP(M23,'[1]Sheet1'!$A$584:$K$628,4,FALSE),0)</f>
        <v>8</v>
      </c>
      <c r="F23" s="199">
        <f>_xlfn.IFERROR(VLOOKUP(M23,'[1]Sheet1'!$A$584:$K$628,5,FALSE)/100,0)</f>
        <v>0.006504065040650406</v>
      </c>
      <c r="G23" s="280">
        <f>_xlfn.IFERROR(VLOOKUP(M23,'[1]Sheet1'!$A$584:$K$628,6,FALSE),0)</f>
        <v>2</v>
      </c>
      <c r="H23" s="199">
        <f>_xlfn.IFERROR(VLOOKUP(M23,'[1]Sheet1'!$A$584:$K$628,7,FALSE)/100,0)</f>
        <v>0.007220216606498195</v>
      </c>
      <c r="I23" s="280">
        <f>_xlfn.IFERROR(VLOOKUP(M23,'[1]Sheet1'!$A$584:$K$628,8,FALSE),0)</f>
        <v>0</v>
      </c>
      <c r="J23" s="108">
        <f>_xlfn.IFERROR(VLOOKUP(M23,'[1]Sheet1'!$A$584:$K$628,9,FALSE)/100,0)</f>
        <v>0</v>
      </c>
      <c r="K23" s="287">
        <f>_xlfn.IFERROR(VLOOKUP(M23,'[1]Sheet1'!$A$584:$K$628,10,FALSE),0)</f>
        <v>14</v>
      </c>
      <c r="L23" s="108">
        <f>_xlfn.IFERROR(VLOOKUP(M23,'[1]Sheet1'!$A$584:$K$628,11,FALSE)/100,0)</f>
        <v>0.00546021840873635</v>
      </c>
      <c r="M23" s="323" t="s">
        <v>792</v>
      </c>
    </row>
    <row r="24" spans="1:13" ht="29.25" thickBot="1">
      <c r="A24" s="281">
        <v>39</v>
      </c>
      <c r="B24" s="230" t="s">
        <v>424</v>
      </c>
      <c r="C24" s="241">
        <f>_xlfn.IFERROR(VLOOKUP(M24,'[1]Sheet1'!$A$584:$K$628,2,FALSE),0)</f>
        <v>7</v>
      </c>
      <c r="D24" s="200">
        <f>_xlfn.IFERROR(VLOOKUP(M24,'[1]Sheet1'!$A$584:$K$628,3,FALSE)/100,0)</f>
        <v>0.00676328502415459</v>
      </c>
      <c r="E24" s="242">
        <f>_xlfn.IFERROR(VLOOKUP(M24,'[1]Sheet1'!$A$584:$K$628,4,FALSE),0)</f>
        <v>7</v>
      </c>
      <c r="F24" s="200">
        <f>_xlfn.IFERROR(VLOOKUP(M24,'[1]Sheet1'!$A$584:$K$628,5,FALSE)/100,0)</f>
        <v>0.005691056910569105</v>
      </c>
      <c r="G24" s="242">
        <f>_xlfn.IFERROR(VLOOKUP(M24,'[1]Sheet1'!$A$584:$K$628,6,FALSE),0)</f>
        <v>1</v>
      </c>
      <c r="H24" s="200">
        <f>_xlfn.IFERROR(VLOOKUP(M24,'[1]Sheet1'!$A$584:$K$628,7,FALSE)/100,0)</f>
        <v>0.0036101083032490976</v>
      </c>
      <c r="I24" s="242">
        <f>_xlfn.IFERROR(VLOOKUP(M24,'[1]Sheet1'!$A$584:$K$628,8,FALSE),0)</f>
        <v>0</v>
      </c>
      <c r="J24" s="113">
        <f>_xlfn.IFERROR(VLOOKUP(M24,'[1]Sheet1'!$A$584:$K$628,9,FALSE)/100,0)</f>
        <v>0</v>
      </c>
      <c r="K24" s="243">
        <f>_xlfn.IFERROR(VLOOKUP(M24,'[1]Sheet1'!$A$584:$K$628,10,FALSE),0)</f>
        <v>15</v>
      </c>
      <c r="L24" s="113">
        <f>_xlfn.IFERROR(VLOOKUP(M24,'[1]Sheet1'!$A$584:$K$628,11,FALSE)/100,0)</f>
        <v>0.005850234009360375</v>
      </c>
      <c r="M24" s="323" t="s">
        <v>793</v>
      </c>
    </row>
    <row r="25" spans="1:13" ht="42.75">
      <c r="A25" s="257">
        <v>40</v>
      </c>
      <c r="B25" s="258" t="s">
        <v>425</v>
      </c>
      <c r="C25" s="259">
        <f>_xlfn.IFERROR(VLOOKUP(M25,'[1]Sheet1'!$A$584:$K$628,2,FALSE),0)</f>
        <v>42</v>
      </c>
      <c r="D25" s="277">
        <f>_xlfn.IFERROR(VLOOKUP(M25,'[1]Sheet1'!$A$584:$K$628,3,FALSE)/100,0)</f>
        <v>0.04057971014492753</v>
      </c>
      <c r="E25" s="278">
        <f>_xlfn.IFERROR(VLOOKUP(M25,'[1]Sheet1'!$A$584:$K$628,4,FALSE),0)</f>
        <v>71</v>
      </c>
      <c r="F25" s="277">
        <f>_xlfn.IFERROR(VLOOKUP(M25,'[1]Sheet1'!$A$584:$K$628,5,FALSE)/100,0)</f>
        <v>0.05772357723577236</v>
      </c>
      <c r="G25" s="278">
        <f>_xlfn.IFERROR(VLOOKUP(M25,'[1]Sheet1'!$A$584:$K$628,6,FALSE),0)</f>
        <v>13</v>
      </c>
      <c r="H25" s="277">
        <f>_xlfn.IFERROR(VLOOKUP(M25,'[1]Sheet1'!$A$584:$K$628,7,FALSE)/100,0)</f>
        <v>0.04693140794223827</v>
      </c>
      <c r="I25" s="278">
        <f>_xlfn.IFERROR(VLOOKUP(M25,'[1]Sheet1'!$A$584:$K$628,8,FALSE),0)</f>
        <v>1</v>
      </c>
      <c r="J25" s="106">
        <f>_xlfn.IFERROR(VLOOKUP(M25,'[1]Sheet1'!$A$584:$K$628,9,FALSE)/100,0)</f>
        <v>0.045454545454545456</v>
      </c>
      <c r="K25" s="286">
        <f>_xlfn.IFERROR(VLOOKUP(M25,'[1]Sheet1'!$A$584:$K$628,10,FALSE),0)</f>
        <v>127</v>
      </c>
      <c r="L25" s="106">
        <f>_xlfn.IFERROR(VLOOKUP(M25,'[1]Sheet1'!$A$584:$K$628,11,FALSE)/100,0)</f>
        <v>0.049531981279251174</v>
      </c>
      <c r="M25" s="323" t="s">
        <v>794</v>
      </c>
    </row>
    <row r="26" spans="1:13" ht="42.75">
      <c r="A26" s="247">
        <v>41</v>
      </c>
      <c r="B26" s="227" t="s">
        <v>426</v>
      </c>
      <c r="C26" s="262">
        <f>_xlfn.IFERROR(VLOOKUP(M26,'[1]Sheet1'!$A$584:$K$628,2,FALSE),0)</f>
        <v>5</v>
      </c>
      <c r="D26" s="199">
        <f>_xlfn.IFERROR(VLOOKUP(M26,'[1]Sheet1'!$A$584:$K$628,3,FALSE)/100,0)</f>
        <v>0.004830917874396136</v>
      </c>
      <c r="E26" s="280">
        <f>_xlfn.IFERROR(VLOOKUP(M26,'[1]Sheet1'!$A$584:$K$628,4,FALSE),0)</f>
        <v>9</v>
      </c>
      <c r="F26" s="199">
        <f>_xlfn.IFERROR(VLOOKUP(M26,'[1]Sheet1'!$A$584:$K$628,5,FALSE)/100,0)</f>
        <v>0.0073170731707317095</v>
      </c>
      <c r="G26" s="280">
        <f>_xlfn.IFERROR(VLOOKUP(M26,'[1]Sheet1'!$A$584:$K$628,6,FALSE),0)</f>
        <v>0</v>
      </c>
      <c r="H26" s="199">
        <f>_xlfn.IFERROR(VLOOKUP(M26,'[1]Sheet1'!$A$584:$K$628,7,FALSE)/100,0)</f>
        <v>0</v>
      </c>
      <c r="I26" s="280">
        <f>_xlfn.IFERROR(VLOOKUP(M26,'[1]Sheet1'!$A$584:$K$628,8,FALSE),0)</f>
        <v>0</v>
      </c>
      <c r="J26" s="108">
        <f>_xlfn.IFERROR(VLOOKUP(M26,'[1]Sheet1'!$A$584:$K$628,9,FALSE)/100,0)</f>
        <v>0</v>
      </c>
      <c r="K26" s="287">
        <f>_xlfn.IFERROR(VLOOKUP(M26,'[1]Sheet1'!$A$584:$K$628,10,FALSE),0)</f>
        <v>14</v>
      </c>
      <c r="L26" s="108">
        <f>_xlfn.IFERROR(VLOOKUP(M26,'[1]Sheet1'!$A$584:$K$628,11,FALSE)/100,0)</f>
        <v>0.00546021840873635</v>
      </c>
      <c r="M26" s="323" t="s">
        <v>795</v>
      </c>
    </row>
    <row r="27" spans="1:13" ht="42.75">
      <c r="A27" s="247">
        <v>42</v>
      </c>
      <c r="B27" s="227" t="s">
        <v>427</v>
      </c>
      <c r="C27" s="262">
        <f>_xlfn.IFERROR(VLOOKUP(M27,'[1]Sheet1'!$A$584:$K$628,2,FALSE),0)</f>
        <v>476</v>
      </c>
      <c r="D27" s="199">
        <f>_xlfn.IFERROR(VLOOKUP(M27,'[1]Sheet1'!$A$584:$K$628,3,FALSE)/100,0)</f>
        <v>0.45990338164251215</v>
      </c>
      <c r="E27" s="280">
        <f>_xlfn.IFERROR(VLOOKUP(M27,'[1]Sheet1'!$A$584:$K$628,4,FALSE),0)</f>
        <v>554</v>
      </c>
      <c r="F27" s="199">
        <f>_xlfn.IFERROR(VLOOKUP(M27,'[1]Sheet1'!$A$584:$K$628,5,FALSE)/100,0)</f>
        <v>0.4504065040650406</v>
      </c>
      <c r="G27" s="280">
        <f>_xlfn.IFERROR(VLOOKUP(M27,'[1]Sheet1'!$A$584:$K$628,6,FALSE),0)</f>
        <v>142</v>
      </c>
      <c r="H27" s="199">
        <f>_xlfn.IFERROR(VLOOKUP(M27,'[1]Sheet1'!$A$584:$K$628,7,FALSE)/100,0)</f>
        <v>0.5126353790613718</v>
      </c>
      <c r="I27" s="280">
        <f>_xlfn.IFERROR(VLOOKUP(M27,'[1]Sheet1'!$A$584:$K$628,8,FALSE),0)</f>
        <v>12</v>
      </c>
      <c r="J27" s="108">
        <f>_xlfn.IFERROR(VLOOKUP(M27,'[1]Sheet1'!$A$584:$K$628,9,FALSE)/100,0)</f>
        <v>0.5454545454545454</v>
      </c>
      <c r="K27" s="287">
        <f>_xlfn.IFERROR(VLOOKUP(M27,'[1]Sheet1'!$A$584:$K$628,10,FALSE),0)</f>
        <v>1184</v>
      </c>
      <c r="L27" s="108">
        <f>_xlfn.IFERROR(VLOOKUP(M27,'[1]Sheet1'!$A$584:$K$628,11,FALSE)/100,0)</f>
        <v>0.4617784711388456</v>
      </c>
      <c r="M27" s="323" t="s">
        <v>796</v>
      </c>
    </row>
    <row r="28" spans="1:13" ht="42.75">
      <c r="A28" s="247">
        <v>43</v>
      </c>
      <c r="B28" s="227" t="s">
        <v>428</v>
      </c>
      <c r="C28" s="262">
        <f>_xlfn.IFERROR(VLOOKUP(M28,'[1]Sheet1'!$A$584:$K$628,2,FALSE),0)</f>
        <v>4</v>
      </c>
      <c r="D28" s="199">
        <f>_xlfn.IFERROR(VLOOKUP(M28,'[1]Sheet1'!$A$584:$K$628,3,FALSE)/100,0)</f>
        <v>0.003864734299516908</v>
      </c>
      <c r="E28" s="280">
        <f>_xlfn.IFERROR(VLOOKUP(M28,'[1]Sheet1'!$A$584:$K$628,4,FALSE),0)</f>
        <v>3</v>
      </c>
      <c r="F28" s="199">
        <f>_xlfn.IFERROR(VLOOKUP(M28,'[1]Sheet1'!$A$584:$K$628,5,FALSE)/100,0)</f>
        <v>0.0024390243902439024</v>
      </c>
      <c r="G28" s="280">
        <f>_xlfn.IFERROR(VLOOKUP(M28,'[1]Sheet1'!$A$584:$K$628,6,FALSE),0)</f>
        <v>0</v>
      </c>
      <c r="H28" s="199">
        <f>_xlfn.IFERROR(VLOOKUP(M28,'[1]Sheet1'!$A$584:$K$628,7,FALSE)/100,0)</f>
        <v>0</v>
      </c>
      <c r="I28" s="280">
        <f>_xlfn.IFERROR(VLOOKUP(M28,'[1]Sheet1'!$A$584:$K$628,8,FALSE),0)</f>
        <v>0</v>
      </c>
      <c r="J28" s="108">
        <f>_xlfn.IFERROR(VLOOKUP(M28,'[1]Sheet1'!$A$584:$K$628,9,FALSE)/100,0)</f>
        <v>0</v>
      </c>
      <c r="K28" s="287">
        <f>_xlfn.IFERROR(VLOOKUP(M28,'[1]Sheet1'!$A$584:$K$628,10,FALSE),0)</f>
        <v>7</v>
      </c>
      <c r="L28" s="108">
        <f>_xlfn.IFERROR(VLOOKUP(M28,'[1]Sheet1'!$A$584:$K$628,11,FALSE)/100,0)</f>
        <v>0.002730109204368175</v>
      </c>
      <c r="M28" s="323" t="s">
        <v>797</v>
      </c>
    </row>
    <row r="29" spans="1:13" ht="28.5">
      <c r="A29" s="247">
        <v>44</v>
      </c>
      <c r="B29" s="227" t="s">
        <v>429</v>
      </c>
      <c r="C29" s="262">
        <f>_xlfn.IFERROR(VLOOKUP(M29,'[1]Sheet1'!$A$584:$K$628,2,FALSE),0)</f>
        <v>11</v>
      </c>
      <c r="D29" s="199">
        <f>_xlfn.IFERROR(VLOOKUP(M29,'[1]Sheet1'!$A$584:$K$628,3,FALSE)/100,0)</f>
        <v>0.010628019323671498</v>
      </c>
      <c r="E29" s="280">
        <f>_xlfn.IFERROR(VLOOKUP(M29,'[1]Sheet1'!$A$584:$K$628,4,FALSE),0)</f>
        <v>12</v>
      </c>
      <c r="F29" s="199">
        <f>_xlfn.IFERROR(VLOOKUP(M29,'[1]Sheet1'!$A$584:$K$628,5,FALSE)/100,0)</f>
        <v>0.00975609756097561</v>
      </c>
      <c r="G29" s="280">
        <f>_xlfn.IFERROR(VLOOKUP(M29,'[1]Sheet1'!$A$584:$K$628,6,FALSE),0)</f>
        <v>3</v>
      </c>
      <c r="H29" s="199">
        <f>_xlfn.IFERROR(VLOOKUP(M29,'[1]Sheet1'!$A$584:$K$628,7,FALSE)/100,0)</f>
        <v>0.01083032490974729</v>
      </c>
      <c r="I29" s="280">
        <f>_xlfn.IFERROR(VLOOKUP(M29,'[1]Sheet1'!$A$584:$K$628,8,FALSE),0)</f>
        <v>0</v>
      </c>
      <c r="J29" s="108">
        <f>_xlfn.IFERROR(VLOOKUP(M29,'[1]Sheet1'!$A$584:$K$628,9,FALSE)/100,0)</f>
        <v>0</v>
      </c>
      <c r="K29" s="287">
        <f>_xlfn.IFERROR(VLOOKUP(M29,'[1]Sheet1'!$A$584:$K$628,10,FALSE),0)</f>
        <v>26</v>
      </c>
      <c r="L29" s="108">
        <f>_xlfn.IFERROR(VLOOKUP(M29,'[1]Sheet1'!$A$584:$K$628,11,FALSE)/100,0)</f>
        <v>0.010140405616224651</v>
      </c>
      <c r="M29" s="323" t="s">
        <v>798</v>
      </c>
    </row>
    <row r="30" spans="1:13" ht="15">
      <c r="A30" s="247">
        <v>45</v>
      </c>
      <c r="B30" s="227" t="s">
        <v>430</v>
      </c>
      <c r="C30" s="262">
        <f>_xlfn.IFERROR(VLOOKUP(M30,'[1]Sheet1'!$A$584:$K$628,2,FALSE),0)</f>
        <v>0</v>
      </c>
      <c r="D30" s="199">
        <f>_xlfn.IFERROR(VLOOKUP(M30,'[1]Sheet1'!$A$584:$K$628,3,FALSE)/100,0)</f>
        <v>0</v>
      </c>
      <c r="E30" s="280">
        <f>_xlfn.IFERROR(VLOOKUP(M30,'[1]Sheet1'!$A$584:$K$628,4,FALSE),0)</f>
        <v>0</v>
      </c>
      <c r="F30" s="199">
        <f>_xlfn.IFERROR(VLOOKUP(M30,'[1]Sheet1'!$A$584:$K$628,5,FALSE)/100,0)</f>
        <v>0</v>
      </c>
      <c r="G30" s="280">
        <f>_xlfn.IFERROR(VLOOKUP(M30,'[1]Sheet1'!$A$584:$K$628,6,FALSE),0)</f>
        <v>0</v>
      </c>
      <c r="H30" s="199">
        <f>_xlfn.IFERROR(VLOOKUP(M30,'[1]Sheet1'!$A$584:$K$628,7,FALSE)/100,0)</f>
        <v>0</v>
      </c>
      <c r="I30" s="280">
        <f>_xlfn.IFERROR(VLOOKUP(M30,'[1]Sheet1'!$A$584:$K$628,8,FALSE),0)</f>
        <v>0</v>
      </c>
      <c r="J30" s="108">
        <f>_xlfn.IFERROR(VLOOKUP(M30,'[1]Sheet1'!$A$584:$K$628,9,FALSE)/100,0)</f>
        <v>0</v>
      </c>
      <c r="K30" s="287">
        <f>_xlfn.IFERROR(VLOOKUP(M30,'[1]Sheet1'!$A$584:$K$628,10,FALSE),0)</f>
        <v>0</v>
      </c>
      <c r="L30" s="108">
        <f>_xlfn.IFERROR(VLOOKUP(M30,'[1]Sheet1'!$A$584:$K$628,11,FALSE)/100,0)</f>
        <v>0</v>
      </c>
      <c r="M30" s="323" t="s">
        <v>799</v>
      </c>
    </row>
    <row r="31" spans="1:13" ht="29.25" thickBot="1">
      <c r="A31" s="248">
        <v>49</v>
      </c>
      <c r="B31" s="228" t="s">
        <v>431</v>
      </c>
      <c r="C31" s="241">
        <f>_xlfn.IFERROR(VLOOKUP(M31,'[1]Sheet1'!$A$584:$K$628,2,FALSE),0)</f>
        <v>9</v>
      </c>
      <c r="D31" s="200">
        <f>_xlfn.IFERROR(VLOOKUP(M31,'[1]Sheet1'!$A$584:$K$628,3,FALSE)/100,0)</f>
        <v>0.008695652173913044</v>
      </c>
      <c r="E31" s="242">
        <f>_xlfn.IFERROR(VLOOKUP(M31,'[1]Sheet1'!$A$584:$K$628,4,FALSE),0)</f>
        <v>12</v>
      </c>
      <c r="F31" s="200">
        <f>_xlfn.IFERROR(VLOOKUP(M31,'[1]Sheet1'!$A$584:$K$628,5,FALSE)/100,0)</f>
        <v>0.00975609756097561</v>
      </c>
      <c r="G31" s="242">
        <f>_xlfn.IFERROR(VLOOKUP(M31,'[1]Sheet1'!$A$584:$K$628,6,FALSE),0)</f>
        <v>2</v>
      </c>
      <c r="H31" s="200">
        <f>_xlfn.IFERROR(VLOOKUP(M31,'[1]Sheet1'!$A$584:$K$628,7,FALSE)/100,0)</f>
        <v>0.007220216606498195</v>
      </c>
      <c r="I31" s="242">
        <f>_xlfn.IFERROR(VLOOKUP(M31,'[1]Sheet1'!$A$584:$K$628,8,FALSE),0)</f>
        <v>0</v>
      </c>
      <c r="J31" s="113">
        <f>_xlfn.IFERROR(VLOOKUP(M31,'[1]Sheet1'!$A$584:$K$628,9,FALSE)/100,0)</f>
        <v>0</v>
      </c>
      <c r="K31" s="243">
        <f>_xlfn.IFERROR(VLOOKUP(M31,'[1]Sheet1'!$A$584:$K$628,10,FALSE),0)</f>
        <v>23</v>
      </c>
      <c r="L31" s="113">
        <f>_xlfn.IFERROR(VLOOKUP(M31,'[1]Sheet1'!$A$584:$K$628,11,FALSE)/100,0)</f>
        <v>0.008970358814352574</v>
      </c>
      <c r="M31" s="323" t="s">
        <v>800</v>
      </c>
    </row>
    <row r="32" spans="1:13" ht="28.5">
      <c r="A32" s="257">
        <v>50</v>
      </c>
      <c r="B32" s="258" t="s">
        <v>432</v>
      </c>
      <c r="C32" s="259">
        <f>_xlfn.IFERROR(VLOOKUP(M32,'[1]Sheet1'!$A$584:$K$628,2,FALSE),0)</f>
        <v>17</v>
      </c>
      <c r="D32" s="277">
        <f>_xlfn.IFERROR(VLOOKUP(M32,'[1]Sheet1'!$A$584:$K$628,3,FALSE)/100,0)</f>
        <v>0.01642512077294686</v>
      </c>
      <c r="E32" s="278">
        <f>_xlfn.IFERROR(VLOOKUP(M32,'[1]Sheet1'!$A$584:$K$628,4,FALSE),0)</f>
        <v>18</v>
      </c>
      <c r="F32" s="277">
        <f>_xlfn.IFERROR(VLOOKUP(M32,'[1]Sheet1'!$A$584:$K$628,5,FALSE)/100,0)</f>
        <v>0.014634146341463419</v>
      </c>
      <c r="G32" s="278">
        <f>_xlfn.IFERROR(VLOOKUP(M32,'[1]Sheet1'!$A$584:$K$628,6,FALSE),0)</f>
        <v>4</v>
      </c>
      <c r="H32" s="277">
        <f>_xlfn.IFERROR(VLOOKUP(M32,'[1]Sheet1'!$A$584:$K$628,7,FALSE)/100,0)</f>
        <v>0.01444043321299639</v>
      </c>
      <c r="I32" s="278">
        <f>_xlfn.IFERROR(VLOOKUP(M32,'[1]Sheet1'!$A$584:$K$628,8,FALSE),0)</f>
        <v>0</v>
      </c>
      <c r="J32" s="106">
        <f>_xlfn.IFERROR(VLOOKUP(M32,'[1]Sheet1'!$A$584:$K$628,9,FALSE)/100,0)</f>
        <v>0</v>
      </c>
      <c r="K32" s="286">
        <f>_xlfn.IFERROR(VLOOKUP(M32,'[1]Sheet1'!$A$584:$K$628,10,FALSE),0)</f>
        <v>39</v>
      </c>
      <c r="L32" s="106">
        <f>_xlfn.IFERROR(VLOOKUP(M32,'[1]Sheet1'!$A$584:$K$628,11,FALSE)/100,0)</f>
        <v>0.015210608424336974</v>
      </c>
      <c r="M32" s="323" t="s">
        <v>801</v>
      </c>
    </row>
    <row r="33" spans="1:13" ht="15">
      <c r="A33" s="247">
        <v>51</v>
      </c>
      <c r="B33" s="227" t="s">
        <v>433</v>
      </c>
      <c r="C33" s="262">
        <f>_xlfn.IFERROR(VLOOKUP(M33,'[1]Sheet1'!$A$584:$K$628,2,FALSE),0)</f>
        <v>7</v>
      </c>
      <c r="D33" s="199">
        <f>_xlfn.IFERROR(VLOOKUP(M33,'[1]Sheet1'!$A$584:$K$628,3,FALSE)/100,0)</f>
        <v>0.00676328502415459</v>
      </c>
      <c r="E33" s="280">
        <f>_xlfn.IFERROR(VLOOKUP(M33,'[1]Sheet1'!$A$584:$K$628,4,FALSE),0)</f>
        <v>3</v>
      </c>
      <c r="F33" s="199">
        <f>_xlfn.IFERROR(VLOOKUP(M33,'[1]Sheet1'!$A$584:$K$628,5,FALSE)/100,0)</f>
        <v>0.0024390243902439024</v>
      </c>
      <c r="G33" s="280">
        <f>_xlfn.IFERROR(VLOOKUP(M33,'[1]Sheet1'!$A$584:$K$628,6,FALSE),0)</f>
        <v>3</v>
      </c>
      <c r="H33" s="199">
        <f>_xlfn.IFERROR(VLOOKUP(M33,'[1]Sheet1'!$A$584:$K$628,7,FALSE)/100,0)</f>
        <v>0.01083032490974729</v>
      </c>
      <c r="I33" s="280">
        <f>_xlfn.IFERROR(VLOOKUP(M33,'[1]Sheet1'!$A$584:$K$628,8,FALSE),0)</f>
        <v>0</v>
      </c>
      <c r="J33" s="108">
        <f>_xlfn.IFERROR(VLOOKUP(M33,'[1]Sheet1'!$A$584:$K$628,9,FALSE)/100,0)</f>
        <v>0</v>
      </c>
      <c r="K33" s="287">
        <f>_xlfn.IFERROR(VLOOKUP(M33,'[1]Sheet1'!$A$584:$K$628,10,FALSE),0)</f>
        <v>13</v>
      </c>
      <c r="L33" s="108">
        <f>_xlfn.IFERROR(VLOOKUP(M33,'[1]Sheet1'!$A$584:$K$628,11,FALSE)/100,0)</f>
        <v>0.0050702028081123255</v>
      </c>
      <c r="M33" s="323" t="s">
        <v>802</v>
      </c>
    </row>
    <row r="34" spans="1:13" ht="28.5">
      <c r="A34" s="247">
        <v>52</v>
      </c>
      <c r="B34" s="227" t="s">
        <v>434</v>
      </c>
      <c r="C34" s="262">
        <f>_xlfn.IFERROR(VLOOKUP(M34,'[1]Sheet1'!$A$584:$K$628,2,FALSE),0)</f>
        <v>29</v>
      </c>
      <c r="D34" s="199">
        <f>_xlfn.IFERROR(VLOOKUP(M34,'[1]Sheet1'!$A$584:$K$628,3,FALSE)/100,0)</f>
        <v>0.028019323671497585</v>
      </c>
      <c r="E34" s="280">
        <f>_xlfn.IFERROR(VLOOKUP(M34,'[1]Sheet1'!$A$584:$K$628,4,FALSE),0)</f>
        <v>25</v>
      </c>
      <c r="F34" s="199">
        <f>_xlfn.IFERROR(VLOOKUP(M34,'[1]Sheet1'!$A$584:$K$628,5,FALSE)/100,0)</f>
        <v>0.020325203252032516</v>
      </c>
      <c r="G34" s="280">
        <f>_xlfn.IFERROR(VLOOKUP(M34,'[1]Sheet1'!$A$584:$K$628,6,FALSE),0)</f>
        <v>7</v>
      </c>
      <c r="H34" s="199">
        <f>_xlfn.IFERROR(VLOOKUP(M34,'[1]Sheet1'!$A$584:$K$628,7,FALSE)/100,0)</f>
        <v>0.02527075812274368</v>
      </c>
      <c r="I34" s="280">
        <f>_xlfn.IFERROR(VLOOKUP(M34,'[1]Sheet1'!$A$584:$K$628,8,FALSE),0)</f>
        <v>0</v>
      </c>
      <c r="J34" s="108">
        <f>_xlfn.IFERROR(VLOOKUP(M34,'[1]Sheet1'!$A$584:$K$628,9,FALSE)/100,0)</f>
        <v>0</v>
      </c>
      <c r="K34" s="287">
        <f>_xlfn.IFERROR(VLOOKUP(M34,'[1]Sheet1'!$A$584:$K$628,10,FALSE),0)</f>
        <v>61</v>
      </c>
      <c r="L34" s="108">
        <f>_xlfn.IFERROR(VLOOKUP(M34,'[1]Sheet1'!$A$584:$K$628,11,FALSE)/100,0)</f>
        <v>0.02379095163806552</v>
      </c>
      <c r="M34" s="323" t="s">
        <v>803</v>
      </c>
    </row>
    <row r="35" spans="1:13" ht="29.25" thickBot="1">
      <c r="A35" s="248">
        <v>59</v>
      </c>
      <c r="B35" s="228" t="s">
        <v>435</v>
      </c>
      <c r="C35" s="241">
        <f>_xlfn.IFERROR(VLOOKUP(M35,'[1]Sheet1'!$A$584:$K$628,2,FALSE),0)</f>
        <v>3</v>
      </c>
      <c r="D35" s="200">
        <f>_xlfn.IFERROR(VLOOKUP(M35,'[1]Sheet1'!$A$584:$K$628,3,FALSE)/100,0)</f>
        <v>0.002898550724637681</v>
      </c>
      <c r="E35" s="242">
        <f>_xlfn.IFERROR(VLOOKUP(M35,'[1]Sheet1'!$A$584:$K$628,4,FALSE),0)</f>
        <v>3</v>
      </c>
      <c r="F35" s="200">
        <f>_xlfn.IFERROR(VLOOKUP(M35,'[1]Sheet1'!$A$584:$K$628,5,FALSE)/100,0)</f>
        <v>0.0024390243902439024</v>
      </c>
      <c r="G35" s="242">
        <f>_xlfn.IFERROR(VLOOKUP(M35,'[1]Sheet1'!$A$584:$K$628,6,FALSE),0)</f>
        <v>1</v>
      </c>
      <c r="H35" s="200">
        <f>_xlfn.IFERROR(VLOOKUP(M35,'[1]Sheet1'!$A$584:$K$628,7,FALSE)/100,0)</f>
        <v>0.0036101083032490976</v>
      </c>
      <c r="I35" s="242">
        <f>_xlfn.IFERROR(VLOOKUP(M35,'[1]Sheet1'!$A$584:$K$628,8,FALSE),0)</f>
        <v>0</v>
      </c>
      <c r="J35" s="113">
        <f>_xlfn.IFERROR(VLOOKUP(M35,'[1]Sheet1'!$A$584:$K$628,9,FALSE)/100,0)</f>
        <v>0</v>
      </c>
      <c r="K35" s="243">
        <f>_xlfn.IFERROR(VLOOKUP(M35,'[1]Sheet1'!$A$584:$K$628,10,FALSE),0)</f>
        <v>7</v>
      </c>
      <c r="L35" s="113">
        <f>_xlfn.IFERROR(VLOOKUP(M35,'[1]Sheet1'!$A$584:$K$628,11,FALSE)/100,0)</f>
        <v>0.002730109204368175</v>
      </c>
      <c r="M35" s="323" t="s">
        <v>804</v>
      </c>
    </row>
    <row r="36" spans="1:13" ht="42.75">
      <c r="A36" s="257">
        <v>60</v>
      </c>
      <c r="B36" s="258" t="s">
        <v>436</v>
      </c>
      <c r="C36" s="259">
        <f>_xlfn.IFERROR(VLOOKUP(M36,'[1]Sheet1'!$A$584:$K$628,2,FALSE),0)</f>
        <v>3</v>
      </c>
      <c r="D36" s="277">
        <f>_xlfn.IFERROR(VLOOKUP(M36,'[1]Sheet1'!$A$584:$K$628,3,FALSE)/100,0)</f>
        <v>0.002898550724637681</v>
      </c>
      <c r="E36" s="278">
        <f>_xlfn.IFERROR(VLOOKUP(M36,'[1]Sheet1'!$A$584:$K$628,4,FALSE),0)</f>
        <v>2</v>
      </c>
      <c r="F36" s="277">
        <f>_xlfn.IFERROR(VLOOKUP(M36,'[1]Sheet1'!$A$584:$K$628,5,FALSE)/100,0)</f>
        <v>0.0016260162601626014</v>
      </c>
      <c r="G36" s="278">
        <f>_xlfn.IFERROR(VLOOKUP(M36,'[1]Sheet1'!$A$584:$K$628,6,FALSE),0)</f>
        <v>1</v>
      </c>
      <c r="H36" s="277">
        <f>_xlfn.IFERROR(VLOOKUP(M36,'[1]Sheet1'!$A$584:$K$628,7,FALSE)/100,0)</f>
        <v>0.0036101083032490976</v>
      </c>
      <c r="I36" s="278">
        <f>_xlfn.IFERROR(VLOOKUP(M36,'[1]Sheet1'!$A$584:$K$628,8,FALSE),0)</f>
        <v>0</v>
      </c>
      <c r="J36" s="106">
        <f>_xlfn.IFERROR(VLOOKUP(M36,'[1]Sheet1'!$A$584:$K$628,9,FALSE)/100,0)</f>
        <v>0</v>
      </c>
      <c r="K36" s="286">
        <f>_xlfn.IFERROR(VLOOKUP(M36,'[1]Sheet1'!$A$584:$K$628,10,FALSE),0)</f>
        <v>6</v>
      </c>
      <c r="L36" s="106">
        <f>_xlfn.IFERROR(VLOOKUP(M36,'[1]Sheet1'!$A$584:$K$628,11,FALSE)/100,0)</f>
        <v>0.00234009360374415</v>
      </c>
      <c r="M36" s="323" t="s">
        <v>805</v>
      </c>
    </row>
    <row r="37" spans="1:12" ht="15">
      <c r="A37" s="247">
        <v>61</v>
      </c>
      <c r="B37" s="227" t="s">
        <v>437</v>
      </c>
      <c r="C37" s="262">
        <f>_xlfn.IFERROR(VLOOKUP(M37,'[1]Sheet1'!$A$584:$K$628,2,FALSE),0)</f>
        <v>0</v>
      </c>
      <c r="D37" s="199">
        <f>_xlfn.IFERROR(VLOOKUP(M37,'[1]Sheet1'!$A$584:$K$628,3,FALSE)/100,0)</f>
        <v>0</v>
      </c>
      <c r="E37" s="280">
        <f>_xlfn.IFERROR(VLOOKUP(M37,'[1]Sheet1'!$A$584:$K$628,4,FALSE),0)</f>
        <v>0</v>
      </c>
      <c r="F37" s="199">
        <f>_xlfn.IFERROR(VLOOKUP(M37,'[1]Sheet1'!$A$584:$K$628,5,FALSE)/100,0)</f>
        <v>0</v>
      </c>
      <c r="G37" s="280">
        <f>_xlfn.IFERROR(VLOOKUP(M37,'[1]Sheet1'!$A$584:$K$628,6,FALSE),0)</f>
        <v>0</v>
      </c>
      <c r="H37" s="199">
        <f>_xlfn.IFERROR(VLOOKUP(M37,'[1]Sheet1'!$A$584:$K$628,7,FALSE)/100,0)</f>
        <v>0</v>
      </c>
      <c r="I37" s="280">
        <f>_xlfn.IFERROR(VLOOKUP(M37,'[1]Sheet1'!$A$584:$K$628,8,FALSE),0)</f>
        <v>0</v>
      </c>
      <c r="J37" s="108">
        <f>_xlfn.IFERROR(VLOOKUP(M37,'[1]Sheet1'!$A$584:$K$628,9,FALSE)/100,0)</f>
        <v>0</v>
      </c>
      <c r="K37" s="287">
        <f>_xlfn.IFERROR(VLOOKUP(M37,'[1]Sheet1'!$A$584:$K$628,10,FALSE),0)</f>
        <v>0</v>
      </c>
      <c r="L37" s="108">
        <f>_xlfn.IFERROR(VLOOKUP(M37,'[1]Sheet1'!$A$584:$K$628,11,FALSE)/100,0)</f>
        <v>0</v>
      </c>
    </row>
    <row r="38" spans="1:13" ht="15">
      <c r="A38" s="247">
        <v>62</v>
      </c>
      <c r="B38" s="227" t="s">
        <v>438</v>
      </c>
      <c r="C38" s="262">
        <f>_xlfn.IFERROR(VLOOKUP(M38,'[1]Sheet1'!$A$584:$K$628,2,FALSE),0)</f>
        <v>0</v>
      </c>
      <c r="D38" s="199">
        <f>_xlfn.IFERROR(VLOOKUP(M38,'[1]Sheet1'!$A$584:$K$628,3,FALSE)/100,0)</f>
        <v>0</v>
      </c>
      <c r="E38" s="280">
        <f>_xlfn.IFERROR(VLOOKUP(M38,'[1]Sheet1'!$A$584:$K$628,4,FALSE),0)</f>
        <v>1</v>
      </c>
      <c r="F38" s="199">
        <f>_xlfn.IFERROR(VLOOKUP(M38,'[1]Sheet1'!$A$584:$K$628,5,FALSE)/100,0)</f>
        <v>0.0008130081300813007</v>
      </c>
      <c r="G38" s="280">
        <f>_xlfn.IFERROR(VLOOKUP(M38,'[1]Sheet1'!$A$584:$K$628,6,FALSE),0)</f>
        <v>0</v>
      </c>
      <c r="H38" s="199">
        <f>_xlfn.IFERROR(VLOOKUP(M38,'[1]Sheet1'!$A$584:$K$628,7,FALSE)/100,0)</f>
        <v>0</v>
      </c>
      <c r="I38" s="280">
        <f>_xlfn.IFERROR(VLOOKUP(M38,'[1]Sheet1'!$A$584:$K$628,8,FALSE),0)</f>
        <v>0</v>
      </c>
      <c r="J38" s="108">
        <f>_xlfn.IFERROR(VLOOKUP(M38,'[1]Sheet1'!$A$584:$K$628,9,FALSE)/100,0)</f>
        <v>0</v>
      </c>
      <c r="K38" s="287">
        <f>_xlfn.IFERROR(VLOOKUP(M38,'[1]Sheet1'!$A$584:$K$628,10,FALSE),0)</f>
        <v>1</v>
      </c>
      <c r="L38" s="108">
        <f>_xlfn.IFERROR(VLOOKUP(M38,'[1]Sheet1'!$A$584:$K$628,11,FALSE)/100,0)</f>
        <v>0.000390015600624025</v>
      </c>
      <c r="M38" s="323" t="s">
        <v>1040</v>
      </c>
    </row>
    <row r="39" spans="1:13" ht="28.5">
      <c r="A39" s="247">
        <v>63</v>
      </c>
      <c r="B39" s="227" t="s">
        <v>439</v>
      </c>
      <c r="C39" s="262">
        <f>_xlfn.IFERROR(VLOOKUP(M39,'[1]Sheet1'!$A$584:$K$628,2,FALSE),0)</f>
        <v>142</v>
      </c>
      <c r="D39" s="199">
        <f>_xlfn.IFERROR(VLOOKUP(M39,'[1]Sheet1'!$A$584:$K$628,3,FALSE)/100,0)</f>
        <v>0.13719806763285025</v>
      </c>
      <c r="E39" s="280">
        <f>_xlfn.IFERROR(VLOOKUP(M39,'[1]Sheet1'!$A$584:$K$628,4,FALSE),0)</f>
        <v>153</v>
      </c>
      <c r="F39" s="199">
        <f>_xlfn.IFERROR(VLOOKUP(M39,'[1]Sheet1'!$A$584:$K$628,5,FALSE)/100,0)</f>
        <v>0.12439024390243902</v>
      </c>
      <c r="G39" s="280">
        <f>_xlfn.IFERROR(VLOOKUP(M39,'[1]Sheet1'!$A$584:$K$628,6,FALSE),0)</f>
        <v>28</v>
      </c>
      <c r="H39" s="199">
        <f>_xlfn.IFERROR(VLOOKUP(M39,'[1]Sheet1'!$A$584:$K$628,7,FALSE)/100,0)</f>
        <v>0.10108303249097472</v>
      </c>
      <c r="I39" s="280">
        <f>_xlfn.IFERROR(VLOOKUP(M39,'[1]Sheet1'!$A$584:$K$628,8,FALSE),0)</f>
        <v>3</v>
      </c>
      <c r="J39" s="108">
        <f>_xlfn.IFERROR(VLOOKUP(M39,'[1]Sheet1'!$A$584:$K$628,9,FALSE)/100,0)</f>
        <v>0.13636363636363635</v>
      </c>
      <c r="K39" s="287">
        <f>_xlfn.IFERROR(VLOOKUP(M39,'[1]Sheet1'!$A$584:$K$628,10,FALSE),0)</f>
        <v>326</v>
      </c>
      <c r="L39" s="108">
        <f>_xlfn.IFERROR(VLOOKUP(M39,'[1]Sheet1'!$A$584:$K$628,11,FALSE)/100,0)</f>
        <v>0.12714508580343215</v>
      </c>
      <c r="M39" s="323" t="s">
        <v>806</v>
      </c>
    </row>
    <row r="40" spans="1:13" ht="28.5">
      <c r="A40" s="247">
        <v>64</v>
      </c>
      <c r="B40" s="227" t="s">
        <v>440</v>
      </c>
      <c r="C40" s="262">
        <f>_xlfn.IFERROR(VLOOKUP(M40,'[1]Sheet1'!$A$584:$K$628,2,FALSE),0)</f>
        <v>21</v>
      </c>
      <c r="D40" s="199">
        <f>_xlfn.IFERROR(VLOOKUP(M40,'[1]Sheet1'!$A$584:$K$628,3,FALSE)/100,0)</f>
        <v>0.020289855072463767</v>
      </c>
      <c r="E40" s="280">
        <f>_xlfn.IFERROR(VLOOKUP(M40,'[1]Sheet1'!$A$584:$K$628,4,FALSE),0)</f>
        <v>26</v>
      </c>
      <c r="F40" s="199">
        <f>_xlfn.IFERROR(VLOOKUP(M40,'[1]Sheet1'!$A$584:$K$628,5,FALSE)/100,0)</f>
        <v>0.02113821138211382</v>
      </c>
      <c r="G40" s="280">
        <f>_xlfn.IFERROR(VLOOKUP(M40,'[1]Sheet1'!$A$584:$K$628,6,FALSE),0)</f>
        <v>7</v>
      </c>
      <c r="H40" s="199">
        <f>_xlfn.IFERROR(VLOOKUP(M40,'[1]Sheet1'!$A$584:$K$628,7,FALSE)/100,0)</f>
        <v>0.02527075812274368</v>
      </c>
      <c r="I40" s="280">
        <f>_xlfn.IFERROR(VLOOKUP(M40,'[1]Sheet1'!$A$584:$K$628,8,FALSE),0)</f>
        <v>0</v>
      </c>
      <c r="J40" s="108">
        <f>_xlfn.IFERROR(VLOOKUP(M40,'[1]Sheet1'!$A$584:$K$628,9,FALSE)/100,0)</f>
        <v>0</v>
      </c>
      <c r="K40" s="287">
        <f>_xlfn.IFERROR(VLOOKUP(M40,'[1]Sheet1'!$A$584:$K$628,10,FALSE),0)</f>
        <v>54</v>
      </c>
      <c r="L40" s="108">
        <f>_xlfn.IFERROR(VLOOKUP(M40,'[1]Sheet1'!$A$584:$K$628,11,FALSE)/100,0)</f>
        <v>0.021060842433697345</v>
      </c>
      <c r="M40" s="323" t="s">
        <v>807</v>
      </c>
    </row>
    <row r="41" spans="1:13" ht="29.25" thickBot="1">
      <c r="A41" s="281">
        <v>69</v>
      </c>
      <c r="B41" s="230" t="s">
        <v>441</v>
      </c>
      <c r="C41" s="241">
        <f>_xlfn.IFERROR(VLOOKUP(M41,'[1]Sheet1'!$A$584:$K$628,2,FALSE),0)</f>
        <v>8</v>
      </c>
      <c r="D41" s="200">
        <f>_xlfn.IFERROR(VLOOKUP(M41,'[1]Sheet1'!$A$584:$K$628,3,FALSE)/100,0)</f>
        <v>0.007729468599033816</v>
      </c>
      <c r="E41" s="242">
        <f>_xlfn.IFERROR(VLOOKUP(M41,'[1]Sheet1'!$A$584:$K$628,4,FALSE),0)</f>
        <v>7</v>
      </c>
      <c r="F41" s="200">
        <f>_xlfn.IFERROR(VLOOKUP(M41,'[1]Sheet1'!$A$584:$K$628,5,FALSE)/100,0)</f>
        <v>0.005691056910569105</v>
      </c>
      <c r="G41" s="242">
        <f>_xlfn.IFERROR(VLOOKUP(M41,'[1]Sheet1'!$A$584:$K$628,6,FALSE),0)</f>
        <v>3</v>
      </c>
      <c r="H41" s="200">
        <f>_xlfn.IFERROR(VLOOKUP(M41,'[1]Sheet1'!$A$584:$K$628,7,FALSE)/100,0)</f>
        <v>0.01083032490974729</v>
      </c>
      <c r="I41" s="242">
        <f>_xlfn.IFERROR(VLOOKUP(M41,'[1]Sheet1'!$A$584:$K$628,8,FALSE),0)</f>
        <v>0</v>
      </c>
      <c r="J41" s="113">
        <f>_xlfn.IFERROR(VLOOKUP(M41,'[1]Sheet1'!$A$584:$K$628,9,FALSE)/100,0)</f>
        <v>0</v>
      </c>
      <c r="K41" s="243">
        <f>_xlfn.IFERROR(VLOOKUP(M41,'[1]Sheet1'!$A$584:$K$628,10,FALSE),0)</f>
        <v>18</v>
      </c>
      <c r="L41" s="113">
        <f>_xlfn.IFERROR(VLOOKUP(M41,'[1]Sheet1'!$A$584:$K$628,11,FALSE)/100,0)</f>
        <v>0.0070202808112324495</v>
      </c>
      <c r="M41" s="323" t="s">
        <v>808</v>
      </c>
    </row>
    <row r="42" spans="1:13" ht="42.75">
      <c r="A42" s="257">
        <v>70</v>
      </c>
      <c r="B42" s="258" t="s">
        <v>442</v>
      </c>
      <c r="C42" s="259">
        <f>_xlfn.IFERROR(VLOOKUP(M42,'[1]Sheet1'!$A$584:$K$628,2,FALSE),0)</f>
        <v>8</v>
      </c>
      <c r="D42" s="277">
        <f>_xlfn.IFERROR(VLOOKUP(M42,'[1]Sheet1'!$A$584:$K$628,3,FALSE)/100,0)</f>
        <v>0.007729468599033816</v>
      </c>
      <c r="E42" s="278">
        <f>_xlfn.IFERROR(VLOOKUP(M42,'[1]Sheet1'!$A$584:$K$628,4,FALSE),0)</f>
        <v>7</v>
      </c>
      <c r="F42" s="277">
        <f>_xlfn.IFERROR(VLOOKUP(M42,'[1]Sheet1'!$A$584:$K$628,5,FALSE)/100,0)</f>
        <v>0.005691056910569105</v>
      </c>
      <c r="G42" s="278">
        <f>_xlfn.IFERROR(VLOOKUP(M42,'[1]Sheet1'!$A$584:$K$628,6,FALSE),0)</f>
        <v>2</v>
      </c>
      <c r="H42" s="277">
        <f>_xlfn.IFERROR(VLOOKUP(M42,'[1]Sheet1'!$A$584:$K$628,7,FALSE)/100,0)</f>
        <v>0.007220216606498195</v>
      </c>
      <c r="I42" s="278">
        <f>_xlfn.IFERROR(VLOOKUP(M42,'[1]Sheet1'!$A$584:$K$628,8,FALSE),0)</f>
        <v>0</v>
      </c>
      <c r="J42" s="106">
        <f>_xlfn.IFERROR(VLOOKUP(M42,'[1]Sheet1'!$A$584:$K$628,9,FALSE)/100,0)</f>
        <v>0</v>
      </c>
      <c r="K42" s="286">
        <f>_xlfn.IFERROR(VLOOKUP(M42,'[1]Sheet1'!$A$584:$K$628,10,FALSE),0)</f>
        <v>17</v>
      </c>
      <c r="L42" s="106">
        <f>_xlfn.IFERROR(VLOOKUP(M42,'[1]Sheet1'!$A$584:$K$628,11,FALSE)/100,0)</f>
        <v>0.006630265210608425</v>
      </c>
      <c r="M42" s="323" t="s">
        <v>809</v>
      </c>
    </row>
    <row r="43" spans="1:13" ht="15">
      <c r="A43" s="247">
        <v>71</v>
      </c>
      <c r="B43" s="227" t="s">
        <v>443</v>
      </c>
      <c r="C43" s="262">
        <f>_xlfn.IFERROR(VLOOKUP(M43,'[1]Sheet1'!$A$584:$K$628,2,FALSE),0)</f>
        <v>2</v>
      </c>
      <c r="D43" s="199">
        <f>_xlfn.IFERROR(VLOOKUP(M43,'[1]Sheet1'!$A$584:$K$628,3,FALSE)/100,0)</f>
        <v>0.001932367149758454</v>
      </c>
      <c r="E43" s="280">
        <f>_xlfn.IFERROR(VLOOKUP(M43,'[1]Sheet1'!$A$584:$K$628,4,FALSE),0)</f>
        <v>3</v>
      </c>
      <c r="F43" s="199">
        <f>_xlfn.IFERROR(VLOOKUP(M43,'[1]Sheet1'!$A$584:$K$628,5,FALSE)/100,0)</f>
        <v>0.0024390243902439024</v>
      </c>
      <c r="G43" s="280">
        <f>_xlfn.IFERROR(VLOOKUP(M43,'[1]Sheet1'!$A$584:$K$628,6,FALSE),0)</f>
        <v>1</v>
      </c>
      <c r="H43" s="199">
        <f>_xlfn.IFERROR(VLOOKUP(M43,'[1]Sheet1'!$A$584:$K$628,7,FALSE)/100,0)</f>
        <v>0.0036101083032490976</v>
      </c>
      <c r="I43" s="280">
        <f>_xlfn.IFERROR(VLOOKUP(M43,'[1]Sheet1'!$A$584:$K$628,8,FALSE),0)</f>
        <v>0</v>
      </c>
      <c r="J43" s="108">
        <f>_xlfn.IFERROR(VLOOKUP(M43,'[1]Sheet1'!$A$584:$K$628,9,FALSE)/100,0)</f>
        <v>0</v>
      </c>
      <c r="K43" s="287">
        <f>_xlfn.IFERROR(VLOOKUP(M43,'[1]Sheet1'!$A$584:$K$628,10,FALSE),0)</f>
        <v>6</v>
      </c>
      <c r="L43" s="108">
        <f>_xlfn.IFERROR(VLOOKUP(M43,'[1]Sheet1'!$A$584:$K$628,11,FALSE)/100,0)</f>
        <v>0.00234009360374415</v>
      </c>
      <c r="M43" s="323" t="s">
        <v>810</v>
      </c>
    </row>
    <row r="44" spans="1:13" ht="15">
      <c r="A44" s="247">
        <v>72</v>
      </c>
      <c r="B44" s="227" t="s">
        <v>444</v>
      </c>
      <c r="C44" s="262">
        <f>_xlfn.IFERROR(VLOOKUP(M44,'[1]Sheet1'!$A$584:$K$628,2,FALSE),0)</f>
        <v>0</v>
      </c>
      <c r="D44" s="199">
        <f>_xlfn.IFERROR(VLOOKUP(M44,'[1]Sheet1'!$A$584:$K$628,3,FALSE)/100,0)</f>
        <v>0</v>
      </c>
      <c r="E44" s="280">
        <f>_xlfn.IFERROR(VLOOKUP(M44,'[1]Sheet1'!$A$584:$K$628,4,FALSE),0)</f>
        <v>1</v>
      </c>
      <c r="F44" s="199">
        <f>_xlfn.IFERROR(VLOOKUP(M44,'[1]Sheet1'!$A$584:$K$628,5,FALSE)/100,0)</f>
        <v>0.0008130081300813007</v>
      </c>
      <c r="G44" s="280">
        <f>_xlfn.IFERROR(VLOOKUP(M44,'[1]Sheet1'!$A$584:$K$628,6,FALSE),0)</f>
        <v>0</v>
      </c>
      <c r="H44" s="199">
        <f>_xlfn.IFERROR(VLOOKUP(M44,'[1]Sheet1'!$A$584:$K$628,7,FALSE)/100,0)</f>
        <v>0</v>
      </c>
      <c r="I44" s="280">
        <f>_xlfn.IFERROR(VLOOKUP(M44,'[1]Sheet1'!$A$584:$K$628,8,FALSE),0)</f>
        <v>0</v>
      </c>
      <c r="J44" s="108">
        <f>_xlfn.IFERROR(VLOOKUP(M44,'[1]Sheet1'!$A$584:$K$628,9,FALSE)/100,0)</f>
        <v>0</v>
      </c>
      <c r="K44" s="287">
        <f>_xlfn.IFERROR(VLOOKUP(M44,'[1]Sheet1'!$A$584:$K$628,10,FALSE),0)</f>
        <v>1</v>
      </c>
      <c r="L44" s="108">
        <f>_xlfn.IFERROR(VLOOKUP(M44,'[1]Sheet1'!$A$584:$K$628,11,FALSE)/100,0)</f>
        <v>0.000390015600624025</v>
      </c>
      <c r="M44" s="323" t="s">
        <v>811</v>
      </c>
    </row>
    <row r="45" spans="1:13" ht="15">
      <c r="A45" s="247">
        <v>73</v>
      </c>
      <c r="B45" s="227" t="s">
        <v>445</v>
      </c>
      <c r="C45" s="262">
        <f>_xlfn.IFERROR(VLOOKUP(M45,'[1]Sheet1'!$A$584:$K$628,2,FALSE),0)</f>
        <v>1</v>
      </c>
      <c r="D45" s="199">
        <f>_xlfn.IFERROR(VLOOKUP(M45,'[1]Sheet1'!$A$584:$K$628,3,FALSE)/100,0)</f>
        <v>0.000966183574879227</v>
      </c>
      <c r="E45" s="280">
        <f>_xlfn.IFERROR(VLOOKUP(M45,'[1]Sheet1'!$A$584:$K$628,4,FALSE),0)</f>
        <v>0</v>
      </c>
      <c r="F45" s="199">
        <f>_xlfn.IFERROR(VLOOKUP(M45,'[1]Sheet1'!$A$584:$K$628,5,FALSE)/100,0)</f>
        <v>0</v>
      </c>
      <c r="G45" s="280">
        <f>_xlfn.IFERROR(VLOOKUP(M45,'[1]Sheet1'!$A$584:$K$628,6,FALSE),0)</f>
        <v>0</v>
      </c>
      <c r="H45" s="199">
        <f>_xlfn.IFERROR(VLOOKUP(M45,'[1]Sheet1'!$A$584:$K$628,7,FALSE)/100,0)</f>
        <v>0</v>
      </c>
      <c r="I45" s="280">
        <f>_xlfn.IFERROR(VLOOKUP(M45,'[1]Sheet1'!$A$584:$K$628,8,FALSE),0)</f>
        <v>0</v>
      </c>
      <c r="J45" s="108">
        <f>_xlfn.IFERROR(VLOOKUP(M45,'[1]Sheet1'!$A$584:$K$628,9,FALSE)/100,0)</f>
        <v>0</v>
      </c>
      <c r="K45" s="287">
        <f>_xlfn.IFERROR(VLOOKUP(M45,'[1]Sheet1'!$A$584:$K$628,10,FALSE),0)</f>
        <v>1</v>
      </c>
      <c r="L45" s="108">
        <f>_xlfn.IFERROR(VLOOKUP(M45,'[1]Sheet1'!$A$584:$K$628,11,FALSE)/100,0)</f>
        <v>0.000390015600624025</v>
      </c>
      <c r="M45" s="323" t="s">
        <v>812</v>
      </c>
    </row>
    <row r="46" spans="1:13" ht="15">
      <c r="A46" s="247">
        <v>74</v>
      </c>
      <c r="B46" s="227" t="s">
        <v>446</v>
      </c>
      <c r="C46" s="262">
        <f>_xlfn.IFERROR(VLOOKUP(M46,'[1]Sheet1'!$A$584:$K$628,2,FALSE),0)</f>
        <v>1</v>
      </c>
      <c r="D46" s="199">
        <f>_xlfn.IFERROR(VLOOKUP(M46,'[1]Sheet1'!$A$584:$K$628,3,FALSE)/100,0)</f>
        <v>0.000966183574879227</v>
      </c>
      <c r="E46" s="280">
        <f>_xlfn.IFERROR(VLOOKUP(M46,'[1]Sheet1'!$A$584:$K$628,4,FALSE),0)</f>
        <v>0</v>
      </c>
      <c r="F46" s="199">
        <f>_xlfn.IFERROR(VLOOKUP(M46,'[1]Sheet1'!$A$584:$K$628,5,FALSE)/100,0)</f>
        <v>0</v>
      </c>
      <c r="G46" s="280">
        <f>_xlfn.IFERROR(VLOOKUP(M46,'[1]Sheet1'!$A$584:$K$628,6,FALSE),0)</f>
        <v>0</v>
      </c>
      <c r="H46" s="199">
        <f>_xlfn.IFERROR(VLOOKUP(M46,'[1]Sheet1'!$A$584:$K$628,7,FALSE)/100,0)</f>
        <v>0</v>
      </c>
      <c r="I46" s="280">
        <f>_xlfn.IFERROR(VLOOKUP(M46,'[1]Sheet1'!$A$584:$K$628,8,FALSE),0)</f>
        <v>0</v>
      </c>
      <c r="J46" s="108">
        <f>_xlfn.IFERROR(VLOOKUP(M46,'[1]Sheet1'!$A$584:$K$628,9,FALSE)/100,0)</f>
        <v>0</v>
      </c>
      <c r="K46" s="287">
        <f>_xlfn.IFERROR(VLOOKUP(M46,'[1]Sheet1'!$A$584:$K$628,10,FALSE),0)</f>
        <v>1</v>
      </c>
      <c r="L46" s="108">
        <f>_xlfn.IFERROR(VLOOKUP(M46,'[1]Sheet1'!$A$584:$K$628,11,FALSE)/100,0)</f>
        <v>0.000390015600624025</v>
      </c>
      <c r="M46" s="323" t="s">
        <v>813</v>
      </c>
    </row>
    <row r="47" spans="1:13" ht="15">
      <c r="A47" s="247">
        <v>75</v>
      </c>
      <c r="B47" s="227" t="s">
        <v>447</v>
      </c>
      <c r="C47" s="262">
        <f>_xlfn.IFERROR(VLOOKUP(M47,'[1]Sheet1'!$A$584:$K$628,2,FALSE),0)</f>
        <v>4</v>
      </c>
      <c r="D47" s="199">
        <f>_xlfn.IFERROR(VLOOKUP(M47,'[1]Sheet1'!$A$584:$K$628,3,FALSE)/100,0)</f>
        <v>0.003864734299516908</v>
      </c>
      <c r="E47" s="280">
        <f>_xlfn.IFERROR(VLOOKUP(M47,'[1]Sheet1'!$A$584:$K$628,4,FALSE),0)</f>
        <v>10</v>
      </c>
      <c r="F47" s="199">
        <f>_xlfn.IFERROR(VLOOKUP(M47,'[1]Sheet1'!$A$584:$K$628,5,FALSE)/100,0)</f>
        <v>0.008130081300813009</v>
      </c>
      <c r="G47" s="280">
        <f>_xlfn.IFERROR(VLOOKUP(M47,'[1]Sheet1'!$A$584:$K$628,6,FALSE),0)</f>
        <v>3</v>
      </c>
      <c r="H47" s="199">
        <f>_xlfn.IFERROR(VLOOKUP(M47,'[1]Sheet1'!$A$584:$K$628,7,FALSE)/100,0)</f>
        <v>0.01083032490974729</v>
      </c>
      <c r="I47" s="280">
        <f>_xlfn.IFERROR(VLOOKUP(M47,'[1]Sheet1'!$A$584:$K$628,8,FALSE),0)</f>
        <v>0</v>
      </c>
      <c r="J47" s="108">
        <f>_xlfn.IFERROR(VLOOKUP(M47,'[1]Sheet1'!$A$584:$K$628,9,FALSE)/100,0)</f>
        <v>0</v>
      </c>
      <c r="K47" s="287">
        <f>_xlfn.IFERROR(VLOOKUP(M47,'[1]Sheet1'!$A$584:$K$628,10,FALSE),0)</f>
        <v>17</v>
      </c>
      <c r="L47" s="108">
        <f>_xlfn.IFERROR(VLOOKUP(M47,'[1]Sheet1'!$A$584:$K$628,11,FALSE)/100,0)</f>
        <v>0.006630265210608425</v>
      </c>
      <c r="M47" s="323" t="s">
        <v>814</v>
      </c>
    </row>
    <row r="48" spans="1:13" ht="29.25" thickBot="1">
      <c r="A48" s="248">
        <v>79</v>
      </c>
      <c r="B48" s="228" t="s">
        <v>448</v>
      </c>
      <c r="C48" s="241">
        <f>_xlfn.IFERROR(VLOOKUP(M48,'[1]Sheet1'!$A$584:$K$628,2,FALSE),0)</f>
        <v>8</v>
      </c>
      <c r="D48" s="200">
        <f>_xlfn.IFERROR(VLOOKUP(M48,'[1]Sheet1'!$A$584:$K$628,3,FALSE)/100,0)</f>
        <v>0.007729468599033816</v>
      </c>
      <c r="E48" s="242">
        <f>_xlfn.IFERROR(VLOOKUP(M48,'[1]Sheet1'!$A$584:$K$628,4,FALSE),0)</f>
        <v>6</v>
      </c>
      <c r="F48" s="200">
        <f>_xlfn.IFERROR(VLOOKUP(M48,'[1]Sheet1'!$A$584:$K$628,5,FALSE)/100,0)</f>
        <v>0.004878048780487805</v>
      </c>
      <c r="G48" s="242">
        <f>_xlfn.IFERROR(VLOOKUP(M48,'[1]Sheet1'!$A$584:$K$628,6,FALSE),0)</f>
        <v>0</v>
      </c>
      <c r="H48" s="200">
        <f>_xlfn.IFERROR(VLOOKUP(M48,'[1]Sheet1'!$A$584:$K$628,7,FALSE)/100,0)</f>
        <v>0</v>
      </c>
      <c r="I48" s="242">
        <f>_xlfn.IFERROR(VLOOKUP(M48,'[1]Sheet1'!$A$584:$K$628,8,FALSE),0)</f>
        <v>0</v>
      </c>
      <c r="J48" s="113">
        <f>_xlfn.IFERROR(VLOOKUP(M48,'[1]Sheet1'!$A$584:$K$628,9,FALSE)/100,0)</f>
        <v>0</v>
      </c>
      <c r="K48" s="243">
        <f>_xlfn.IFERROR(VLOOKUP(M48,'[1]Sheet1'!$A$584:$K$628,10,FALSE),0)</f>
        <v>14</v>
      </c>
      <c r="L48" s="113">
        <f>_xlfn.IFERROR(VLOOKUP(M48,'[1]Sheet1'!$A$584:$K$628,11,FALSE)/100,0)</f>
        <v>0.00546021840873635</v>
      </c>
      <c r="M48" s="323" t="s">
        <v>815</v>
      </c>
    </row>
    <row r="49" spans="1:13" ht="28.5">
      <c r="A49" s="257">
        <v>80</v>
      </c>
      <c r="B49" s="258" t="s">
        <v>449</v>
      </c>
      <c r="C49" s="259">
        <f>_xlfn.IFERROR(VLOOKUP(M49,'[1]Sheet1'!$A$584:$K$628,2,FALSE),0)</f>
        <v>5</v>
      </c>
      <c r="D49" s="277">
        <f>_xlfn.IFERROR(VLOOKUP(M49,'[1]Sheet1'!$A$584:$K$628,3,FALSE)/100,0)</f>
        <v>0.004830917874396136</v>
      </c>
      <c r="E49" s="278">
        <f>_xlfn.IFERROR(VLOOKUP(M49,'[1]Sheet1'!$A$584:$K$628,4,FALSE),0)</f>
        <v>7</v>
      </c>
      <c r="F49" s="277">
        <f>_xlfn.IFERROR(VLOOKUP(M49,'[1]Sheet1'!$A$584:$K$628,5,FALSE)/100,0)</f>
        <v>0.005691056910569105</v>
      </c>
      <c r="G49" s="278">
        <f>_xlfn.IFERROR(VLOOKUP(M49,'[1]Sheet1'!$A$584:$K$628,6,FALSE),0)</f>
        <v>0</v>
      </c>
      <c r="H49" s="277">
        <f>_xlfn.IFERROR(VLOOKUP(M49,'[1]Sheet1'!$A$584:$K$628,7,FALSE)/100,0)</f>
        <v>0</v>
      </c>
      <c r="I49" s="278">
        <f>_xlfn.IFERROR(VLOOKUP(M49,'[1]Sheet1'!$A$584:$K$628,8,FALSE),0)</f>
        <v>0</v>
      </c>
      <c r="J49" s="106">
        <f>_xlfn.IFERROR(VLOOKUP(M49,'[1]Sheet1'!$A$584:$K$628,9,FALSE)/100,0)</f>
        <v>0</v>
      </c>
      <c r="K49" s="286">
        <f>_xlfn.IFERROR(VLOOKUP(M49,'[1]Sheet1'!$A$584:$K$628,10,FALSE),0)</f>
        <v>12</v>
      </c>
      <c r="L49" s="106">
        <f>_xlfn.IFERROR(VLOOKUP(M49,'[1]Sheet1'!$A$584:$K$628,11,FALSE)/100,0)</f>
        <v>0.0046801872074883</v>
      </c>
      <c r="M49" s="323" t="s">
        <v>816</v>
      </c>
    </row>
    <row r="50" spans="1:13" ht="15">
      <c r="A50" s="247">
        <v>81</v>
      </c>
      <c r="B50" s="227" t="s">
        <v>450</v>
      </c>
      <c r="C50" s="262">
        <f>_xlfn.IFERROR(VLOOKUP(M50,'[1]Sheet1'!$A$584:$K$628,2,FALSE),0)</f>
        <v>16</v>
      </c>
      <c r="D50" s="199">
        <f>_xlfn.IFERROR(VLOOKUP(M50,'[1]Sheet1'!$A$584:$K$628,3,FALSE)/100,0)</f>
        <v>0.015458937198067632</v>
      </c>
      <c r="E50" s="280">
        <f>_xlfn.IFERROR(VLOOKUP(M50,'[1]Sheet1'!$A$584:$K$628,4,FALSE),0)</f>
        <v>20</v>
      </c>
      <c r="F50" s="199">
        <f>_xlfn.IFERROR(VLOOKUP(M50,'[1]Sheet1'!$A$584:$K$628,5,FALSE)/100,0)</f>
        <v>0.016260162601626018</v>
      </c>
      <c r="G50" s="280">
        <f>_xlfn.IFERROR(VLOOKUP(M50,'[1]Sheet1'!$A$584:$K$628,6,FALSE),0)</f>
        <v>5</v>
      </c>
      <c r="H50" s="199">
        <f>_xlfn.IFERROR(VLOOKUP(M50,'[1]Sheet1'!$A$584:$K$628,7,FALSE)/100,0)</f>
        <v>0.018050541516245487</v>
      </c>
      <c r="I50" s="280">
        <f>_xlfn.IFERROR(VLOOKUP(M50,'[1]Sheet1'!$A$584:$K$628,8,FALSE),0)</f>
        <v>0</v>
      </c>
      <c r="J50" s="108">
        <f>_xlfn.IFERROR(VLOOKUP(M50,'[1]Sheet1'!$A$584:$K$628,9,FALSE)/100,0)</f>
        <v>0</v>
      </c>
      <c r="K50" s="287">
        <f>_xlfn.IFERROR(VLOOKUP(M50,'[1]Sheet1'!$A$584:$K$628,10,FALSE),0)</f>
        <v>41</v>
      </c>
      <c r="L50" s="108">
        <f>_xlfn.IFERROR(VLOOKUP(M50,'[1]Sheet1'!$A$584:$K$628,11,FALSE)/100,0)</f>
        <v>0.015990639625585022</v>
      </c>
      <c r="M50" s="323" t="s">
        <v>817</v>
      </c>
    </row>
    <row r="51" spans="1:13" ht="28.5">
      <c r="A51" s="247">
        <v>82</v>
      </c>
      <c r="B51" s="227" t="s">
        <v>451</v>
      </c>
      <c r="C51" s="262">
        <f>_xlfn.IFERROR(VLOOKUP(M51,'[1]Sheet1'!$A$584:$K$628,2,FALSE),0)</f>
        <v>1</v>
      </c>
      <c r="D51" s="199">
        <f>_xlfn.IFERROR(VLOOKUP(M51,'[1]Sheet1'!$A$584:$K$628,3,FALSE)/100,0)</f>
        <v>0.000966183574879227</v>
      </c>
      <c r="E51" s="280">
        <f>_xlfn.IFERROR(VLOOKUP(M51,'[1]Sheet1'!$A$584:$K$628,4,FALSE),0)</f>
        <v>1</v>
      </c>
      <c r="F51" s="199">
        <f>_xlfn.IFERROR(VLOOKUP(M51,'[1]Sheet1'!$A$584:$K$628,5,FALSE)/100,0)</f>
        <v>0.0008130081300813007</v>
      </c>
      <c r="G51" s="280">
        <f>_xlfn.IFERROR(VLOOKUP(M51,'[1]Sheet1'!$A$584:$K$628,6,FALSE),0)</f>
        <v>0</v>
      </c>
      <c r="H51" s="199">
        <f>_xlfn.IFERROR(VLOOKUP(M51,'[1]Sheet1'!$A$584:$K$628,7,FALSE)/100,0)</f>
        <v>0</v>
      </c>
      <c r="I51" s="280">
        <f>_xlfn.IFERROR(VLOOKUP(M51,'[1]Sheet1'!$A$584:$K$628,8,FALSE),0)</f>
        <v>0</v>
      </c>
      <c r="J51" s="108">
        <f>_xlfn.IFERROR(VLOOKUP(M51,'[1]Sheet1'!$A$584:$K$628,9,FALSE)/100,0)</f>
        <v>0</v>
      </c>
      <c r="K51" s="287">
        <f>_xlfn.IFERROR(VLOOKUP(M51,'[1]Sheet1'!$A$584:$K$628,10,FALSE),0)</f>
        <v>2</v>
      </c>
      <c r="L51" s="108">
        <f>_xlfn.IFERROR(VLOOKUP(M51,'[1]Sheet1'!$A$584:$K$628,11,FALSE)/100,0)</f>
        <v>0.00078003120124805</v>
      </c>
      <c r="M51" s="323" t="s">
        <v>818</v>
      </c>
    </row>
    <row r="52" spans="1:13" ht="57">
      <c r="A52" s="247">
        <v>83</v>
      </c>
      <c r="B52" s="227" t="s">
        <v>452</v>
      </c>
      <c r="C52" s="262">
        <f>_xlfn.IFERROR(VLOOKUP(M52,'[1]Sheet1'!$A$584:$K$628,2,FALSE),0)</f>
        <v>15</v>
      </c>
      <c r="D52" s="199">
        <f>_xlfn.IFERROR(VLOOKUP(M52,'[1]Sheet1'!$A$584:$K$628,3,FALSE)/100,0)</f>
        <v>0.014492753623188406</v>
      </c>
      <c r="E52" s="280">
        <f>_xlfn.IFERROR(VLOOKUP(M52,'[1]Sheet1'!$A$584:$K$628,4,FALSE),0)</f>
        <v>23</v>
      </c>
      <c r="F52" s="199">
        <f>_xlfn.IFERROR(VLOOKUP(M52,'[1]Sheet1'!$A$584:$K$628,5,FALSE)/100,0)</f>
        <v>0.01869918699186992</v>
      </c>
      <c r="G52" s="280">
        <f>_xlfn.IFERROR(VLOOKUP(M52,'[1]Sheet1'!$A$584:$K$628,6,FALSE),0)</f>
        <v>6</v>
      </c>
      <c r="H52" s="199">
        <f>_xlfn.IFERROR(VLOOKUP(M52,'[1]Sheet1'!$A$584:$K$628,7,FALSE)/100,0)</f>
        <v>0.02166064981949458</v>
      </c>
      <c r="I52" s="280">
        <f>_xlfn.IFERROR(VLOOKUP(M52,'[1]Sheet1'!$A$584:$K$628,8,FALSE),0)</f>
        <v>0</v>
      </c>
      <c r="J52" s="108">
        <f>_xlfn.IFERROR(VLOOKUP(M52,'[1]Sheet1'!$A$584:$K$628,9,FALSE)/100,0)</f>
        <v>0</v>
      </c>
      <c r="K52" s="287">
        <f>_xlfn.IFERROR(VLOOKUP(M52,'[1]Sheet1'!$A$584:$K$628,10,FALSE),0)</f>
        <v>44</v>
      </c>
      <c r="L52" s="108">
        <f>_xlfn.IFERROR(VLOOKUP(M52,'[1]Sheet1'!$A$584:$K$628,11,FALSE)/100,0)</f>
        <v>0.0171606864274571</v>
      </c>
      <c r="M52" s="323" t="s">
        <v>819</v>
      </c>
    </row>
    <row r="53" spans="1:13" ht="15">
      <c r="A53" s="247">
        <v>84</v>
      </c>
      <c r="B53" s="227" t="s">
        <v>453</v>
      </c>
      <c r="C53" s="262">
        <f>_xlfn.IFERROR(VLOOKUP(M53,'[1]Sheet1'!$A$584:$K$628,2,FALSE),0)</f>
        <v>5</v>
      </c>
      <c r="D53" s="199">
        <f>_xlfn.IFERROR(VLOOKUP(M53,'[1]Sheet1'!$A$584:$K$628,3,FALSE)/100,0)</f>
        <v>0.004830917874396136</v>
      </c>
      <c r="E53" s="280">
        <f>_xlfn.IFERROR(VLOOKUP(M53,'[1]Sheet1'!$A$584:$K$628,4,FALSE),0)</f>
        <v>2</v>
      </c>
      <c r="F53" s="199">
        <f>_xlfn.IFERROR(VLOOKUP(M53,'[1]Sheet1'!$A$584:$K$628,5,FALSE)/100,0)</f>
        <v>0.0016260162601626014</v>
      </c>
      <c r="G53" s="280">
        <f>_xlfn.IFERROR(VLOOKUP(M53,'[1]Sheet1'!$A$584:$K$628,6,FALSE),0)</f>
        <v>0</v>
      </c>
      <c r="H53" s="199">
        <f>_xlfn.IFERROR(VLOOKUP(M53,'[1]Sheet1'!$A$584:$K$628,7,FALSE)/100,0)</f>
        <v>0</v>
      </c>
      <c r="I53" s="280">
        <f>_xlfn.IFERROR(VLOOKUP(M53,'[1]Sheet1'!$A$584:$K$628,8,FALSE),0)</f>
        <v>0</v>
      </c>
      <c r="J53" s="108">
        <f>_xlfn.IFERROR(VLOOKUP(M53,'[1]Sheet1'!$A$584:$K$628,9,FALSE)/100,0)</f>
        <v>0</v>
      </c>
      <c r="K53" s="287">
        <f>_xlfn.IFERROR(VLOOKUP(M53,'[1]Sheet1'!$A$584:$K$628,10,FALSE),0)</f>
        <v>7</v>
      </c>
      <c r="L53" s="108">
        <f>_xlfn.IFERROR(VLOOKUP(M53,'[1]Sheet1'!$A$584:$K$628,11,FALSE)/100,0)</f>
        <v>0.002730109204368175</v>
      </c>
      <c r="M53" s="323" t="s">
        <v>820</v>
      </c>
    </row>
    <row r="54" spans="1:13" ht="28.5">
      <c r="A54" s="247">
        <v>85</v>
      </c>
      <c r="B54" s="227" t="s">
        <v>454</v>
      </c>
      <c r="C54" s="262">
        <f>_xlfn.IFERROR(VLOOKUP(M54,'[1]Sheet1'!$A$584:$K$628,2,FALSE),0)</f>
        <v>8</v>
      </c>
      <c r="D54" s="199">
        <f>_xlfn.IFERROR(VLOOKUP(M54,'[1]Sheet1'!$A$584:$K$628,3,FALSE)/100,0)</f>
        <v>0.007729468599033816</v>
      </c>
      <c r="E54" s="280">
        <f>_xlfn.IFERROR(VLOOKUP(M54,'[1]Sheet1'!$A$584:$K$628,4,FALSE),0)</f>
        <v>18</v>
      </c>
      <c r="F54" s="199">
        <f>_xlfn.IFERROR(VLOOKUP(M54,'[1]Sheet1'!$A$584:$K$628,5,FALSE)/100,0)</f>
        <v>0.014634146341463419</v>
      </c>
      <c r="G54" s="280">
        <f>_xlfn.IFERROR(VLOOKUP(M54,'[1]Sheet1'!$A$584:$K$628,6,FALSE),0)</f>
        <v>6</v>
      </c>
      <c r="H54" s="199">
        <f>_xlfn.IFERROR(VLOOKUP(M54,'[1]Sheet1'!$A$584:$K$628,7,FALSE)/100,0)</f>
        <v>0.02166064981949458</v>
      </c>
      <c r="I54" s="280">
        <f>_xlfn.IFERROR(VLOOKUP(M54,'[1]Sheet1'!$A$584:$K$628,8,FALSE),0)</f>
        <v>0</v>
      </c>
      <c r="J54" s="108">
        <f>_xlfn.IFERROR(VLOOKUP(M54,'[1]Sheet1'!$A$584:$K$628,9,FALSE)/100,0)</f>
        <v>0</v>
      </c>
      <c r="K54" s="287">
        <f>_xlfn.IFERROR(VLOOKUP(M54,'[1]Sheet1'!$A$584:$K$628,10,FALSE),0)</f>
        <v>32</v>
      </c>
      <c r="L54" s="108">
        <f>_xlfn.IFERROR(VLOOKUP(M54,'[1]Sheet1'!$A$584:$K$628,11,FALSE)/100,0)</f>
        <v>0.0124804992199688</v>
      </c>
      <c r="M54" s="323" t="s">
        <v>821</v>
      </c>
    </row>
    <row r="55" spans="1:13" ht="29.25" thickBot="1">
      <c r="A55" s="248">
        <v>89</v>
      </c>
      <c r="B55" s="228" t="s">
        <v>455</v>
      </c>
      <c r="C55" s="241">
        <f>_xlfn.IFERROR(VLOOKUP(M55,'[1]Sheet1'!$A$584:$K$628,2,FALSE),0)</f>
        <v>1</v>
      </c>
      <c r="D55" s="200">
        <f>_xlfn.IFERROR(VLOOKUP(M55,'[1]Sheet1'!$A$584:$K$628,3,FALSE)/100,0)</f>
        <v>0.000966183574879227</v>
      </c>
      <c r="E55" s="242">
        <f>_xlfn.IFERROR(VLOOKUP(M55,'[1]Sheet1'!$A$584:$K$628,4,FALSE),0)</f>
        <v>5</v>
      </c>
      <c r="F55" s="200">
        <f>_xlfn.IFERROR(VLOOKUP(M55,'[1]Sheet1'!$A$584:$K$628,5,FALSE)/100,0)</f>
        <v>0.0040650406504065045</v>
      </c>
      <c r="G55" s="242">
        <f>_xlfn.IFERROR(VLOOKUP(M55,'[1]Sheet1'!$A$584:$K$628,6,FALSE),0)</f>
        <v>0</v>
      </c>
      <c r="H55" s="200">
        <f>_xlfn.IFERROR(VLOOKUP(M55,'[1]Sheet1'!$A$584:$K$628,7,FALSE)/100,0)</f>
        <v>0</v>
      </c>
      <c r="I55" s="242">
        <f>_xlfn.IFERROR(VLOOKUP(M55,'[1]Sheet1'!$A$584:$K$628,8,FALSE),0)</f>
        <v>0</v>
      </c>
      <c r="J55" s="113">
        <f>_xlfn.IFERROR(VLOOKUP(M55,'[1]Sheet1'!$A$584:$K$628,9,FALSE)/100,0)</f>
        <v>0</v>
      </c>
      <c r="K55" s="243">
        <f>_xlfn.IFERROR(VLOOKUP(M55,'[1]Sheet1'!$A$584:$K$628,10,FALSE),0)</f>
        <v>6</v>
      </c>
      <c r="L55" s="113">
        <f>_xlfn.IFERROR(VLOOKUP(M55,'[1]Sheet1'!$A$584:$K$628,11,FALSE)/100,0)</f>
        <v>0.00234009360374415</v>
      </c>
      <c r="M55" s="323" t="s">
        <v>822</v>
      </c>
    </row>
    <row r="56" spans="1:13" ht="15.75" thickBot="1">
      <c r="A56" s="251">
        <v>99</v>
      </c>
      <c r="B56" s="253" t="s">
        <v>456</v>
      </c>
      <c r="C56" s="254">
        <f>_xlfn.IFERROR(VLOOKUP(M56,'[1]Sheet1'!$A$584:$K$628,2,FALSE),0)</f>
        <v>89</v>
      </c>
      <c r="D56" s="274">
        <f>_xlfn.IFERROR(VLOOKUP(M56,'[1]Sheet1'!$A$584:$K$628,3,FALSE)/100,0)</f>
        <v>0.08599033816425122</v>
      </c>
      <c r="E56" s="275">
        <f>_xlfn.IFERROR(VLOOKUP(M56,'[1]Sheet1'!$A$584:$K$628,4,FALSE),0)</f>
        <v>112</v>
      </c>
      <c r="F56" s="274">
        <f>_xlfn.IFERROR(VLOOKUP(M56,'[1]Sheet1'!$A$584:$K$628,5,FALSE)/100,0)</f>
        <v>0.09105691056910568</v>
      </c>
      <c r="G56" s="275">
        <f>_xlfn.IFERROR(VLOOKUP(M56,'[1]Sheet1'!$A$584:$K$628,6,FALSE),0)</f>
        <v>18</v>
      </c>
      <c r="H56" s="274">
        <f>_xlfn.IFERROR(VLOOKUP(M56,'[1]Sheet1'!$A$584:$K$628,7,FALSE)/100,0)</f>
        <v>0.06498194945848375</v>
      </c>
      <c r="I56" s="275">
        <f>_xlfn.IFERROR(VLOOKUP(M56,'[1]Sheet1'!$A$584:$K$628,8,FALSE),0)</f>
        <v>3</v>
      </c>
      <c r="J56" s="285">
        <f>_xlfn.IFERROR(VLOOKUP(M56,'[1]Sheet1'!$A$584:$K$628,9,FALSE)/100,0)</f>
        <v>0.13636363636363635</v>
      </c>
      <c r="K56" s="268">
        <f>_xlfn.IFERROR(VLOOKUP(M56,'[1]Sheet1'!$A$584:$K$628,10,FALSE),0)</f>
        <v>222</v>
      </c>
      <c r="L56" s="285">
        <f>_xlfn.IFERROR(VLOOKUP(M56,'[1]Sheet1'!$A$584:$K$628,11,FALSE)/100,0)</f>
        <v>0.08658346333853356</v>
      </c>
      <c r="M56" s="323" t="s">
        <v>823</v>
      </c>
    </row>
    <row r="57" spans="1:13" ht="15.75" thickBot="1">
      <c r="A57" s="435" t="s">
        <v>125</v>
      </c>
      <c r="B57" s="436"/>
      <c r="C57" s="282">
        <f>_xlfn.IFERROR(VLOOKUP(M57,'[1]Sheet1'!$A$584:$K$628,2,FALSE),0)</f>
        <v>1035</v>
      </c>
      <c r="D57" s="204">
        <f>_xlfn.IFERROR(VLOOKUP(M57,'[1]Sheet1'!$A$584:$K$628,3,FALSE)/100,0)</f>
        <v>1</v>
      </c>
      <c r="E57" s="283">
        <f>_xlfn.IFERROR(VLOOKUP(M57,'[1]Sheet1'!$A$584:$K$628,4,FALSE),0)</f>
        <v>1230</v>
      </c>
      <c r="F57" s="204">
        <f>_xlfn.IFERROR(VLOOKUP(M57,'[1]Sheet1'!$A$584:$K$628,5,FALSE)/100,0)</f>
        <v>1</v>
      </c>
      <c r="G57" s="283">
        <f>_xlfn.IFERROR(VLOOKUP(M57,'[1]Sheet1'!$A$584:$K$628,6,FALSE),0)</f>
        <v>277</v>
      </c>
      <c r="H57" s="204">
        <f>_xlfn.IFERROR(VLOOKUP(M57,'[1]Sheet1'!$A$584:$K$628,7,FALSE)/100,0)</f>
        <v>1</v>
      </c>
      <c r="I57" s="283">
        <f>_xlfn.IFERROR(VLOOKUP(M57,'[1]Sheet1'!$A$584:$K$628,8,FALSE),0)</f>
        <v>22</v>
      </c>
      <c r="J57" s="203">
        <f>_xlfn.IFERROR(VLOOKUP(M57,'[1]Sheet1'!$A$584:$K$628,9,FALSE)/100,0)</f>
        <v>1</v>
      </c>
      <c r="K57" s="282">
        <f>_xlfn.IFERROR(VLOOKUP(M57,'[1]Sheet1'!$A$584:$K$628,10,FALSE),0)</f>
        <v>2564</v>
      </c>
      <c r="L57" s="207">
        <f>_xlfn.IFERROR(VLOOKUP(M57,'[1]Sheet1'!$A$584:$K$628,11,FALSE)/100,0)</f>
        <v>1</v>
      </c>
      <c r="M57" s="321" t="s">
        <v>73</v>
      </c>
    </row>
    <row r="58" spans="1:12" ht="15">
      <c r="A58" s="288"/>
      <c r="B58" s="288"/>
      <c r="C58" s="288"/>
      <c r="D58" s="289"/>
      <c r="E58" s="288"/>
      <c r="F58" s="289"/>
      <c r="G58" s="288"/>
      <c r="H58" s="289"/>
      <c r="I58" s="288"/>
      <c r="J58" s="289"/>
      <c r="K58" s="290"/>
      <c r="L58" s="289"/>
    </row>
    <row r="59" spans="1:12" ht="15">
      <c r="A59" s="288"/>
      <c r="B59" s="288"/>
      <c r="C59" s="288"/>
      <c r="D59" s="289"/>
      <c r="E59" s="288"/>
      <c r="F59" s="289"/>
      <c r="G59" s="288"/>
      <c r="H59" s="289"/>
      <c r="I59" s="288"/>
      <c r="J59" s="289"/>
      <c r="K59" s="339"/>
      <c r="L59" s="289"/>
    </row>
  </sheetData>
  <sheetProtection/>
  <mergeCells count="10">
    <mergeCell ref="A57:B57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30"/>
  <sheetViews>
    <sheetView zoomScalePageLayoutView="0" workbookViewId="0" topLeftCell="C27">
      <selection activeCell="O6" sqref="O6"/>
    </sheetView>
  </sheetViews>
  <sheetFormatPr defaultColWidth="11.421875" defaultRowHeight="15"/>
  <cols>
    <col min="1" max="1" width="7.7109375" style="311" customWidth="1"/>
    <col min="2" max="2" width="47.00390625" style="311" bestFit="1" customWidth="1"/>
    <col min="3" max="17" width="15.57421875" style="311" customWidth="1"/>
    <col min="18" max="16384" width="11.421875" style="311" customWidth="1"/>
  </cols>
  <sheetData>
    <row r="1" spans="1:17" ht="24.75" customHeight="1" thickBot="1" thickTop="1">
      <c r="A1" s="342" t="s">
        <v>651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4"/>
    </row>
    <row r="2" spans="1:17" ht="24.75" customHeight="1" thickBot="1" thickTop="1">
      <c r="A2" s="342" t="s">
        <v>1030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4"/>
    </row>
    <row r="3" spans="1:17" ht="24.75" customHeight="1" thickBot="1" thickTop="1">
      <c r="A3" s="360" t="s">
        <v>365</v>
      </c>
      <c r="B3" s="456" t="s">
        <v>457</v>
      </c>
      <c r="C3" s="348" t="s">
        <v>66</v>
      </c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50"/>
      <c r="Q3" s="351" t="s">
        <v>1026</v>
      </c>
    </row>
    <row r="4" spans="1:17" ht="24.75" customHeight="1">
      <c r="A4" s="372"/>
      <c r="B4" s="457"/>
      <c r="C4" s="353">
        <v>2012</v>
      </c>
      <c r="D4" s="454"/>
      <c r="E4" s="353">
        <v>2013</v>
      </c>
      <c r="F4" s="454"/>
      <c r="G4" s="353">
        <v>2014</v>
      </c>
      <c r="H4" s="454"/>
      <c r="I4" s="353">
        <v>2015</v>
      </c>
      <c r="J4" s="354"/>
      <c r="K4" s="353">
        <v>2016</v>
      </c>
      <c r="L4" s="454"/>
      <c r="M4" s="353">
        <v>2017</v>
      </c>
      <c r="N4" s="454"/>
      <c r="O4" s="353">
        <v>2018</v>
      </c>
      <c r="P4" s="454"/>
      <c r="Q4" s="351"/>
    </row>
    <row r="5" spans="1:17" ht="24.75" customHeight="1" thickBot="1">
      <c r="A5" s="404"/>
      <c r="B5" s="458"/>
      <c r="C5" s="8" t="s">
        <v>68</v>
      </c>
      <c r="D5" s="249" t="s">
        <v>67</v>
      </c>
      <c r="E5" s="8" t="s">
        <v>68</v>
      </c>
      <c r="F5" s="249" t="s">
        <v>67</v>
      </c>
      <c r="G5" s="8" t="s">
        <v>68</v>
      </c>
      <c r="H5" s="249" t="s">
        <v>67</v>
      </c>
      <c r="I5" s="8" t="s">
        <v>68</v>
      </c>
      <c r="J5" s="9" t="s">
        <v>67</v>
      </c>
      <c r="K5" s="8" t="s">
        <v>68</v>
      </c>
      <c r="L5" s="249" t="s">
        <v>67</v>
      </c>
      <c r="M5" s="8" t="s">
        <v>68</v>
      </c>
      <c r="N5" s="249" t="s">
        <v>67</v>
      </c>
      <c r="O5" s="8" t="s">
        <v>68</v>
      </c>
      <c r="P5" s="249" t="s">
        <v>67</v>
      </c>
      <c r="Q5" s="352"/>
    </row>
    <row r="6" spans="1:18" ht="28.5">
      <c r="A6" s="26" t="s">
        <v>458</v>
      </c>
      <c r="B6" s="208" t="s">
        <v>459</v>
      </c>
      <c r="C6" s="33">
        <v>126</v>
      </c>
      <c r="D6" s="36">
        <v>0.0017064846416382253</v>
      </c>
      <c r="E6" s="33">
        <v>136</v>
      </c>
      <c r="F6" s="12">
        <v>0.05695142378559464</v>
      </c>
      <c r="G6" s="35">
        <v>133</v>
      </c>
      <c r="H6" s="12">
        <v>0.05780095610604085</v>
      </c>
      <c r="I6" s="33">
        <v>130</v>
      </c>
      <c r="J6" s="12">
        <v>0.05704256252742431</v>
      </c>
      <c r="K6" s="33">
        <v>155</v>
      </c>
      <c r="L6" s="36">
        <v>0.061507936507936505</v>
      </c>
      <c r="M6" s="33">
        <v>155</v>
      </c>
      <c r="N6" s="36">
        <v>0.060689115113547375</v>
      </c>
      <c r="O6" s="33">
        <f>_xlfn.IFERROR(VLOOKUP(R6,'[1]Sheet1'!$A$633:$C$655,2,FALSE),0)</f>
        <v>158</v>
      </c>
      <c r="P6" s="36">
        <f>_xlfn.IFERROR(VLOOKUP(R6,'[1]Sheet1'!$A$633:$C$655,3,FALSE)/100,0)</f>
        <v>0.06162246489859594</v>
      </c>
      <c r="Q6" s="13">
        <f>(O6-M6)/M6</f>
        <v>0.01935483870967742</v>
      </c>
      <c r="R6" s="322" t="s">
        <v>824</v>
      </c>
    </row>
    <row r="7" spans="1:18" ht="42.75">
      <c r="A7" s="26" t="s">
        <v>460</v>
      </c>
      <c r="B7" s="184" t="s">
        <v>461</v>
      </c>
      <c r="C7" s="39">
        <v>80</v>
      </c>
      <c r="D7" s="42">
        <v>0.05204778156996587</v>
      </c>
      <c r="E7" s="39">
        <v>80</v>
      </c>
      <c r="F7" s="16">
        <v>0.03350083752093802</v>
      </c>
      <c r="G7" s="41">
        <v>81</v>
      </c>
      <c r="H7" s="16">
        <v>0.035202086049543675</v>
      </c>
      <c r="I7" s="39">
        <v>67</v>
      </c>
      <c r="J7" s="16">
        <v>0.029398859148749453</v>
      </c>
      <c r="K7" s="39">
        <v>93</v>
      </c>
      <c r="L7" s="42">
        <v>0.03690476190476191</v>
      </c>
      <c r="M7" s="39">
        <v>101</v>
      </c>
      <c r="N7" s="42">
        <v>0.039545810493343776</v>
      </c>
      <c r="O7" s="39">
        <f>_xlfn.IFERROR(VLOOKUP(R7,'[1]Sheet1'!$A$633:$C$655,2,FALSE),0)</f>
        <v>89</v>
      </c>
      <c r="P7" s="42">
        <f>_xlfn.IFERROR(VLOOKUP(R7,'[1]Sheet1'!$A$633:$C$655,3,FALSE)/100,0)</f>
        <v>0.03471138845553822</v>
      </c>
      <c r="Q7" s="17">
        <f aca="true" t="shared" si="0" ref="Q7:Q27">(O7-M7)/M7</f>
        <v>-0.1188118811881188</v>
      </c>
      <c r="R7" s="322" t="s">
        <v>825</v>
      </c>
    </row>
    <row r="8" spans="1:18" ht="28.5">
      <c r="A8" s="26" t="s">
        <v>462</v>
      </c>
      <c r="B8" s="184" t="s">
        <v>463</v>
      </c>
      <c r="C8" s="39">
        <v>18</v>
      </c>
      <c r="D8" s="42">
        <v>0.034129692832764506</v>
      </c>
      <c r="E8" s="39">
        <v>17</v>
      </c>
      <c r="F8" s="16">
        <v>0.00711892797319933</v>
      </c>
      <c r="G8" s="41">
        <v>17</v>
      </c>
      <c r="H8" s="16">
        <v>0.007388092133854845</v>
      </c>
      <c r="I8" s="39">
        <v>5</v>
      </c>
      <c r="J8" s="16">
        <v>0.002193944712593243</v>
      </c>
      <c r="K8" s="39">
        <v>14</v>
      </c>
      <c r="L8" s="42">
        <v>0.005555555555555556</v>
      </c>
      <c r="M8" s="39">
        <v>21</v>
      </c>
      <c r="N8" s="42">
        <v>0.008222396241190288</v>
      </c>
      <c r="O8" s="39">
        <f>_xlfn.IFERROR(VLOOKUP(R8,'[1]Sheet1'!$A$633:$C$655,2,FALSE),0)</f>
        <v>20</v>
      </c>
      <c r="P8" s="42">
        <f>_xlfn.IFERROR(VLOOKUP(R8,'[1]Sheet1'!$A$633:$C$655,3,FALSE)/100,0)</f>
        <v>0.0078003120124804995</v>
      </c>
      <c r="Q8" s="17">
        <f t="shared" si="0"/>
        <v>-0.047619047619047616</v>
      </c>
      <c r="R8" s="322" t="s">
        <v>826</v>
      </c>
    </row>
    <row r="9" spans="1:18" ht="28.5">
      <c r="A9" s="26" t="s">
        <v>464</v>
      </c>
      <c r="B9" s="184" t="s">
        <v>465</v>
      </c>
      <c r="C9" s="39">
        <v>5</v>
      </c>
      <c r="D9" s="42">
        <v>0.007679180887372013</v>
      </c>
      <c r="E9" s="39">
        <v>4</v>
      </c>
      <c r="F9" s="16">
        <v>0.0016750418760469012</v>
      </c>
      <c r="G9" s="41">
        <v>5</v>
      </c>
      <c r="H9" s="16">
        <v>0.0021729682746631897</v>
      </c>
      <c r="I9" s="39">
        <v>6</v>
      </c>
      <c r="J9" s="16">
        <v>0.0026327336551118913</v>
      </c>
      <c r="K9" s="39">
        <v>6</v>
      </c>
      <c r="L9" s="42">
        <v>0.002380952380952381</v>
      </c>
      <c r="M9" s="39">
        <v>5</v>
      </c>
      <c r="N9" s="42">
        <v>0.001957713390759593</v>
      </c>
      <c r="O9" s="39">
        <f>_xlfn.IFERROR(VLOOKUP(R9,'[1]Sheet1'!$A$633:$C$655,2,FALSE),0)</f>
        <v>4</v>
      </c>
      <c r="P9" s="42">
        <f>_xlfn.IFERROR(VLOOKUP(R9,'[1]Sheet1'!$A$633:$C$655,3,FALSE)/100,0)</f>
        <v>0.0015600624024961</v>
      </c>
      <c r="Q9" s="17">
        <f t="shared" si="0"/>
        <v>-0.2</v>
      </c>
      <c r="R9" s="322" t="s">
        <v>827</v>
      </c>
    </row>
    <row r="10" spans="1:18" ht="28.5">
      <c r="A10" s="26" t="s">
        <v>466</v>
      </c>
      <c r="B10" s="184" t="s">
        <v>467</v>
      </c>
      <c r="C10" s="39">
        <v>1</v>
      </c>
      <c r="D10" s="42">
        <v>0.0021331058020477816</v>
      </c>
      <c r="E10" s="209">
        <v>2</v>
      </c>
      <c r="F10" s="16">
        <v>0.0008375209380234506</v>
      </c>
      <c r="G10" s="41">
        <v>1</v>
      </c>
      <c r="H10" s="16">
        <v>0.000434593654932638</v>
      </c>
      <c r="I10" s="39">
        <v>1</v>
      </c>
      <c r="J10" s="16">
        <v>0.00043878894251864854</v>
      </c>
      <c r="K10" s="39">
        <v>1</v>
      </c>
      <c r="L10" s="42">
        <v>0.0003968253968253968</v>
      </c>
      <c r="M10" s="39">
        <v>6</v>
      </c>
      <c r="N10" s="42">
        <v>0.0023492560689115116</v>
      </c>
      <c r="O10" s="39">
        <f>_xlfn.IFERROR(VLOOKUP(R10,'[1]Sheet1'!$A$633:$C$655,2,FALSE),0)</f>
        <v>2</v>
      </c>
      <c r="P10" s="42">
        <f>_xlfn.IFERROR(VLOOKUP(R10,'[1]Sheet1'!$A$633:$C$655,3,FALSE)/100,0)</f>
        <v>0.00078003120124805</v>
      </c>
      <c r="Q10" s="17">
        <f t="shared" si="0"/>
        <v>-0.6666666666666666</v>
      </c>
      <c r="R10" s="322" t="s">
        <v>828</v>
      </c>
    </row>
    <row r="11" spans="1:18" ht="28.5">
      <c r="A11" s="26" t="s">
        <v>468</v>
      </c>
      <c r="B11" s="184" t="s">
        <v>469</v>
      </c>
      <c r="C11" s="39">
        <v>0</v>
      </c>
      <c r="D11" s="42">
        <v>0.0004266211604095563</v>
      </c>
      <c r="E11" s="39">
        <v>0</v>
      </c>
      <c r="F11" s="16">
        <v>0</v>
      </c>
      <c r="G11" s="41">
        <v>0</v>
      </c>
      <c r="H11" s="16">
        <v>0</v>
      </c>
      <c r="I11" s="39">
        <v>1</v>
      </c>
      <c r="J11" s="16">
        <v>0.00043878894251864854</v>
      </c>
      <c r="K11" s="39">
        <v>8</v>
      </c>
      <c r="L11" s="42">
        <v>0.0031746031746031746</v>
      </c>
      <c r="M11" s="39">
        <v>1</v>
      </c>
      <c r="N11" s="42">
        <v>0.00039154267815191856</v>
      </c>
      <c r="O11" s="39">
        <f>_xlfn.IFERROR(VLOOKUP(R11,'[1]Sheet1'!$A$633:$C$655,2,FALSE),0)</f>
        <v>4</v>
      </c>
      <c r="P11" s="42">
        <f>_xlfn.IFERROR(VLOOKUP(R11,'[1]Sheet1'!$A$633:$C$655,3,FALSE)/100,0)</f>
        <v>0.0015600624024961</v>
      </c>
      <c r="Q11" s="17">
        <f t="shared" si="0"/>
        <v>3</v>
      </c>
      <c r="R11" s="322" t="s">
        <v>960</v>
      </c>
    </row>
    <row r="12" spans="1:18" ht="15">
      <c r="A12" s="26" t="s">
        <v>470</v>
      </c>
      <c r="B12" s="184" t="s">
        <v>471</v>
      </c>
      <c r="C12" s="39">
        <v>4</v>
      </c>
      <c r="D12" s="42">
        <v>0.0017064846416382253</v>
      </c>
      <c r="E12" s="39">
        <v>11</v>
      </c>
      <c r="F12" s="16">
        <v>0.0046063651591289785</v>
      </c>
      <c r="G12" s="41">
        <v>10</v>
      </c>
      <c r="H12" s="16">
        <v>0.004345936549326379</v>
      </c>
      <c r="I12" s="39">
        <v>10</v>
      </c>
      <c r="J12" s="16">
        <v>0.004387889425186486</v>
      </c>
      <c r="K12" s="39">
        <v>0</v>
      </c>
      <c r="L12" s="42">
        <v>0</v>
      </c>
      <c r="M12" s="39">
        <v>11</v>
      </c>
      <c r="N12" s="42">
        <v>0.004306969459671104</v>
      </c>
      <c r="O12" s="39">
        <f>_xlfn.IFERROR(VLOOKUP(R12,'[1]Sheet1'!$A$633:$C$655,2,FALSE),0)</f>
        <v>9</v>
      </c>
      <c r="P12" s="42">
        <f>_xlfn.IFERROR(VLOOKUP(R12,'[1]Sheet1'!$A$633:$C$655,3,FALSE)/100,0)</f>
        <v>0.0035101404056162248</v>
      </c>
      <c r="Q12" s="17">
        <f t="shared" si="0"/>
        <v>-0.18181818181818182</v>
      </c>
      <c r="R12" s="322" t="s">
        <v>829</v>
      </c>
    </row>
    <row r="13" spans="1:18" ht="28.5">
      <c r="A13" s="26" t="s">
        <v>472</v>
      </c>
      <c r="B13" s="184" t="s">
        <v>473</v>
      </c>
      <c r="C13" s="39">
        <v>1</v>
      </c>
      <c r="D13" s="42">
        <v>0.0004266211604095563</v>
      </c>
      <c r="E13" s="39">
        <v>7</v>
      </c>
      <c r="F13" s="16">
        <v>0.002931323283082077</v>
      </c>
      <c r="G13" s="41">
        <v>2</v>
      </c>
      <c r="H13" s="16">
        <v>0.000869187309865276</v>
      </c>
      <c r="I13" s="39">
        <v>3</v>
      </c>
      <c r="J13" s="16">
        <v>0.0013163668275559457</v>
      </c>
      <c r="K13" s="39">
        <v>1</v>
      </c>
      <c r="L13" s="42">
        <v>0.0003968253968253968</v>
      </c>
      <c r="M13" s="39">
        <v>7</v>
      </c>
      <c r="N13" s="42">
        <v>0.00274079874706343</v>
      </c>
      <c r="O13" s="39">
        <f>_xlfn.IFERROR(VLOOKUP(R13,'[1]Sheet1'!$A$633:$C$655,2,FALSE),0)</f>
        <v>5</v>
      </c>
      <c r="P13" s="42">
        <f>_xlfn.IFERROR(VLOOKUP(R13,'[1]Sheet1'!$A$633:$C$655,3,FALSE)/100,0)</f>
        <v>0.0019500780031201249</v>
      </c>
      <c r="Q13" s="17">
        <f t="shared" si="0"/>
        <v>-0.2857142857142857</v>
      </c>
      <c r="R13" s="322" t="s">
        <v>830</v>
      </c>
    </row>
    <row r="14" spans="1:18" ht="28.5">
      <c r="A14" s="26" t="s">
        <v>474</v>
      </c>
      <c r="B14" s="184" t="s">
        <v>475</v>
      </c>
      <c r="C14" s="39">
        <v>2</v>
      </c>
      <c r="D14" s="42">
        <v>0.0008532423208191126</v>
      </c>
      <c r="E14" s="39">
        <v>1</v>
      </c>
      <c r="F14" s="16">
        <v>0.0004187604690117253</v>
      </c>
      <c r="G14" s="41">
        <v>1</v>
      </c>
      <c r="H14" s="16">
        <v>0.000434593654932638</v>
      </c>
      <c r="I14" s="39">
        <v>4</v>
      </c>
      <c r="J14" s="16">
        <v>0.0017551557700745941</v>
      </c>
      <c r="K14" s="39">
        <v>0</v>
      </c>
      <c r="L14" s="42">
        <v>0</v>
      </c>
      <c r="M14" s="39">
        <v>2</v>
      </c>
      <c r="N14" s="42">
        <v>0.0007830853563038371</v>
      </c>
      <c r="O14" s="39">
        <f>_xlfn.IFERROR(VLOOKUP(R14,'[1]Sheet1'!$A$633:$C$655,2,FALSE),0)</f>
        <v>1</v>
      </c>
      <c r="P14" s="42">
        <f>_xlfn.IFERROR(VLOOKUP(R14,'[1]Sheet1'!$A$633:$C$655,3,FALSE)/100,0)</f>
        <v>0.000390015600624025</v>
      </c>
      <c r="Q14" s="17">
        <f t="shared" si="0"/>
        <v>-0.5</v>
      </c>
      <c r="R14" s="322" t="s">
        <v>959</v>
      </c>
    </row>
    <row r="15" spans="1:18" ht="28.5">
      <c r="A15" s="26" t="s">
        <v>476</v>
      </c>
      <c r="B15" s="184" t="s">
        <v>477</v>
      </c>
      <c r="C15" s="39">
        <v>7</v>
      </c>
      <c r="D15" s="42">
        <v>0.0029863481228668944</v>
      </c>
      <c r="E15" s="39">
        <v>3</v>
      </c>
      <c r="F15" s="16">
        <v>0.001256281407035176</v>
      </c>
      <c r="G15" s="41">
        <v>1</v>
      </c>
      <c r="H15" s="16">
        <v>0.000434593654932638</v>
      </c>
      <c r="I15" s="39">
        <v>1</v>
      </c>
      <c r="J15" s="16">
        <v>0.00043878894251864854</v>
      </c>
      <c r="K15" s="39">
        <v>4</v>
      </c>
      <c r="L15" s="42">
        <v>0.0015873015873015873</v>
      </c>
      <c r="M15" s="39">
        <v>2</v>
      </c>
      <c r="N15" s="42">
        <v>0.0007830853563038371</v>
      </c>
      <c r="O15" s="39">
        <f>_xlfn.IFERROR(VLOOKUP(R15,'[1]Sheet1'!$A$633:$C$655,2,FALSE),0)</f>
        <v>10</v>
      </c>
      <c r="P15" s="42">
        <f>_xlfn.IFERROR(VLOOKUP(R15,'[1]Sheet1'!$A$633:$C$655,3,FALSE)/100,0)</f>
        <v>0.0039001560062402497</v>
      </c>
      <c r="Q15" s="17">
        <f t="shared" si="0"/>
        <v>4</v>
      </c>
      <c r="R15" s="322" t="s">
        <v>831</v>
      </c>
    </row>
    <row r="16" spans="1:18" ht="15">
      <c r="A16" s="26" t="s">
        <v>478</v>
      </c>
      <c r="B16" s="184" t="s">
        <v>479</v>
      </c>
      <c r="C16" s="39">
        <v>1</v>
      </c>
      <c r="D16" s="42">
        <v>0.0004266211604095563</v>
      </c>
      <c r="E16" s="39">
        <v>1</v>
      </c>
      <c r="F16" s="16">
        <v>0.0004187604690117253</v>
      </c>
      <c r="G16" s="41">
        <v>1</v>
      </c>
      <c r="H16" s="16">
        <v>0.000434593654932638</v>
      </c>
      <c r="I16" s="39">
        <v>1</v>
      </c>
      <c r="J16" s="16">
        <v>0.00043878894251864854</v>
      </c>
      <c r="K16" s="39">
        <v>0</v>
      </c>
      <c r="L16" s="42">
        <v>0</v>
      </c>
      <c r="M16" s="39">
        <v>5</v>
      </c>
      <c r="N16" s="42">
        <v>0.001957713390759593</v>
      </c>
      <c r="O16" s="39">
        <f>_xlfn.IFERROR(VLOOKUP(R16,'[1]Sheet1'!$A$633:$C$655,2,FALSE),0)</f>
        <v>0</v>
      </c>
      <c r="P16" s="42">
        <f>_xlfn.IFERROR(VLOOKUP(R16,'[1]Sheet1'!$A$633:$C$655,3,FALSE)/100,0)</f>
        <v>0</v>
      </c>
      <c r="Q16" s="17">
        <f t="shared" si="0"/>
        <v>-1</v>
      </c>
      <c r="R16" s="322" t="s">
        <v>958</v>
      </c>
    </row>
    <row r="17" spans="1:18" ht="28.5">
      <c r="A17" s="26" t="s">
        <v>480</v>
      </c>
      <c r="B17" s="184" t="s">
        <v>481</v>
      </c>
      <c r="C17" s="39">
        <v>9</v>
      </c>
      <c r="D17" s="42">
        <v>0.0038395904436860067</v>
      </c>
      <c r="E17" s="39">
        <v>18</v>
      </c>
      <c r="F17" s="16">
        <v>0.007537688442211055</v>
      </c>
      <c r="G17" s="41">
        <v>15</v>
      </c>
      <c r="H17" s="16">
        <v>0.00651890482398957</v>
      </c>
      <c r="I17" s="39">
        <v>12</v>
      </c>
      <c r="J17" s="16">
        <v>0.005265467310223783</v>
      </c>
      <c r="K17" s="39">
        <v>14</v>
      </c>
      <c r="L17" s="42">
        <v>0.005555555555555556</v>
      </c>
      <c r="M17" s="39">
        <v>15</v>
      </c>
      <c r="N17" s="42">
        <v>0.005873140172278779</v>
      </c>
      <c r="O17" s="39">
        <f>_xlfn.IFERROR(VLOOKUP(R17,'[1]Sheet1'!$A$633:$C$655,2,FALSE),0)</f>
        <v>14</v>
      </c>
      <c r="P17" s="42">
        <f>_xlfn.IFERROR(VLOOKUP(R17,'[1]Sheet1'!$A$633:$C$655,3,FALSE)/100,0)</f>
        <v>0.00546021840873635</v>
      </c>
      <c r="Q17" s="17">
        <f t="shared" si="0"/>
        <v>-0.06666666666666667</v>
      </c>
      <c r="R17" s="322" t="s">
        <v>832</v>
      </c>
    </row>
    <row r="18" spans="1:18" ht="15">
      <c r="A18" s="26" t="s">
        <v>482</v>
      </c>
      <c r="B18" s="184" t="s">
        <v>483</v>
      </c>
      <c r="C18" s="39">
        <v>1789</v>
      </c>
      <c r="D18" s="42">
        <v>0.7632252559726962</v>
      </c>
      <c r="E18" s="39">
        <v>1812</v>
      </c>
      <c r="F18" s="16">
        <v>0.7587939698492462</v>
      </c>
      <c r="G18" s="41">
        <v>1816</v>
      </c>
      <c r="H18" s="16">
        <v>0.7892220773576706</v>
      </c>
      <c r="I18" s="39">
        <v>1810</v>
      </c>
      <c r="J18" s="16">
        <v>0.7942079859587539</v>
      </c>
      <c r="K18" s="39">
        <v>1986</v>
      </c>
      <c r="L18" s="42">
        <v>0.7880952380952381</v>
      </c>
      <c r="M18" s="39">
        <v>1948</v>
      </c>
      <c r="N18" s="42">
        <v>0.7627251370399374</v>
      </c>
      <c r="O18" s="39">
        <f>_xlfn.IFERROR(VLOOKUP(R18,'[1]Sheet1'!$A$633:$C$655,2,FALSE),0)</f>
        <v>1980</v>
      </c>
      <c r="P18" s="42">
        <f>_xlfn.IFERROR(VLOOKUP(R18,'[1]Sheet1'!$A$633:$C$655,3,FALSE)/100,0)</f>
        <v>0.7722308892355695</v>
      </c>
      <c r="Q18" s="17">
        <f t="shared" si="0"/>
        <v>0.01642710472279261</v>
      </c>
      <c r="R18" s="322" t="s">
        <v>833</v>
      </c>
    </row>
    <row r="19" spans="1:18" ht="15">
      <c r="A19" s="26" t="s">
        <v>484</v>
      </c>
      <c r="B19" s="184" t="s">
        <v>485</v>
      </c>
      <c r="C19" s="39">
        <v>76</v>
      </c>
      <c r="D19" s="42">
        <v>0.032423208191126277</v>
      </c>
      <c r="E19" s="39">
        <v>55</v>
      </c>
      <c r="F19" s="16">
        <v>0.023031825795644893</v>
      </c>
      <c r="G19" s="41">
        <v>33</v>
      </c>
      <c r="H19" s="16">
        <v>0.014341590612777053</v>
      </c>
      <c r="I19" s="39">
        <v>38</v>
      </c>
      <c r="J19" s="16">
        <v>0.016673979815708645</v>
      </c>
      <c r="K19" s="39">
        <v>43</v>
      </c>
      <c r="L19" s="42">
        <v>0.017063492063492062</v>
      </c>
      <c r="M19" s="39">
        <v>39</v>
      </c>
      <c r="N19" s="42">
        <v>0.015270164447924825</v>
      </c>
      <c r="O19" s="39">
        <f>_xlfn.IFERROR(VLOOKUP(R19,'[1]Sheet1'!$A$633:$C$655,2,FALSE),0)</f>
        <v>49</v>
      </c>
      <c r="P19" s="42">
        <f>_xlfn.IFERROR(VLOOKUP(R19,'[1]Sheet1'!$A$633:$C$655,3,FALSE)/100,0)</f>
        <v>0.019110764430577222</v>
      </c>
      <c r="Q19" s="17">
        <f t="shared" si="0"/>
        <v>0.2564102564102564</v>
      </c>
      <c r="R19" s="322" t="s">
        <v>834</v>
      </c>
    </row>
    <row r="20" spans="1:18" ht="28.5">
      <c r="A20" s="26" t="s">
        <v>486</v>
      </c>
      <c r="B20" s="184" t="s">
        <v>487</v>
      </c>
      <c r="C20" s="39">
        <v>38</v>
      </c>
      <c r="D20" s="42">
        <v>0.016211604095563138</v>
      </c>
      <c r="E20" s="39">
        <v>40</v>
      </c>
      <c r="F20" s="16">
        <v>0.01675041876046901</v>
      </c>
      <c r="G20" s="41">
        <v>38</v>
      </c>
      <c r="H20" s="16">
        <v>0.016514558887440245</v>
      </c>
      <c r="I20" s="39">
        <v>39</v>
      </c>
      <c r="J20" s="16">
        <v>0.017112768758227294</v>
      </c>
      <c r="K20" s="39">
        <v>36</v>
      </c>
      <c r="L20" s="42">
        <v>0.014285714285714285</v>
      </c>
      <c r="M20" s="39">
        <v>52</v>
      </c>
      <c r="N20" s="42">
        <v>0.020360219263899765</v>
      </c>
      <c r="O20" s="39">
        <f>_xlfn.IFERROR(VLOOKUP(R20,'[1]Sheet1'!$A$633:$C$655,2,FALSE),0)</f>
        <v>36</v>
      </c>
      <c r="P20" s="42">
        <f>_xlfn.IFERROR(VLOOKUP(R20,'[1]Sheet1'!$A$633:$C$655,3,FALSE)/100,0)</f>
        <v>0.014040561622464899</v>
      </c>
      <c r="Q20" s="17">
        <f t="shared" si="0"/>
        <v>-0.3076923076923077</v>
      </c>
      <c r="R20" s="322" t="s">
        <v>835</v>
      </c>
    </row>
    <row r="21" spans="1:18" ht="28.5">
      <c r="A21" s="26" t="s">
        <v>488</v>
      </c>
      <c r="B21" s="184" t="s">
        <v>489</v>
      </c>
      <c r="C21" s="39">
        <v>2</v>
      </c>
      <c r="D21" s="42">
        <v>0.0008532423208191126</v>
      </c>
      <c r="E21" s="39">
        <v>1</v>
      </c>
      <c r="F21" s="16">
        <v>0.0004187604690117253</v>
      </c>
      <c r="G21" s="41">
        <v>0</v>
      </c>
      <c r="H21" s="16">
        <v>0</v>
      </c>
      <c r="I21" s="39">
        <v>3</v>
      </c>
      <c r="J21" s="16">
        <v>0.0013163668275559457</v>
      </c>
      <c r="K21" s="39">
        <v>11</v>
      </c>
      <c r="L21" s="42">
        <v>0.004365079365079365</v>
      </c>
      <c r="M21" s="39">
        <v>1</v>
      </c>
      <c r="N21" s="42">
        <v>0.00039154267815191856</v>
      </c>
      <c r="O21" s="39">
        <f>_xlfn.IFERROR(VLOOKUP(R21,'[1]Sheet1'!$A$633:$C$655,2,FALSE),0)</f>
        <v>0</v>
      </c>
      <c r="P21" s="42">
        <f>_xlfn.IFERROR(VLOOKUP(R21,'[1]Sheet1'!$A$633:$C$655,3,FALSE)/100,0)</f>
        <v>0</v>
      </c>
      <c r="Q21" s="17">
        <f t="shared" si="0"/>
        <v>-1</v>
      </c>
      <c r="R21" s="322" t="s">
        <v>836</v>
      </c>
    </row>
    <row r="22" spans="1:18" ht="15">
      <c r="A22" s="26" t="s">
        <v>490</v>
      </c>
      <c r="B22" s="184" t="s">
        <v>491</v>
      </c>
      <c r="C22" s="39">
        <v>4</v>
      </c>
      <c r="D22" s="42">
        <v>0.0017064846416382253</v>
      </c>
      <c r="E22" s="39">
        <v>0</v>
      </c>
      <c r="F22" s="16">
        <v>0</v>
      </c>
      <c r="G22" s="41">
        <v>2</v>
      </c>
      <c r="H22" s="16">
        <v>0.000869187309865276</v>
      </c>
      <c r="I22" s="39">
        <v>2</v>
      </c>
      <c r="J22" s="16">
        <v>0.0008775778850372971</v>
      </c>
      <c r="K22" s="39">
        <v>0</v>
      </c>
      <c r="L22" s="42">
        <v>0</v>
      </c>
      <c r="M22" s="39">
        <v>2</v>
      </c>
      <c r="N22" s="42">
        <v>0.0007830853563038371</v>
      </c>
      <c r="O22" s="39">
        <f>_xlfn.IFERROR(VLOOKUP(R22,'[1]Sheet1'!$A$633:$C$655,2,FALSE),0)</f>
        <v>3</v>
      </c>
      <c r="P22" s="42">
        <f>_xlfn.IFERROR(VLOOKUP(R22,'[1]Sheet1'!$A$633:$C$655,3,FALSE)/100,0)</f>
        <v>0.001170046801872075</v>
      </c>
      <c r="Q22" s="17">
        <f t="shared" si="0"/>
        <v>0.5</v>
      </c>
      <c r="R22" s="322" t="s">
        <v>957</v>
      </c>
    </row>
    <row r="23" spans="1:18" ht="42.75">
      <c r="A23" s="26" t="s">
        <v>492</v>
      </c>
      <c r="B23" s="184" t="s">
        <v>493</v>
      </c>
      <c r="C23" s="39">
        <v>3</v>
      </c>
      <c r="D23" s="42">
        <v>0.001279863481228669</v>
      </c>
      <c r="E23" s="39">
        <v>5</v>
      </c>
      <c r="F23" s="16">
        <v>0.0020938023450586263</v>
      </c>
      <c r="G23" s="41">
        <v>10</v>
      </c>
      <c r="H23" s="16">
        <v>0.004345936549326379</v>
      </c>
      <c r="I23" s="39">
        <v>5</v>
      </c>
      <c r="J23" s="16">
        <v>0.002193944712593243</v>
      </c>
      <c r="K23" s="39">
        <v>1</v>
      </c>
      <c r="L23" s="42">
        <v>0.0003968253968253968</v>
      </c>
      <c r="M23" s="39">
        <v>9</v>
      </c>
      <c r="N23" s="42">
        <v>0.0035238841033672667</v>
      </c>
      <c r="O23" s="39">
        <f>_xlfn.IFERROR(VLOOKUP(R23,'[1]Sheet1'!$A$633:$C$655,2,FALSE),0)</f>
        <v>2</v>
      </c>
      <c r="P23" s="42">
        <f>_xlfn.IFERROR(VLOOKUP(R23,'[1]Sheet1'!$A$633:$C$655,3,FALSE)/100,0)</f>
        <v>0.00078003120124805</v>
      </c>
      <c r="Q23" s="17">
        <f t="shared" si="0"/>
        <v>-0.7777777777777778</v>
      </c>
      <c r="R23" s="322" t="s">
        <v>837</v>
      </c>
    </row>
    <row r="24" spans="1:18" ht="15">
      <c r="A24" s="26" t="s">
        <v>494</v>
      </c>
      <c r="B24" s="184" t="s">
        <v>495</v>
      </c>
      <c r="C24" s="39">
        <v>82</v>
      </c>
      <c r="D24" s="42">
        <v>0.03498293515358362</v>
      </c>
      <c r="E24" s="39">
        <v>77</v>
      </c>
      <c r="F24" s="16">
        <v>0.032244556113902846</v>
      </c>
      <c r="G24" s="41">
        <v>74</v>
      </c>
      <c r="H24" s="16">
        <v>0.03215993046501521</v>
      </c>
      <c r="I24" s="39">
        <v>66</v>
      </c>
      <c r="J24" s="16">
        <v>0.028960070206230804</v>
      </c>
      <c r="K24" s="39">
        <v>74</v>
      </c>
      <c r="L24" s="42">
        <v>0.02936507936507936</v>
      </c>
      <c r="M24" s="39">
        <v>87</v>
      </c>
      <c r="N24" s="42">
        <v>0.034064212999216914</v>
      </c>
      <c r="O24" s="39">
        <f>_xlfn.IFERROR(VLOOKUP(R24,'[1]Sheet1'!$A$633:$C$655,2,FALSE),0)</f>
        <v>104</v>
      </c>
      <c r="P24" s="42">
        <f>_xlfn.IFERROR(VLOOKUP(R24,'[1]Sheet1'!$A$633:$C$655,3,FALSE)/100,0)</f>
        <v>0.040561622464898604</v>
      </c>
      <c r="Q24" s="17">
        <f t="shared" si="0"/>
        <v>0.19540229885057472</v>
      </c>
      <c r="R24" s="322" t="s">
        <v>838</v>
      </c>
    </row>
    <row r="25" spans="1:18" ht="15">
      <c r="A25" s="26" t="s">
        <v>496</v>
      </c>
      <c r="B25" s="184" t="s">
        <v>497</v>
      </c>
      <c r="C25" s="39">
        <v>2</v>
      </c>
      <c r="D25" s="42">
        <v>0.0008532423208191126</v>
      </c>
      <c r="E25" s="39">
        <v>2</v>
      </c>
      <c r="F25" s="16">
        <v>0.0008375209380234506</v>
      </c>
      <c r="G25" s="41">
        <v>0</v>
      </c>
      <c r="H25" s="16">
        <v>0</v>
      </c>
      <c r="I25" s="39">
        <v>3</v>
      </c>
      <c r="J25" s="16">
        <v>0.0013163668275559457</v>
      </c>
      <c r="K25" s="39">
        <v>1</v>
      </c>
      <c r="L25" s="42">
        <v>0.0003968253968253968</v>
      </c>
      <c r="M25" s="39">
        <v>2</v>
      </c>
      <c r="N25" s="42">
        <v>0.0007830853563038371</v>
      </c>
      <c r="O25" s="39">
        <f>_xlfn.IFERROR(VLOOKUP(R25,'[1]Sheet1'!$A$633:$C$655,2,FALSE),0)</f>
        <v>0</v>
      </c>
      <c r="P25" s="42">
        <f>_xlfn.IFERROR(VLOOKUP(R25,'[1]Sheet1'!$A$633:$C$655,3,FALSE)/100,0)</f>
        <v>0</v>
      </c>
      <c r="Q25" s="17">
        <f t="shared" si="0"/>
        <v>-1</v>
      </c>
      <c r="R25" s="322" t="s">
        <v>839</v>
      </c>
    </row>
    <row r="26" spans="1:18" ht="28.5">
      <c r="A26" s="26" t="s">
        <v>498</v>
      </c>
      <c r="B26" s="184" t="s">
        <v>499</v>
      </c>
      <c r="C26" s="39">
        <v>44</v>
      </c>
      <c r="D26" s="42">
        <v>0.01877133105802048</v>
      </c>
      <c r="E26" s="39">
        <v>70</v>
      </c>
      <c r="F26" s="16">
        <v>0.02931323283082077</v>
      </c>
      <c r="G26" s="41">
        <v>17</v>
      </c>
      <c r="H26" s="16">
        <v>0.007388092133854845</v>
      </c>
      <c r="I26" s="39">
        <v>22</v>
      </c>
      <c r="J26" s="16">
        <v>0.009653356735410267</v>
      </c>
      <c r="K26" s="39">
        <v>21</v>
      </c>
      <c r="L26" s="42">
        <v>0.008333333333333335</v>
      </c>
      <c r="M26" s="39">
        <v>36</v>
      </c>
      <c r="N26" s="42">
        <v>0.014095536413469067</v>
      </c>
      <c r="O26" s="39">
        <f>_xlfn.IFERROR(VLOOKUP(R26,'[1]Sheet1'!$A$633:$C$655,2,FALSE),0)</f>
        <v>22</v>
      </c>
      <c r="P26" s="42">
        <f>_xlfn.IFERROR(VLOOKUP(R26,'[1]Sheet1'!$A$633:$C$655,3,FALSE)/100,0)</f>
        <v>0.00858034321372855</v>
      </c>
      <c r="Q26" s="17">
        <f t="shared" si="0"/>
        <v>-0.3888888888888889</v>
      </c>
      <c r="R26" s="322" t="s">
        <v>840</v>
      </c>
    </row>
    <row r="27" spans="1:18" ht="29.25" thickBot="1">
      <c r="A27" s="206" t="s">
        <v>500</v>
      </c>
      <c r="B27" s="201" t="s">
        <v>501</v>
      </c>
      <c r="C27" s="62">
        <v>50</v>
      </c>
      <c r="D27" s="74">
        <v>0.021331058020477817</v>
      </c>
      <c r="E27" s="62">
        <v>46</v>
      </c>
      <c r="F27" s="20">
        <v>0.019262981574539362</v>
      </c>
      <c r="G27" s="64">
        <v>44</v>
      </c>
      <c r="H27" s="20">
        <v>0.01912212081703607</v>
      </c>
      <c r="I27" s="62">
        <v>50</v>
      </c>
      <c r="J27" s="20">
        <v>0.021939447125932425</v>
      </c>
      <c r="K27" s="62">
        <v>51</v>
      </c>
      <c r="L27" s="74">
        <v>0.020238095238095236</v>
      </c>
      <c r="M27" s="62">
        <v>47</v>
      </c>
      <c r="N27" s="74">
        <v>0.01840250587314017</v>
      </c>
      <c r="O27" s="62">
        <f>_xlfn.IFERROR(VLOOKUP(R27,'[1]Sheet1'!$A$633:$C$655,2,FALSE),0)</f>
        <v>52</v>
      </c>
      <c r="P27" s="74">
        <f>_xlfn.IFERROR(VLOOKUP(R27,'[1]Sheet1'!$A$633:$C$655,3,FALSE)/100,0)</f>
        <v>0.020280811232449302</v>
      </c>
      <c r="Q27" s="21">
        <f t="shared" si="0"/>
        <v>0.10638297872340426</v>
      </c>
      <c r="R27" s="322" t="s">
        <v>841</v>
      </c>
    </row>
    <row r="28" spans="1:18" ht="15.75" thickBot="1">
      <c r="A28" s="435" t="s">
        <v>125</v>
      </c>
      <c r="B28" s="455"/>
      <c r="C28" s="210">
        <v>2344</v>
      </c>
      <c r="D28" s="212">
        <v>1</v>
      </c>
      <c r="E28" s="210">
        <v>2388</v>
      </c>
      <c r="F28" s="213">
        <v>1</v>
      </c>
      <c r="G28" s="214">
        <v>2301</v>
      </c>
      <c r="H28" s="213">
        <v>1</v>
      </c>
      <c r="I28" s="210">
        <v>2279</v>
      </c>
      <c r="J28" s="211">
        <v>1</v>
      </c>
      <c r="K28" s="210">
        <v>2520</v>
      </c>
      <c r="L28" s="211">
        <v>1</v>
      </c>
      <c r="M28" s="210">
        <v>2554</v>
      </c>
      <c r="N28" s="211">
        <v>1</v>
      </c>
      <c r="O28" s="210">
        <f>_xlfn.IFERROR(VLOOKUP(R28,'[1]Sheet1'!$A$633:$C$655,2,FALSE),0)</f>
        <v>2564</v>
      </c>
      <c r="P28" s="211">
        <f>_xlfn.IFERROR(VLOOKUP(R28,'[1]Sheet1'!$A$633:$C$655,3,FALSE)/100,0)</f>
        <v>1</v>
      </c>
      <c r="Q28" s="215">
        <f>(O28-M28)/M28</f>
        <v>0.003915426781519186</v>
      </c>
      <c r="R28" s="322" t="s">
        <v>73</v>
      </c>
    </row>
    <row r="29" spans="13:15" ht="15">
      <c r="M29" s="329"/>
      <c r="O29" s="329"/>
    </row>
    <row r="30" spans="13:15" ht="15">
      <c r="M30" s="329"/>
      <c r="O30" s="329"/>
    </row>
  </sheetData>
  <sheetProtection/>
  <mergeCells count="14">
    <mergeCell ref="K4:L4"/>
    <mergeCell ref="I4:J4"/>
    <mergeCell ref="O4:P4"/>
    <mergeCell ref="C4:D4"/>
    <mergeCell ref="E4:F4"/>
    <mergeCell ref="G4:H4"/>
    <mergeCell ref="A28:B28"/>
    <mergeCell ref="M4:N4"/>
    <mergeCell ref="A1:Q1"/>
    <mergeCell ref="A2:Q2"/>
    <mergeCell ref="A3:A5"/>
    <mergeCell ref="B3:B5"/>
    <mergeCell ref="C3:P3"/>
    <mergeCell ref="Q3:Q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9"/>
  <sheetViews>
    <sheetView zoomScalePageLayoutView="0" workbookViewId="0" topLeftCell="A3">
      <selection activeCell="K29" sqref="K29"/>
    </sheetView>
  </sheetViews>
  <sheetFormatPr defaultColWidth="11.421875" defaultRowHeight="15"/>
  <cols>
    <col min="1" max="1" width="7.7109375" style="311" customWidth="1"/>
    <col min="2" max="2" width="47.00390625" style="311" bestFit="1" customWidth="1"/>
    <col min="3" max="12" width="14.421875" style="311" customWidth="1"/>
    <col min="13" max="13" width="11.421875" style="322" customWidth="1"/>
    <col min="14" max="16384" width="11.421875" style="311" customWidth="1"/>
  </cols>
  <sheetData>
    <row r="1" spans="1:12" ht="24.75" customHeight="1" thickBot="1" thickTop="1">
      <c r="A1" s="342" t="s">
        <v>1031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4"/>
    </row>
    <row r="2" spans="1:12" ht="24.75" customHeight="1" thickTop="1">
      <c r="A2" s="360" t="s">
        <v>365</v>
      </c>
      <c r="B2" s="456" t="s">
        <v>457</v>
      </c>
      <c r="C2" s="366" t="s">
        <v>148</v>
      </c>
      <c r="D2" s="358"/>
      <c r="E2" s="358"/>
      <c r="F2" s="358"/>
      <c r="G2" s="358"/>
      <c r="H2" s="358"/>
      <c r="I2" s="358"/>
      <c r="J2" s="359"/>
      <c r="K2" s="360" t="s">
        <v>73</v>
      </c>
      <c r="L2" s="361"/>
    </row>
    <row r="3" spans="1:12" ht="24.75" customHeight="1">
      <c r="A3" s="372"/>
      <c r="B3" s="457"/>
      <c r="C3" s="367" t="s">
        <v>69</v>
      </c>
      <c r="D3" s="364"/>
      <c r="E3" s="364" t="s">
        <v>70</v>
      </c>
      <c r="F3" s="364"/>
      <c r="G3" s="364" t="s">
        <v>71</v>
      </c>
      <c r="H3" s="364"/>
      <c r="I3" s="364" t="s">
        <v>72</v>
      </c>
      <c r="J3" s="365"/>
      <c r="K3" s="362"/>
      <c r="L3" s="363"/>
    </row>
    <row r="4" spans="1:12" ht="24.75" customHeight="1" thickBot="1">
      <c r="A4" s="404"/>
      <c r="B4" s="458"/>
      <c r="C4" s="175" t="s">
        <v>68</v>
      </c>
      <c r="D4" s="191" t="s">
        <v>67</v>
      </c>
      <c r="E4" s="27" t="s">
        <v>68</v>
      </c>
      <c r="F4" s="191" t="s">
        <v>67</v>
      </c>
      <c r="G4" s="27" t="s">
        <v>68</v>
      </c>
      <c r="H4" s="191" t="s">
        <v>67</v>
      </c>
      <c r="I4" s="27" t="s">
        <v>68</v>
      </c>
      <c r="J4" s="192" t="s">
        <v>67</v>
      </c>
      <c r="K4" s="30" t="s">
        <v>68</v>
      </c>
      <c r="L4" s="193" t="s">
        <v>67</v>
      </c>
    </row>
    <row r="5" spans="1:13" ht="28.5">
      <c r="A5" s="26" t="s">
        <v>458</v>
      </c>
      <c r="B5" s="208" t="s">
        <v>459</v>
      </c>
      <c r="C5" s="33">
        <f>_xlfn.IFERROR(VLOOKUP(M5,'[1]Sheet1'!$A$660:$K$682,2,FALSE),0)</f>
        <v>55</v>
      </c>
      <c r="D5" s="34">
        <f>_xlfn.IFERROR(VLOOKUP(M5,'[1]Sheet1'!$A$660:$K$682,3,FALSE)/100,0)</f>
        <v>0.05314009661835748</v>
      </c>
      <c r="E5" s="35">
        <f>_xlfn.IFERROR(VLOOKUP(M5,'[1]Sheet1'!$A$660:$K$682,4,FALSE),0)</f>
        <v>75</v>
      </c>
      <c r="F5" s="34">
        <f>_xlfn.IFERROR(VLOOKUP(M5,'[1]Sheet1'!$A$660:$K$682,5,FALSE)/100,0)</f>
        <v>0.06097560975609756</v>
      </c>
      <c r="G5" s="35">
        <f>_xlfn.IFERROR(ERT.ZOEKEN(M5,'[1]Sheet1'!$A$660:$K$682,6,FALSE),0)</f>
        <v>0</v>
      </c>
      <c r="H5" s="34">
        <f>_xlfn.IFERROR(VLOOKUP(M5,'[1]Sheet1'!$A$660:$K$682,7,FALSE)/100,0)</f>
        <v>0.08664259927797832</v>
      </c>
      <c r="I5" s="35">
        <f>_xlfn.IFERROR(VLOOKUP(M5,'[1]Sheet1'!$A$660:$K$682,8,FALSE),0)</f>
        <v>4</v>
      </c>
      <c r="J5" s="12">
        <f>_xlfn.IFERROR(VLOOKUP(M5,'[1]Sheet1'!$A$660:$K$682,9,FALSE)/100,0)</f>
        <v>0.18181818181818182</v>
      </c>
      <c r="K5" s="216">
        <f>_xlfn.IFERROR(VLOOKUP(M5,'[1]Sheet1'!$A$660:$K$682,10,FALSE),0)</f>
        <v>158</v>
      </c>
      <c r="L5" s="12">
        <f>_xlfn.IFERROR(VLOOKUP(M5,'[1]Sheet1'!$A$660:$K$682,11,FALSE)/100,0)</f>
        <v>0.06162246489859594</v>
      </c>
      <c r="M5" s="322" t="s">
        <v>824</v>
      </c>
    </row>
    <row r="6" spans="1:13" ht="42.75">
      <c r="A6" s="26" t="s">
        <v>460</v>
      </c>
      <c r="B6" s="184" t="s">
        <v>461</v>
      </c>
      <c r="C6" s="39">
        <f>_xlfn.IFERROR(VLOOKUP(M6,'[1]Sheet1'!$A$660:$K$682,2,FALSE),0)</f>
        <v>38</v>
      </c>
      <c r="D6" s="40">
        <f>_xlfn.IFERROR(VLOOKUP(M6,'[1]Sheet1'!$A$660:$K$682,3,FALSE)/100,0)</f>
        <v>0.036714975845410634</v>
      </c>
      <c r="E6" s="41">
        <f>_xlfn.IFERROR(VLOOKUP(M6,'[1]Sheet1'!$A$660:$K$682,4,FALSE),0)</f>
        <v>40</v>
      </c>
      <c r="F6" s="40">
        <f>_xlfn.IFERROR(VLOOKUP(M6,'[1]Sheet1'!$A$660:$K$682,5,FALSE)/100,0)</f>
        <v>0.032520325203252036</v>
      </c>
      <c r="G6" s="41">
        <f>_xlfn.IFERROR(ERT.ZOEKEN(M6,'[1]Sheet1'!$A$660:$K$682,6,FALSE),0)</f>
        <v>0</v>
      </c>
      <c r="H6" s="40">
        <f>_xlfn.IFERROR(VLOOKUP(M6,'[1]Sheet1'!$A$660:$K$682,7,FALSE)/100,0)</f>
        <v>0.039711191335740074</v>
      </c>
      <c r="I6" s="41">
        <f>_xlfn.IFERROR(VLOOKUP(M6,'[1]Sheet1'!$A$660:$K$682,8,FALSE),0)</f>
        <v>0</v>
      </c>
      <c r="J6" s="16">
        <f>_xlfn.IFERROR(VLOOKUP(M6,'[1]Sheet1'!$A$660:$K$682,9,FALSE)/100,0)</f>
        <v>0</v>
      </c>
      <c r="K6" s="158">
        <f>_xlfn.IFERROR(VLOOKUP(M6,'[1]Sheet1'!$A$660:$K$682,10,FALSE),0)</f>
        <v>89</v>
      </c>
      <c r="L6" s="16">
        <f>_xlfn.IFERROR(VLOOKUP(M6,'[1]Sheet1'!$A$660:$K$682,11,FALSE)/100,0)</f>
        <v>0.03471138845553822</v>
      </c>
      <c r="M6" s="322" t="s">
        <v>825</v>
      </c>
    </row>
    <row r="7" spans="1:13" ht="28.5">
      <c r="A7" s="26" t="s">
        <v>462</v>
      </c>
      <c r="B7" s="184" t="s">
        <v>463</v>
      </c>
      <c r="C7" s="39">
        <f>_xlfn.IFERROR(VLOOKUP(M7,'[1]Sheet1'!$A$660:$K$682,2,FALSE),0)</f>
        <v>12</v>
      </c>
      <c r="D7" s="40">
        <f>_xlfn.IFERROR(VLOOKUP(M7,'[1]Sheet1'!$A$660:$K$682,3,FALSE)/100,0)</f>
        <v>0.011594202898550725</v>
      </c>
      <c r="E7" s="41">
        <f>_xlfn.IFERROR(VLOOKUP(M7,'[1]Sheet1'!$A$660:$K$682,4,FALSE),0)</f>
        <v>6</v>
      </c>
      <c r="F7" s="40">
        <f>_xlfn.IFERROR(VLOOKUP(M7,'[1]Sheet1'!$A$660:$K$682,5,FALSE)/100,0)</f>
        <v>0.004878048780487805</v>
      </c>
      <c r="G7" s="41">
        <f>_xlfn.IFERROR(ERT.ZOEKEN(M7,'[1]Sheet1'!$A$660:$K$682,6,FALSE),0)</f>
        <v>0</v>
      </c>
      <c r="H7" s="40">
        <f>_xlfn.IFERROR(VLOOKUP(M7,'[1]Sheet1'!$A$660:$K$682,7,FALSE)/100,0)</f>
        <v>0.007220216606498195</v>
      </c>
      <c r="I7" s="41">
        <f>_xlfn.IFERROR(VLOOKUP(M7,'[1]Sheet1'!$A$660:$K$682,8,FALSE),0)</f>
        <v>0</v>
      </c>
      <c r="J7" s="16">
        <f>_xlfn.IFERROR(VLOOKUP(M7,'[1]Sheet1'!$A$660:$K$682,9,FALSE)/100,0)</f>
        <v>0</v>
      </c>
      <c r="K7" s="158">
        <f>_xlfn.IFERROR(VLOOKUP(M7,'[1]Sheet1'!$A$660:$K$682,10,FALSE),0)</f>
        <v>20</v>
      </c>
      <c r="L7" s="16">
        <f>_xlfn.IFERROR(VLOOKUP(M7,'[1]Sheet1'!$A$660:$K$682,11,FALSE)/100,0)</f>
        <v>0.0078003120124804995</v>
      </c>
      <c r="M7" s="322" t="s">
        <v>826</v>
      </c>
    </row>
    <row r="8" spans="1:13" ht="28.5">
      <c r="A8" s="26" t="s">
        <v>464</v>
      </c>
      <c r="B8" s="184" t="s">
        <v>465</v>
      </c>
      <c r="C8" s="39">
        <f>_xlfn.IFERROR(VLOOKUP(M8,'[1]Sheet1'!$A$660:$K$682,2,FALSE),0)</f>
        <v>2</v>
      </c>
      <c r="D8" s="40">
        <f>_xlfn.IFERROR(VLOOKUP(M8,'[1]Sheet1'!$A$660:$K$682,3,FALSE)/100,0)</f>
        <v>0.001932367149758454</v>
      </c>
      <c r="E8" s="41">
        <f>_xlfn.IFERROR(VLOOKUP(M8,'[1]Sheet1'!$A$660:$K$682,4,FALSE),0)</f>
        <v>2</v>
      </c>
      <c r="F8" s="40">
        <f>_xlfn.IFERROR(VLOOKUP(M8,'[1]Sheet1'!$A$660:$K$682,5,FALSE)/100,0)</f>
        <v>0.0016260162601626014</v>
      </c>
      <c r="G8" s="41">
        <f>_xlfn.IFERROR(ERT.ZOEKEN(M8,'[1]Sheet1'!$A$660:$K$682,6,FALSE),0)</f>
        <v>0</v>
      </c>
      <c r="H8" s="40">
        <f>_xlfn.IFERROR(VLOOKUP(M8,'[1]Sheet1'!$A$660:$K$682,7,FALSE)/100,0)</f>
        <v>0</v>
      </c>
      <c r="I8" s="41">
        <f>_xlfn.IFERROR(VLOOKUP(M8,'[1]Sheet1'!$A$660:$K$682,8,FALSE),0)</f>
        <v>0</v>
      </c>
      <c r="J8" s="16">
        <f>_xlfn.IFERROR(VLOOKUP(M8,'[1]Sheet1'!$A$660:$K$682,9,FALSE)/100,0)</f>
        <v>0</v>
      </c>
      <c r="K8" s="158">
        <f>_xlfn.IFERROR(VLOOKUP(M8,'[1]Sheet1'!$A$660:$K$682,10,FALSE),0)</f>
        <v>4</v>
      </c>
      <c r="L8" s="16">
        <f>_xlfn.IFERROR(VLOOKUP(M8,'[1]Sheet1'!$A$660:$K$682,11,FALSE)/100,0)</f>
        <v>0.0015600624024961</v>
      </c>
      <c r="M8" s="322" t="s">
        <v>827</v>
      </c>
    </row>
    <row r="9" spans="1:13" ht="28.5">
      <c r="A9" s="26" t="s">
        <v>466</v>
      </c>
      <c r="B9" s="184" t="s">
        <v>467</v>
      </c>
      <c r="C9" s="39">
        <f>_xlfn.IFERROR(VLOOKUP(M9,'[1]Sheet1'!$A$660:$K$682,2,FALSE),0)</f>
        <v>1</v>
      </c>
      <c r="D9" s="40">
        <f>_xlfn.IFERROR(VLOOKUP(M9,'[1]Sheet1'!$A$660:$K$682,3,FALSE)/100,0)</f>
        <v>0.000966183574879227</v>
      </c>
      <c r="E9" s="41">
        <f>_xlfn.IFERROR(VLOOKUP(M9,'[1]Sheet1'!$A$660:$K$682,4,FALSE),0)</f>
        <v>1</v>
      </c>
      <c r="F9" s="40">
        <f>_xlfn.IFERROR(VLOOKUP(M9,'[1]Sheet1'!$A$660:$K$682,5,FALSE)/100,0)</f>
        <v>0.0008130081300813007</v>
      </c>
      <c r="G9" s="41">
        <f>_xlfn.IFERROR(ERT.ZOEKEN(M9,'[1]Sheet1'!$A$660:$K$682,6,FALSE),0)</f>
        <v>0</v>
      </c>
      <c r="H9" s="40">
        <f>_xlfn.IFERROR(VLOOKUP(M9,'[1]Sheet1'!$A$660:$K$682,7,FALSE)/100,0)</f>
        <v>0</v>
      </c>
      <c r="I9" s="41">
        <f>_xlfn.IFERROR(VLOOKUP(M9,'[1]Sheet1'!$A$660:$K$682,8,FALSE),0)</f>
        <v>0</v>
      </c>
      <c r="J9" s="16">
        <f>_xlfn.IFERROR(VLOOKUP(M9,'[1]Sheet1'!$A$660:$K$682,9,FALSE)/100,0)</f>
        <v>0</v>
      </c>
      <c r="K9" s="158">
        <f>_xlfn.IFERROR(VLOOKUP(M9,'[1]Sheet1'!$A$660:$K$682,10,FALSE),0)</f>
        <v>2</v>
      </c>
      <c r="L9" s="16">
        <f>_xlfn.IFERROR(VLOOKUP(M9,'[1]Sheet1'!$A$660:$K$682,11,FALSE)/100,0)</f>
        <v>0.00078003120124805</v>
      </c>
      <c r="M9" s="322" t="s">
        <v>828</v>
      </c>
    </row>
    <row r="10" spans="1:13" ht="28.5">
      <c r="A10" s="26" t="s">
        <v>468</v>
      </c>
      <c r="B10" s="184" t="s">
        <v>469</v>
      </c>
      <c r="C10" s="39">
        <f>_xlfn.IFERROR(VLOOKUP(M10,'[1]Sheet1'!$A$660:$K$682,2,FALSE),0)</f>
        <v>0</v>
      </c>
      <c r="D10" s="40">
        <f>_xlfn.IFERROR(VLOOKUP(M10,'[1]Sheet1'!$A$660:$K$682,3,FALSE)/100,0)</f>
        <v>0</v>
      </c>
      <c r="E10" s="41">
        <f>_xlfn.IFERROR(VLOOKUP(M10,'[1]Sheet1'!$A$660:$K$682,4,FALSE),0)</f>
        <v>4</v>
      </c>
      <c r="F10" s="40">
        <f>_xlfn.IFERROR(VLOOKUP(M10,'[1]Sheet1'!$A$660:$K$682,5,FALSE)/100,0)</f>
        <v>0.003252032520325203</v>
      </c>
      <c r="G10" s="41">
        <f>_xlfn.IFERROR(ERT.ZOEKEN(M10,'[1]Sheet1'!$A$660:$K$682,6,FALSE),0)</f>
        <v>0</v>
      </c>
      <c r="H10" s="40">
        <f>_xlfn.IFERROR(VLOOKUP(M10,'[1]Sheet1'!$A$660:$K$682,7,FALSE)/100,0)</f>
        <v>0</v>
      </c>
      <c r="I10" s="41">
        <f>_xlfn.IFERROR(VLOOKUP(M10,'[1]Sheet1'!$A$660:$K$682,8,FALSE),0)</f>
        <v>0</v>
      </c>
      <c r="J10" s="16">
        <f>_xlfn.IFERROR(VLOOKUP(M10,'[1]Sheet1'!$A$660:$K$682,9,FALSE)/100,0)</f>
        <v>0</v>
      </c>
      <c r="K10" s="158">
        <f>_xlfn.IFERROR(VLOOKUP(M10,'[1]Sheet1'!$A$660:$K$682,10,FALSE),0)</f>
        <v>4</v>
      </c>
      <c r="L10" s="16">
        <f>_xlfn.IFERROR(VLOOKUP(M10,'[1]Sheet1'!$A$660:$K$682,11,FALSE)/100,0)</f>
        <v>0.0015600624024961</v>
      </c>
      <c r="M10" s="322" t="s">
        <v>960</v>
      </c>
    </row>
    <row r="11" spans="1:13" ht="15">
      <c r="A11" s="26" t="s">
        <v>470</v>
      </c>
      <c r="B11" s="184" t="s">
        <v>471</v>
      </c>
      <c r="C11" s="39">
        <f>_xlfn.IFERROR(VLOOKUP(M11,'[1]Sheet1'!$A$660:$K$682,2,FALSE),0)</f>
        <v>7</v>
      </c>
      <c r="D11" s="40">
        <f>_xlfn.IFERROR(VLOOKUP(M11,'[1]Sheet1'!$A$660:$K$682,3,FALSE)/100,0)</f>
        <v>0.00676328502415459</v>
      </c>
      <c r="E11" s="41">
        <f>_xlfn.IFERROR(VLOOKUP(M11,'[1]Sheet1'!$A$660:$K$682,4,FALSE),0)</f>
        <v>2</v>
      </c>
      <c r="F11" s="40">
        <f>_xlfn.IFERROR(VLOOKUP(M11,'[1]Sheet1'!$A$660:$K$682,5,FALSE)/100,0)</f>
        <v>0.0016260162601626014</v>
      </c>
      <c r="G11" s="41">
        <f>_xlfn.IFERROR(ERT.ZOEKEN(M11,'[1]Sheet1'!$A$660:$K$682,6,FALSE),0)</f>
        <v>0</v>
      </c>
      <c r="H11" s="40">
        <f>_xlfn.IFERROR(VLOOKUP(M11,'[1]Sheet1'!$A$660:$K$682,7,FALSE)/100,0)</f>
        <v>0</v>
      </c>
      <c r="I11" s="41">
        <f>_xlfn.IFERROR(VLOOKUP(M11,'[1]Sheet1'!$A$660:$K$682,8,FALSE),0)</f>
        <v>0</v>
      </c>
      <c r="J11" s="16">
        <f>_xlfn.IFERROR(VLOOKUP(M11,'[1]Sheet1'!$A$660:$K$682,9,FALSE)/100,0)</f>
        <v>0</v>
      </c>
      <c r="K11" s="158">
        <f>_xlfn.IFERROR(VLOOKUP(M11,'[1]Sheet1'!$A$660:$K$682,10,FALSE),0)</f>
        <v>9</v>
      </c>
      <c r="L11" s="16">
        <f>_xlfn.IFERROR(VLOOKUP(M11,'[1]Sheet1'!$A$660:$K$682,11,FALSE)/100,0)</f>
        <v>0.0035101404056162248</v>
      </c>
      <c r="M11" s="322" t="s">
        <v>829</v>
      </c>
    </row>
    <row r="12" spans="1:13" ht="28.5">
      <c r="A12" s="26" t="s">
        <v>472</v>
      </c>
      <c r="B12" s="184" t="s">
        <v>473</v>
      </c>
      <c r="C12" s="39">
        <f>_xlfn.IFERROR(VLOOKUP(M12,'[1]Sheet1'!$A$660:$K$682,2,FALSE),0)</f>
        <v>5</v>
      </c>
      <c r="D12" s="40">
        <f>_xlfn.IFERROR(VLOOKUP(M12,'[1]Sheet1'!$A$660:$K$682,3,FALSE)/100,0)</f>
        <v>0.004830917874396136</v>
      </c>
      <c r="E12" s="41">
        <f>_xlfn.IFERROR(VLOOKUP(M12,'[1]Sheet1'!$A$660:$K$682,4,FALSE),0)</f>
        <v>0</v>
      </c>
      <c r="F12" s="40">
        <f>_xlfn.IFERROR(VLOOKUP(M12,'[1]Sheet1'!$A$660:$K$682,5,FALSE)/100,0)</f>
        <v>0</v>
      </c>
      <c r="G12" s="41">
        <f>_xlfn.IFERROR(ERT.ZOEKEN(M12,'[1]Sheet1'!$A$660:$K$682,6,FALSE),0)</f>
        <v>0</v>
      </c>
      <c r="H12" s="40">
        <f>_xlfn.IFERROR(VLOOKUP(M12,'[1]Sheet1'!$A$660:$K$682,7,FALSE)/100,0)</f>
        <v>0</v>
      </c>
      <c r="I12" s="41">
        <f>_xlfn.IFERROR(VLOOKUP(M12,'[1]Sheet1'!$A$660:$K$682,8,FALSE),0)</f>
        <v>0</v>
      </c>
      <c r="J12" s="16">
        <f>_xlfn.IFERROR(VLOOKUP(M12,'[1]Sheet1'!$A$660:$K$682,9,FALSE)/100,0)</f>
        <v>0</v>
      </c>
      <c r="K12" s="158">
        <f>_xlfn.IFERROR(VLOOKUP(M12,'[1]Sheet1'!$A$660:$K$682,10,FALSE),0)</f>
        <v>5</v>
      </c>
      <c r="L12" s="16">
        <f>_xlfn.IFERROR(VLOOKUP(M12,'[1]Sheet1'!$A$660:$K$682,11,FALSE)/100,0)</f>
        <v>0.0019500780031201249</v>
      </c>
      <c r="M12" s="322" t="s">
        <v>830</v>
      </c>
    </row>
    <row r="13" spans="1:13" ht="28.5">
      <c r="A13" s="26" t="s">
        <v>474</v>
      </c>
      <c r="B13" s="184" t="s">
        <v>475</v>
      </c>
      <c r="C13" s="39">
        <f>_xlfn.IFERROR(VLOOKUP(M13,'[1]Sheet1'!$A$660:$K$682,2,FALSE),0)</f>
        <v>0</v>
      </c>
      <c r="D13" s="40">
        <f>_xlfn.IFERROR(VLOOKUP(M13,'[1]Sheet1'!$A$660:$K$682,3,FALSE)/100,0)</f>
        <v>0</v>
      </c>
      <c r="E13" s="41">
        <f>_xlfn.IFERROR(VLOOKUP(M13,'[1]Sheet1'!$A$660:$K$682,4,FALSE),0)</f>
        <v>0</v>
      </c>
      <c r="F13" s="40">
        <f>_xlfn.IFERROR(VLOOKUP(M13,'[1]Sheet1'!$A$660:$K$682,5,FALSE)/100,0)</f>
        <v>0</v>
      </c>
      <c r="G13" s="41">
        <f>_xlfn.IFERROR(ERT.ZOEKEN(M13,'[1]Sheet1'!$A$660:$K$682,6,FALSE),0)</f>
        <v>0</v>
      </c>
      <c r="H13" s="40">
        <f>_xlfn.IFERROR(VLOOKUP(M13,'[1]Sheet1'!$A$660:$K$682,7,FALSE)/100,0)</f>
        <v>0.0036101083032490976</v>
      </c>
      <c r="I13" s="41">
        <f>_xlfn.IFERROR(VLOOKUP(M13,'[1]Sheet1'!$A$660:$K$682,8,FALSE),0)</f>
        <v>0</v>
      </c>
      <c r="J13" s="16">
        <f>_xlfn.IFERROR(VLOOKUP(M13,'[1]Sheet1'!$A$660:$K$682,9,FALSE)/100,0)</f>
        <v>0</v>
      </c>
      <c r="K13" s="158">
        <f>_xlfn.IFERROR(VLOOKUP(M13,'[1]Sheet1'!$A$660:$K$682,10,FALSE),0)</f>
        <v>1</v>
      </c>
      <c r="L13" s="16">
        <f>_xlfn.IFERROR(VLOOKUP(M13,'[1]Sheet1'!$A$660:$K$682,11,FALSE)/100,0)</f>
        <v>0.000390015600624025</v>
      </c>
      <c r="M13" s="322" t="s">
        <v>959</v>
      </c>
    </row>
    <row r="14" spans="1:13" ht="28.5">
      <c r="A14" s="26" t="s">
        <v>476</v>
      </c>
      <c r="B14" s="184" t="s">
        <v>477</v>
      </c>
      <c r="C14" s="39">
        <f>_xlfn.IFERROR(VLOOKUP(M14,'[1]Sheet1'!$A$660:$K$682,2,FALSE),0)</f>
        <v>3</v>
      </c>
      <c r="D14" s="40">
        <f>_xlfn.IFERROR(VLOOKUP(M14,'[1]Sheet1'!$A$660:$K$682,3,FALSE)/100,0)</f>
        <v>0.002898550724637681</v>
      </c>
      <c r="E14" s="41">
        <f>_xlfn.IFERROR(VLOOKUP(M14,'[1]Sheet1'!$A$660:$K$682,4,FALSE),0)</f>
        <v>7</v>
      </c>
      <c r="F14" s="40">
        <f>_xlfn.IFERROR(VLOOKUP(M14,'[1]Sheet1'!$A$660:$K$682,5,FALSE)/100,0)</f>
        <v>0.005691056910569105</v>
      </c>
      <c r="G14" s="41">
        <f>_xlfn.IFERROR(ERT.ZOEKEN(M14,'[1]Sheet1'!$A$660:$K$682,6,FALSE),0)</f>
        <v>0</v>
      </c>
      <c r="H14" s="40">
        <f>_xlfn.IFERROR(VLOOKUP(M14,'[1]Sheet1'!$A$660:$K$682,7,FALSE)/100,0)</f>
        <v>0</v>
      </c>
      <c r="I14" s="41">
        <f>_xlfn.IFERROR(VLOOKUP(M14,'[1]Sheet1'!$A$660:$K$682,8,FALSE),0)</f>
        <v>0</v>
      </c>
      <c r="J14" s="16">
        <f>_xlfn.IFERROR(VLOOKUP(M14,'[1]Sheet1'!$A$660:$K$682,9,FALSE)/100,0)</f>
        <v>0</v>
      </c>
      <c r="K14" s="158">
        <f>_xlfn.IFERROR(VLOOKUP(M14,'[1]Sheet1'!$A$660:$K$682,10,FALSE),0)</f>
        <v>10</v>
      </c>
      <c r="L14" s="16">
        <f>_xlfn.IFERROR(VLOOKUP(M14,'[1]Sheet1'!$A$660:$K$682,11,FALSE)/100,0)</f>
        <v>0.0039001560062402497</v>
      </c>
      <c r="M14" s="322" t="s">
        <v>831</v>
      </c>
    </row>
    <row r="15" spans="1:13" ht="15">
      <c r="A15" s="26" t="s">
        <v>478</v>
      </c>
      <c r="B15" s="184" t="s">
        <v>479</v>
      </c>
      <c r="C15" s="39">
        <f>_xlfn.IFERROR(VLOOKUP(M15,'[1]Sheet1'!$A$660:$K$682,2,FALSE),0)</f>
        <v>0</v>
      </c>
      <c r="D15" s="40">
        <f>_xlfn.IFERROR(VLOOKUP(M15,'[1]Sheet1'!$A$660:$K$682,3,FALSE)/100,0)</f>
        <v>0</v>
      </c>
      <c r="E15" s="41">
        <f>_xlfn.IFERROR(VLOOKUP(M15,'[1]Sheet1'!$A$660:$K$682,4,FALSE),0)</f>
        <v>0</v>
      </c>
      <c r="F15" s="40">
        <f>_xlfn.IFERROR(VLOOKUP(M15,'[1]Sheet1'!$A$660:$K$682,5,FALSE)/100,0)</f>
        <v>0</v>
      </c>
      <c r="G15" s="41">
        <f>_xlfn.IFERROR(ERT.ZOEKEN(M15,'[1]Sheet1'!$A$660:$K$682,6,FALSE),0)</f>
        <v>0</v>
      </c>
      <c r="H15" s="40">
        <f>_xlfn.IFERROR(VLOOKUP(M15,'[1]Sheet1'!$A$660:$K$682,7,FALSE)/100,0)</f>
        <v>0</v>
      </c>
      <c r="I15" s="41">
        <f>_xlfn.IFERROR(VLOOKUP(M15,'[1]Sheet1'!$A$660:$K$682,8,FALSE),0)</f>
        <v>0</v>
      </c>
      <c r="J15" s="16">
        <f>_xlfn.IFERROR(VLOOKUP(M15,'[1]Sheet1'!$A$660:$K$682,9,FALSE)/100,0)</f>
        <v>0</v>
      </c>
      <c r="K15" s="158">
        <f>_xlfn.IFERROR(VLOOKUP(M15,'[1]Sheet1'!$A$660:$K$682,10,FALSE),0)</f>
        <v>0</v>
      </c>
      <c r="L15" s="16">
        <f>_xlfn.IFERROR(VLOOKUP(M15,'[1]Sheet1'!$A$660:$K$682,11,FALSE)/100,0)</f>
        <v>0</v>
      </c>
      <c r="M15" s="322" t="s">
        <v>958</v>
      </c>
    </row>
    <row r="16" spans="1:13" ht="28.5">
      <c r="A16" s="26" t="s">
        <v>480</v>
      </c>
      <c r="B16" s="184" t="s">
        <v>481</v>
      </c>
      <c r="C16" s="39">
        <f>_xlfn.IFERROR(VLOOKUP(M16,'[1]Sheet1'!$A$660:$K$682,2,FALSE),0)</f>
        <v>7</v>
      </c>
      <c r="D16" s="40">
        <f>_xlfn.IFERROR(VLOOKUP(M16,'[1]Sheet1'!$A$660:$K$682,3,FALSE)/100,0)</f>
        <v>0.00676328502415459</v>
      </c>
      <c r="E16" s="41">
        <f>_xlfn.IFERROR(VLOOKUP(M16,'[1]Sheet1'!$A$660:$K$682,4,FALSE),0)</f>
        <v>4</v>
      </c>
      <c r="F16" s="40">
        <f>_xlfn.IFERROR(VLOOKUP(M16,'[1]Sheet1'!$A$660:$K$682,5,FALSE)/100,0)</f>
        <v>0.003252032520325203</v>
      </c>
      <c r="G16" s="41">
        <f>_xlfn.IFERROR(ERT.ZOEKEN(M16,'[1]Sheet1'!$A$660:$K$682,6,FALSE),0)</f>
        <v>0</v>
      </c>
      <c r="H16" s="40">
        <f>_xlfn.IFERROR(VLOOKUP(M16,'[1]Sheet1'!$A$660:$K$682,7,FALSE)/100,0)</f>
        <v>0.01083032490974729</v>
      </c>
      <c r="I16" s="41">
        <f>_xlfn.IFERROR(VLOOKUP(M16,'[1]Sheet1'!$A$660:$K$682,8,FALSE),0)</f>
        <v>0</v>
      </c>
      <c r="J16" s="16">
        <f>_xlfn.IFERROR(VLOOKUP(M16,'[1]Sheet1'!$A$660:$K$682,9,FALSE)/100,0)</f>
        <v>0</v>
      </c>
      <c r="K16" s="158">
        <f>_xlfn.IFERROR(VLOOKUP(M16,'[1]Sheet1'!$A$660:$K$682,10,FALSE),0)</f>
        <v>14</v>
      </c>
      <c r="L16" s="16">
        <f>_xlfn.IFERROR(VLOOKUP(M16,'[1]Sheet1'!$A$660:$K$682,11,FALSE)/100,0)</f>
        <v>0.00546021840873635</v>
      </c>
      <c r="M16" s="322" t="s">
        <v>832</v>
      </c>
    </row>
    <row r="17" spans="1:13" ht="15">
      <c r="A17" s="26" t="s">
        <v>482</v>
      </c>
      <c r="B17" s="184" t="s">
        <v>483</v>
      </c>
      <c r="C17" s="39">
        <f>_xlfn.IFERROR(VLOOKUP(M17,'[1]Sheet1'!$A$660:$K$682,2,FALSE),0)</f>
        <v>802</v>
      </c>
      <c r="D17" s="40">
        <f>_xlfn.IFERROR(VLOOKUP(M17,'[1]Sheet1'!$A$660:$K$682,3,FALSE)/100,0)</f>
        <v>0.77487922705314</v>
      </c>
      <c r="E17" s="41">
        <f>_xlfn.IFERROR(VLOOKUP(M17,'[1]Sheet1'!$A$660:$K$682,4,FALSE),0)</f>
        <v>950</v>
      </c>
      <c r="F17" s="40">
        <f>_xlfn.IFERROR(VLOOKUP(M17,'[1]Sheet1'!$A$660:$K$682,5,FALSE)/100,0)</f>
        <v>0.7723577235772358</v>
      </c>
      <c r="G17" s="41">
        <f>_xlfn.IFERROR(ERT.ZOEKEN(M17,'[1]Sheet1'!$A$660:$K$682,6,FALSE),0)</f>
        <v>0</v>
      </c>
      <c r="H17" s="40">
        <f>_xlfn.IFERROR(VLOOKUP(M17,'[1]Sheet1'!$A$660:$K$682,7,FALSE)/100,0)</f>
        <v>0.7581227436823105</v>
      </c>
      <c r="I17" s="41">
        <f>_xlfn.IFERROR(VLOOKUP(M17,'[1]Sheet1'!$A$660:$K$682,8,FALSE),0)</f>
        <v>18</v>
      </c>
      <c r="J17" s="16">
        <f>_xlfn.IFERROR(VLOOKUP(M17,'[1]Sheet1'!$A$660:$K$682,9,FALSE)/100,0)</f>
        <v>0.8181818181818182</v>
      </c>
      <c r="K17" s="158">
        <f>_xlfn.IFERROR(VLOOKUP(M17,'[1]Sheet1'!$A$660:$K$682,10,FALSE),0)</f>
        <v>1980</v>
      </c>
      <c r="L17" s="16">
        <f>_xlfn.IFERROR(VLOOKUP(M17,'[1]Sheet1'!$A$660:$K$682,11,FALSE)/100,0)</f>
        <v>0.7722308892355695</v>
      </c>
      <c r="M17" s="322" t="s">
        <v>833</v>
      </c>
    </row>
    <row r="18" spans="1:13" ht="15">
      <c r="A18" s="26" t="s">
        <v>484</v>
      </c>
      <c r="B18" s="184" t="s">
        <v>485</v>
      </c>
      <c r="C18" s="39">
        <f>_xlfn.IFERROR(VLOOKUP(M18,'[1]Sheet1'!$A$660:$K$682,2,FALSE),0)</f>
        <v>25</v>
      </c>
      <c r="D18" s="40">
        <f>_xlfn.IFERROR(VLOOKUP(M18,'[1]Sheet1'!$A$660:$K$682,3,FALSE)/100,0)</f>
        <v>0.024154589371980676</v>
      </c>
      <c r="E18" s="41">
        <f>_xlfn.IFERROR(VLOOKUP(M18,'[1]Sheet1'!$A$660:$K$682,4,FALSE),0)</f>
        <v>21</v>
      </c>
      <c r="F18" s="40">
        <f>_xlfn.IFERROR(VLOOKUP(M18,'[1]Sheet1'!$A$660:$K$682,5,FALSE)/100,0)</f>
        <v>0.01707317073170732</v>
      </c>
      <c r="G18" s="41">
        <f>_xlfn.IFERROR(ERT.ZOEKEN(M18,'[1]Sheet1'!$A$660:$K$682,6,FALSE),0)</f>
        <v>0</v>
      </c>
      <c r="H18" s="40">
        <f>_xlfn.IFERROR(VLOOKUP(M18,'[1]Sheet1'!$A$660:$K$682,7,FALSE)/100,0)</f>
        <v>0.01083032490974729</v>
      </c>
      <c r="I18" s="41">
        <f>_xlfn.IFERROR(VLOOKUP(M18,'[1]Sheet1'!$A$660:$K$682,8,FALSE),0)</f>
        <v>0</v>
      </c>
      <c r="J18" s="16">
        <f>_xlfn.IFERROR(VLOOKUP(M18,'[1]Sheet1'!$A$660:$K$682,9,FALSE)/100,0)</f>
        <v>0</v>
      </c>
      <c r="K18" s="158">
        <f>_xlfn.IFERROR(VLOOKUP(M18,'[1]Sheet1'!$A$660:$K$682,10,FALSE),0)</f>
        <v>49</v>
      </c>
      <c r="L18" s="16">
        <f>_xlfn.IFERROR(VLOOKUP(M18,'[1]Sheet1'!$A$660:$K$682,11,FALSE)/100,0)</f>
        <v>0.019110764430577222</v>
      </c>
      <c r="M18" s="322" t="s">
        <v>834</v>
      </c>
    </row>
    <row r="19" spans="1:13" ht="28.5">
      <c r="A19" s="26" t="s">
        <v>486</v>
      </c>
      <c r="B19" s="184" t="s">
        <v>487</v>
      </c>
      <c r="C19" s="39">
        <f>_xlfn.IFERROR(VLOOKUP(M19,'[1]Sheet1'!$A$660:$K$682,2,FALSE),0)</f>
        <v>17</v>
      </c>
      <c r="D19" s="40">
        <f>_xlfn.IFERROR(VLOOKUP(M19,'[1]Sheet1'!$A$660:$K$682,3,FALSE)/100,0)</f>
        <v>0.01642512077294686</v>
      </c>
      <c r="E19" s="41">
        <f>_xlfn.IFERROR(VLOOKUP(M19,'[1]Sheet1'!$A$660:$K$682,4,FALSE),0)</f>
        <v>18</v>
      </c>
      <c r="F19" s="40">
        <f>_xlfn.IFERROR(VLOOKUP(M19,'[1]Sheet1'!$A$660:$K$682,5,FALSE)/100,0)</f>
        <v>0.014634146341463419</v>
      </c>
      <c r="G19" s="41">
        <f>_xlfn.IFERROR(ERT.ZOEKEN(M19,'[1]Sheet1'!$A$660:$K$682,6,FALSE),0)</f>
        <v>0</v>
      </c>
      <c r="H19" s="40">
        <f>_xlfn.IFERROR(VLOOKUP(M19,'[1]Sheet1'!$A$660:$K$682,7,FALSE)/100,0)</f>
        <v>0.0036101083032490976</v>
      </c>
      <c r="I19" s="41">
        <f>_xlfn.IFERROR(VLOOKUP(M19,'[1]Sheet1'!$A$660:$K$682,8,FALSE),0)</f>
        <v>0</v>
      </c>
      <c r="J19" s="16">
        <f>_xlfn.IFERROR(VLOOKUP(M19,'[1]Sheet1'!$A$660:$K$682,9,FALSE)/100,0)</f>
        <v>0</v>
      </c>
      <c r="K19" s="158">
        <f>_xlfn.IFERROR(VLOOKUP(M19,'[1]Sheet1'!$A$660:$K$682,10,FALSE),0)</f>
        <v>36</v>
      </c>
      <c r="L19" s="16">
        <f>_xlfn.IFERROR(VLOOKUP(M19,'[1]Sheet1'!$A$660:$K$682,11,FALSE)/100,0)</f>
        <v>0.014040561622464899</v>
      </c>
      <c r="M19" s="322" t="s">
        <v>835</v>
      </c>
    </row>
    <row r="20" spans="1:13" ht="28.5">
      <c r="A20" s="26" t="s">
        <v>488</v>
      </c>
      <c r="B20" s="184" t="s">
        <v>489</v>
      </c>
      <c r="C20" s="39">
        <f>_xlfn.IFERROR(VLOOKUP(M20,'[1]Sheet1'!$A$660:$K$682,2,FALSE),0)</f>
        <v>0</v>
      </c>
      <c r="D20" s="40">
        <f>_xlfn.IFERROR(VLOOKUP(M20,'[1]Sheet1'!$A$660:$K$682,3,FALSE)/100,0)</f>
        <v>0</v>
      </c>
      <c r="E20" s="41">
        <f>_xlfn.IFERROR(VLOOKUP(M20,'[1]Sheet1'!$A$660:$K$682,4,FALSE),0)</f>
        <v>0</v>
      </c>
      <c r="F20" s="40">
        <f>_xlfn.IFERROR(VLOOKUP(M20,'[1]Sheet1'!$A$660:$K$682,5,FALSE)/100,0)</f>
        <v>0</v>
      </c>
      <c r="G20" s="41">
        <f>_xlfn.IFERROR(ERT.ZOEKEN(M20,'[1]Sheet1'!$A$660:$K$682,6,FALSE),0)</f>
        <v>0</v>
      </c>
      <c r="H20" s="40">
        <f>_xlfn.IFERROR(VLOOKUP(M20,'[1]Sheet1'!$A$660:$K$682,7,FALSE)/100,0)</f>
        <v>0</v>
      </c>
      <c r="I20" s="41">
        <f>_xlfn.IFERROR(VLOOKUP(M20,'[1]Sheet1'!$A$660:$K$682,8,FALSE),0)</f>
        <v>0</v>
      </c>
      <c r="J20" s="16">
        <f>_xlfn.IFERROR(VLOOKUP(M20,'[1]Sheet1'!$A$660:$K$682,9,FALSE)/100,0)</f>
        <v>0</v>
      </c>
      <c r="K20" s="158">
        <f>_xlfn.IFERROR(VLOOKUP(M20,'[1]Sheet1'!$A$660:$K$682,10,FALSE),0)</f>
        <v>0</v>
      </c>
      <c r="L20" s="16">
        <f>_xlfn.IFERROR(VLOOKUP(M20,'[1]Sheet1'!$A$660:$K$682,11,FALSE)/100,0)</f>
        <v>0</v>
      </c>
      <c r="M20" s="322" t="s">
        <v>836</v>
      </c>
    </row>
    <row r="21" spans="1:13" ht="15">
      <c r="A21" s="26" t="s">
        <v>490</v>
      </c>
      <c r="B21" s="184" t="s">
        <v>491</v>
      </c>
      <c r="C21" s="39">
        <f>_xlfn.IFERROR(VLOOKUP(M21,'[1]Sheet1'!$A$660:$K$682,2,FALSE),0)</f>
        <v>0</v>
      </c>
      <c r="D21" s="40">
        <f>_xlfn.IFERROR(VLOOKUP(M21,'[1]Sheet1'!$A$660:$K$682,3,FALSE)/100,0)</f>
        <v>0</v>
      </c>
      <c r="E21" s="41">
        <f>_xlfn.IFERROR(VLOOKUP(M21,'[1]Sheet1'!$A$660:$K$682,4,FALSE),0)</f>
        <v>2</v>
      </c>
      <c r="F21" s="40">
        <f>_xlfn.IFERROR(VLOOKUP(M21,'[1]Sheet1'!$A$660:$K$682,5,FALSE)/100,0)</f>
        <v>0.0016260162601626014</v>
      </c>
      <c r="G21" s="41">
        <f>_xlfn.IFERROR(ERT.ZOEKEN(M21,'[1]Sheet1'!$A$660:$K$682,6,FALSE),0)</f>
        <v>0</v>
      </c>
      <c r="H21" s="40">
        <f>_xlfn.IFERROR(VLOOKUP(M21,'[1]Sheet1'!$A$660:$K$682,7,FALSE)/100,0)</f>
        <v>0.0036101083032490976</v>
      </c>
      <c r="I21" s="41">
        <f>_xlfn.IFERROR(VLOOKUP(M21,'[1]Sheet1'!$A$660:$K$682,8,FALSE),0)</f>
        <v>0</v>
      </c>
      <c r="J21" s="16">
        <f>_xlfn.IFERROR(VLOOKUP(M21,'[1]Sheet1'!$A$660:$K$682,9,FALSE)/100,0)</f>
        <v>0</v>
      </c>
      <c r="K21" s="158">
        <f>_xlfn.IFERROR(VLOOKUP(M21,'[1]Sheet1'!$A$660:$K$682,10,FALSE),0)</f>
        <v>3</v>
      </c>
      <c r="L21" s="16">
        <f>_xlfn.IFERROR(VLOOKUP(M21,'[1]Sheet1'!$A$660:$K$682,11,FALSE)/100,0)</f>
        <v>0.001170046801872075</v>
      </c>
      <c r="M21" s="322" t="s">
        <v>957</v>
      </c>
    </row>
    <row r="22" spans="1:13" ht="42.75">
      <c r="A22" s="26" t="s">
        <v>492</v>
      </c>
      <c r="B22" s="184" t="s">
        <v>493</v>
      </c>
      <c r="C22" s="39">
        <f>_xlfn.IFERROR(VLOOKUP(M22,'[1]Sheet1'!$A$660:$K$682,2,FALSE),0)</f>
        <v>1</v>
      </c>
      <c r="D22" s="40">
        <f>_xlfn.IFERROR(VLOOKUP(M22,'[1]Sheet1'!$A$660:$K$682,3,FALSE)/100,0)</f>
        <v>0.000966183574879227</v>
      </c>
      <c r="E22" s="41">
        <f>_xlfn.IFERROR(VLOOKUP(M22,'[1]Sheet1'!$A$660:$K$682,4,FALSE),0)</f>
        <v>0</v>
      </c>
      <c r="F22" s="40">
        <f>_xlfn.IFERROR(VLOOKUP(M22,'[1]Sheet1'!$A$660:$K$682,5,FALSE)/100,0)</f>
        <v>0</v>
      </c>
      <c r="G22" s="41">
        <f>_xlfn.IFERROR(ERT.ZOEKEN(M22,'[1]Sheet1'!$A$660:$K$682,6,FALSE),0)</f>
        <v>0</v>
      </c>
      <c r="H22" s="40">
        <f>_xlfn.IFERROR(VLOOKUP(M22,'[1]Sheet1'!$A$660:$K$682,7,FALSE)/100,0)</f>
        <v>0.0036101083032490976</v>
      </c>
      <c r="I22" s="41">
        <f>_xlfn.IFERROR(VLOOKUP(M22,'[1]Sheet1'!$A$660:$K$682,8,FALSE),0)</f>
        <v>0</v>
      </c>
      <c r="J22" s="16">
        <f>_xlfn.IFERROR(VLOOKUP(M22,'[1]Sheet1'!$A$660:$K$682,9,FALSE)/100,0)</f>
        <v>0</v>
      </c>
      <c r="K22" s="158">
        <f>_xlfn.IFERROR(VLOOKUP(M22,'[1]Sheet1'!$A$660:$K$682,10,FALSE),0)</f>
        <v>2</v>
      </c>
      <c r="L22" s="16">
        <f>_xlfn.IFERROR(VLOOKUP(M22,'[1]Sheet1'!$A$660:$K$682,11,FALSE)/100,0)</f>
        <v>0.00078003120124805</v>
      </c>
      <c r="M22" s="322" t="s">
        <v>837</v>
      </c>
    </row>
    <row r="23" spans="1:13" ht="15">
      <c r="A23" s="26" t="s">
        <v>494</v>
      </c>
      <c r="B23" s="184" t="s">
        <v>495</v>
      </c>
      <c r="C23" s="39">
        <f>_xlfn.IFERROR(VLOOKUP(M23,'[1]Sheet1'!$A$660:$K$682,2,FALSE),0)</f>
        <v>34</v>
      </c>
      <c r="D23" s="40">
        <f>_xlfn.IFERROR(VLOOKUP(M23,'[1]Sheet1'!$A$660:$K$682,3,FALSE)/100,0)</f>
        <v>0.03285024154589372</v>
      </c>
      <c r="E23" s="41">
        <f>_xlfn.IFERROR(VLOOKUP(M23,'[1]Sheet1'!$A$660:$K$682,4,FALSE),0)</f>
        <v>56</v>
      </c>
      <c r="F23" s="40">
        <f>_xlfn.IFERROR(VLOOKUP(M23,'[1]Sheet1'!$A$660:$K$682,5,FALSE)/100,0)</f>
        <v>0.04552845528455284</v>
      </c>
      <c r="G23" s="41">
        <f>_xlfn.IFERROR(ERT.ZOEKEN(M23,'[1]Sheet1'!$A$660:$K$682,6,FALSE),0)</f>
        <v>0</v>
      </c>
      <c r="H23" s="40">
        <f>_xlfn.IFERROR(VLOOKUP(M23,'[1]Sheet1'!$A$660:$K$682,7,FALSE)/100,0)</f>
        <v>0.05054151624548736</v>
      </c>
      <c r="I23" s="41">
        <f>_xlfn.IFERROR(VLOOKUP(M23,'[1]Sheet1'!$A$660:$K$682,8,FALSE),0)</f>
        <v>0</v>
      </c>
      <c r="J23" s="16">
        <f>_xlfn.IFERROR(VLOOKUP(M23,'[1]Sheet1'!$A$660:$K$682,9,FALSE)/100,0)</f>
        <v>0</v>
      </c>
      <c r="K23" s="158">
        <f>_xlfn.IFERROR(VLOOKUP(M23,'[1]Sheet1'!$A$660:$K$682,10,FALSE),0)</f>
        <v>104</v>
      </c>
      <c r="L23" s="16">
        <f>_xlfn.IFERROR(VLOOKUP(M23,'[1]Sheet1'!$A$660:$K$682,11,FALSE)/100,0)</f>
        <v>0.040561622464898604</v>
      </c>
      <c r="M23" s="322" t="s">
        <v>838</v>
      </c>
    </row>
    <row r="24" spans="1:13" ht="15">
      <c r="A24" s="26" t="s">
        <v>496</v>
      </c>
      <c r="B24" s="184" t="s">
        <v>497</v>
      </c>
      <c r="C24" s="39">
        <f>_xlfn.IFERROR(VLOOKUP(M24,'[1]Sheet1'!$A$660:$K$682,2,FALSE),0)</f>
        <v>0</v>
      </c>
      <c r="D24" s="40">
        <f>_xlfn.IFERROR(VLOOKUP(M24,'[1]Sheet1'!$A$660:$K$682,3,FALSE)/100,0)</f>
        <v>0</v>
      </c>
      <c r="E24" s="41">
        <f>_xlfn.IFERROR(VLOOKUP(M24,'[1]Sheet1'!$A$660:$K$682,4,FALSE),0)</f>
        <v>0</v>
      </c>
      <c r="F24" s="40">
        <f>_xlfn.IFERROR(VLOOKUP(M24,'[1]Sheet1'!$A$660:$K$682,5,FALSE)/100,0)</f>
        <v>0</v>
      </c>
      <c r="G24" s="41">
        <f>_xlfn.IFERROR(ERT.ZOEKEN(M24,'[1]Sheet1'!$A$660:$K$682,6,FALSE),0)</f>
        <v>0</v>
      </c>
      <c r="H24" s="40">
        <f>_xlfn.IFERROR(VLOOKUP(M24,'[1]Sheet1'!$A$660:$K$682,7,FALSE)/100,0)</f>
        <v>0</v>
      </c>
      <c r="I24" s="41">
        <f>_xlfn.IFERROR(VLOOKUP(M24,'[1]Sheet1'!$A$660:$K$682,8,FALSE),0)</f>
        <v>0</v>
      </c>
      <c r="J24" s="16">
        <f>_xlfn.IFERROR(VLOOKUP(M24,'[1]Sheet1'!$A$660:$K$682,9,FALSE)/100,0)</f>
        <v>0</v>
      </c>
      <c r="K24" s="158">
        <f>_xlfn.IFERROR(VLOOKUP(M24,'[1]Sheet1'!$A$660:$K$682,10,FALSE),0)</f>
        <v>0</v>
      </c>
      <c r="L24" s="16">
        <f>_xlfn.IFERROR(VLOOKUP(M24,'[1]Sheet1'!$A$660:$K$682,11,FALSE)/100,0)</f>
        <v>0</v>
      </c>
      <c r="M24" s="322" t="s">
        <v>839</v>
      </c>
    </row>
    <row r="25" spans="1:13" ht="28.5">
      <c r="A25" s="26" t="s">
        <v>498</v>
      </c>
      <c r="B25" s="184" t="s">
        <v>499</v>
      </c>
      <c r="C25" s="39">
        <f>_xlfn.IFERROR(VLOOKUP(M25,'[1]Sheet1'!$A$660:$K$682,2,FALSE),0)</f>
        <v>9</v>
      </c>
      <c r="D25" s="40">
        <f>_xlfn.IFERROR(VLOOKUP(M25,'[1]Sheet1'!$A$660:$K$682,3,FALSE)/100,0)</f>
        <v>0.008695652173913044</v>
      </c>
      <c r="E25" s="41">
        <f>_xlfn.IFERROR(VLOOKUP(M25,'[1]Sheet1'!$A$660:$K$682,4,FALSE),0)</f>
        <v>12</v>
      </c>
      <c r="F25" s="40">
        <f>_xlfn.IFERROR(VLOOKUP(M25,'[1]Sheet1'!$A$660:$K$682,5,FALSE)/100,0)</f>
        <v>0.00975609756097561</v>
      </c>
      <c r="G25" s="41">
        <f>_xlfn.IFERROR(ERT.ZOEKEN(M25,'[1]Sheet1'!$A$660:$K$682,6,FALSE),0)</f>
        <v>0</v>
      </c>
      <c r="H25" s="40">
        <f>_xlfn.IFERROR(VLOOKUP(M25,'[1]Sheet1'!$A$660:$K$682,7,FALSE)/100,0)</f>
        <v>0.0036101083032490976</v>
      </c>
      <c r="I25" s="41">
        <f>_xlfn.IFERROR(VLOOKUP(M25,'[1]Sheet1'!$A$660:$K$682,8,FALSE),0)</f>
        <v>0</v>
      </c>
      <c r="J25" s="16">
        <f>_xlfn.IFERROR(VLOOKUP(M25,'[1]Sheet1'!$A$660:$K$682,9,FALSE)/100,0)</f>
        <v>0</v>
      </c>
      <c r="K25" s="158">
        <f>_xlfn.IFERROR(VLOOKUP(M25,'[1]Sheet1'!$A$660:$K$682,10,FALSE),0)</f>
        <v>22</v>
      </c>
      <c r="L25" s="16">
        <f>_xlfn.IFERROR(VLOOKUP(M25,'[1]Sheet1'!$A$660:$K$682,11,FALSE)/100,0)</f>
        <v>0.00858034321372855</v>
      </c>
      <c r="M25" s="322" t="s">
        <v>840</v>
      </c>
    </row>
    <row r="26" spans="1:13" ht="29.25" thickBot="1">
      <c r="A26" s="206" t="s">
        <v>500</v>
      </c>
      <c r="B26" s="201" t="s">
        <v>501</v>
      </c>
      <c r="C26" s="62">
        <f>_xlfn.IFERROR(VLOOKUP(M26,'[1]Sheet1'!$A$660:$K$682,2,FALSE),0)</f>
        <v>17</v>
      </c>
      <c r="D26" s="63">
        <f>_xlfn.IFERROR(VLOOKUP(M26,'[1]Sheet1'!$A$660:$K$682,3,FALSE)/100,0)</f>
        <v>0.01642512077294686</v>
      </c>
      <c r="E26" s="64">
        <f>_xlfn.IFERROR(VLOOKUP(M26,'[1]Sheet1'!$A$660:$K$682,4,FALSE),0)</f>
        <v>30</v>
      </c>
      <c r="F26" s="63">
        <f>_xlfn.IFERROR(VLOOKUP(M26,'[1]Sheet1'!$A$660:$K$682,5,FALSE)/100,0)</f>
        <v>0.024390243902439025</v>
      </c>
      <c r="G26" s="64">
        <f>_xlfn.IFERROR(ERT.ZOEKEN(M26,'[1]Sheet1'!$A$660:$K$682,6,FALSE),0)</f>
        <v>0</v>
      </c>
      <c r="H26" s="63">
        <f>_xlfn.IFERROR(VLOOKUP(M26,'[1]Sheet1'!$A$660:$K$682,7,FALSE)/100,0)</f>
        <v>0.018050541516245487</v>
      </c>
      <c r="I26" s="64">
        <f>_xlfn.IFERROR(VLOOKUP(M26,'[1]Sheet1'!$A$660:$K$682,8,FALSE),0)</f>
        <v>0</v>
      </c>
      <c r="J26" s="20">
        <f>_xlfn.IFERROR(VLOOKUP(M26,'[1]Sheet1'!$A$660:$K$682,9,FALSE)/100,0)</f>
        <v>0</v>
      </c>
      <c r="K26" s="163">
        <f>_xlfn.IFERROR(VLOOKUP(M26,'[1]Sheet1'!$A$660:$K$682,10,FALSE),0)</f>
        <v>52</v>
      </c>
      <c r="L26" s="49">
        <f>_xlfn.IFERROR(VLOOKUP(M26,'[1]Sheet1'!$A$660:$K$682,11,FALSE)/100,0)</f>
        <v>0.020280811232449302</v>
      </c>
      <c r="M26" s="322" t="s">
        <v>841</v>
      </c>
    </row>
    <row r="27" spans="1:13" ht="15.75" thickBot="1">
      <c r="A27" s="435" t="s">
        <v>125</v>
      </c>
      <c r="B27" s="455"/>
      <c r="C27" s="210">
        <f>_xlfn.IFERROR(VLOOKUP(M27,'[1]Sheet1'!$A$660:$K$682,2,FALSE),0)</f>
        <v>1035</v>
      </c>
      <c r="D27" s="211">
        <f>_xlfn.IFERROR(VLOOKUP(M27,'[1]Sheet1'!$A$660:$K$682,3,FALSE)/100,0)</f>
        <v>1</v>
      </c>
      <c r="E27" s="214">
        <f>_xlfn.IFERROR(VLOOKUP(M27,'[1]Sheet1'!$A$660:$K$682,4,FALSE),0)</f>
        <v>1230</v>
      </c>
      <c r="F27" s="211">
        <f>_xlfn.IFERROR(VLOOKUP(M27,'[1]Sheet1'!$A$660:$K$682,5,FALSE)/100,0)</f>
        <v>1</v>
      </c>
      <c r="G27" s="214">
        <f>_xlfn.IFERROR(ERT.ZOEKEN(M27,'[1]Sheet1'!$A$660:$K$682,6,FALSE),0)</f>
        <v>0</v>
      </c>
      <c r="H27" s="211">
        <f>_xlfn.IFERROR(VLOOKUP(M27,'[1]Sheet1'!$A$660:$K$682,7,FALSE)/100,0)</f>
        <v>1</v>
      </c>
      <c r="I27" s="214">
        <f>_xlfn.IFERROR(VLOOKUP(M27,'[1]Sheet1'!$A$660:$K$682,8,FALSE),0)</f>
        <v>22</v>
      </c>
      <c r="J27" s="213">
        <f>_xlfn.IFERROR(VLOOKUP(M27,'[1]Sheet1'!$A$660:$K$682,9,FALSE)/100,0)</f>
        <v>1</v>
      </c>
      <c r="K27" s="51">
        <f>_xlfn.IFERROR(VLOOKUP(M27,'[1]Sheet1'!$A$660:$K$682,10,FALSE),0)</f>
        <v>2564</v>
      </c>
      <c r="L27" s="24">
        <f>_xlfn.IFERROR(VLOOKUP(M27,'[1]Sheet1'!$A$660:$K$682,11,FALSE)/100,0)</f>
        <v>1</v>
      </c>
      <c r="M27" s="322" t="s">
        <v>73</v>
      </c>
    </row>
    <row r="29" ht="15">
      <c r="K29" s="329"/>
    </row>
  </sheetData>
  <sheetProtection/>
  <mergeCells count="10">
    <mergeCell ref="A27:B27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9"/>
  <sheetViews>
    <sheetView zoomScalePageLayoutView="0" workbookViewId="0" topLeftCell="A1">
      <selection activeCell="A2" sqref="A2:A4"/>
    </sheetView>
  </sheetViews>
  <sheetFormatPr defaultColWidth="11.421875" defaultRowHeight="15"/>
  <cols>
    <col min="1" max="1" width="24.8515625" style="311" customWidth="1"/>
    <col min="2" max="7" width="12.7109375" style="311" customWidth="1"/>
    <col min="8" max="16384" width="11.421875" style="311" customWidth="1"/>
  </cols>
  <sheetData>
    <row r="1" spans="1:7" ht="49.5" customHeight="1" thickBot="1" thickTop="1">
      <c r="A1" s="355" t="s">
        <v>1003</v>
      </c>
      <c r="B1" s="356"/>
      <c r="C1" s="356"/>
      <c r="D1" s="356"/>
      <c r="E1" s="356"/>
      <c r="F1" s="356"/>
      <c r="G1" s="357"/>
    </row>
    <row r="2" spans="1:7" ht="24.75" customHeight="1" thickTop="1">
      <c r="A2" s="345" t="s">
        <v>65</v>
      </c>
      <c r="B2" s="358" t="s">
        <v>74</v>
      </c>
      <c r="C2" s="358"/>
      <c r="D2" s="358"/>
      <c r="E2" s="359"/>
      <c r="F2" s="360" t="s">
        <v>73</v>
      </c>
      <c r="G2" s="361"/>
    </row>
    <row r="3" spans="1:7" ht="24.75" customHeight="1">
      <c r="A3" s="346"/>
      <c r="B3" s="364" t="s">
        <v>75</v>
      </c>
      <c r="C3" s="364"/>
      <c r="D3" s="364" t="s">
        <v>76</v>
      </c>
      <c r="E3" s="365"/>
      <c r="F3" s="362"/>
      <c r="G3" s="363"/>
    </row>
    <row r="4" spans="1:7" ht="24.75" customHeight="1" thickBot="1">
      <c r="A4" s="347"/>
      <c r="B4" s="27" t="s">
        <v>68</v>
      </c>
      <c r="C4" s="28" t="s">
        <v>67</v>
      </c>
      <c r="D4" s="27" t="s">
        <v>68</v>
      </c>
      <c r="E4" s="29" t="s">
        <v>67</v>
      </c>
      <c r="F4" s="30" t="s">
        <v>68</v>
      </c>
      <c r="G4" s="31" t="s">
        <v>67</v>
      </c>
    </row>
    <row r="5" spans="1:8" ht="15">
      <c r="A5" s="32" t="s">
        <v>69</v>
      </c>
      <c r="B5" s="33">
        <f>VLOOKUP(H5,'[1]Sheet1'!$A$12:$G$16,2,FALSE)</f>
        <v>373</v>
      </c>
      <c r="C5" s="34">
        <f>VLOOKUP(H5,'[1]Sheet1'!$A$12:$G$16,3,FALSE)/100</f>
        <v>0.44617224880382783</v>
      </c>
      <c r="D5" s="35">
        <f>VLOOKUP(H5,'[1]Sheet1'!$A$12:$G$16,4,FALSE)</f>
        <v>662</v>
      </c>
      <c r="E5" s="36">
        <f>VLOOKUP(H5,'[1]Sheet1'!$A$12:$G$16,5,FALSE)/100</f>
        <v>0.38310185185185186</v>
      </c>
      <c r="F5" s="37">
        <f>VLOOKUP(H5,'[1]Sheet1'!$A$12:$G$16,6,FALSE)</f>
        <v>1035</v>
      </c>
      <c r="G5" s="12">
        <f>VLOOKUP(H5,'[1]Sheet1'!$A$12:$G$16,7,FALSE)/100</f>
        <v>0.40366614664586575</v>
      </c>
      <c r="H5" s="322" t="s">
        <v>657</v>
      </c>
    </row>
    <row r="6" spans="1:8" ht="15">
      <c r="A6" s="38" t="s">
        <v>70</v>
      </c>
      <c r="B6" s="39">
        <f>VLOOKUP(H6,'[1]Sheet1'!$A$12:$G$16,2,FALSE)</f>
        <v>393</v>
      </c>
      <c r="C6" s="40">
        <f>VLOOKUP(H6,'[1]Sheet1'!$A$12:$G$16,3,FALSE)/100</f>
        <v>0.4700956937799043</v>
      </c>
      <c r="D6" s="41">
        <f>VLOOKUP(H6,'[1]Sheet1'!$A$12:$G$16,4,FALSE)</f>
        <v>837</v>
      </c>
      <c r="E6" s="42">
        <f>VLOOKUP(H6,'[1]Sheet1'!$A$12:$G$16,5,FALSE)/100</f>
        <v>0.484375</v>
      </c>
      <c r="F6" s="43">
        <f>VLOOKUP(H6,'[1]Sheet1'!$A$12:$G$16,6,FALSE)</f>
        <v>1230</v>
      </c>
      <c r="G6" s="16">
        <f>VLOOKUP(H6,'[1]Sheet1'!$A$12:$G$16,7,FALSE)/100</f>
        <v>0.4797191887675507</v>
      </c>
      <c r="H6" s="322" t="s">
        <v>658</v>
      </c>
    </row>
    <row r="7" spans="1:8" ht="15">
      <c r="A7" s="38" t="s">
        <v>71</v>
      </c>
      <c r="B7" s="39">
        <f>VLOOKUP(H7,'[1]Sheet1'!$A$12:$G$16,2,FALSE)</f>
        <v>67</v>
      </c>
      <c r="C7" s="40">
        <f>VLOOKUP(H7,'[1]Sheet1'!$A$12:$G$16,3,FALSE)/100</f>
        <v>0.08014354066985646</v>
      </c>
      <c r="D7" s="41">
        <f>VLOOKUP(H7,'[1]Sheet1'!$A$12:$G$16,4,FALSE)</f>
        <v>210</v>
      </c>
      <c r="E7" s="42">
        <f>VLOOKUP(H7,'[1]Sheet1'!$A$12:$G$16,5,FALSE)/100</f>
        <v>0.12152777777777776</v>
      </c>
      <c r="F7" s="43">
        <f>VLOOKUP(H7,'[1]Sheet1'!$A$12:$G$16,6,FALSE)</f>
        <v>277</v>
      </c>
      <c r="G7" s="16">
        <f>VLOOKUP(H7,'[1]Sheet1'!$A$12:$G$16,7,FALSE)/100</f>
        <v>0.10803432137285492</v>
      </c>
      <c r="H7" s="322" t="s">
        <v>659</v>
      </c>
    </row>
    <row r="8" spans="1:8" ht="15.75" thickBot="1">
      <c r="A8" s="38" t="s">
        <v>72</v>
      </c>
      <c r="B8" s="44">
        <f>VLOOKUP(H8,'[1]Sheet1'!$A$12:$G$16,2,FALSE)</f>
        <v>3</v>
      </c>
      <c r="C8" s="45">
        <f>VLOOKUP(H8,'[1]Sheet1'!$A$12:$G$16,3,FALSE)/100</f>
        <v>0.003588516746411483</v>
      </c>
      <c r="D8" s="46">
        <f>VLOOKUP(H8,'[1]Sheet1'!$A$12:$G$16,4,FALSE)</f>
        <v>19</v>
      </c>
      <c r="E8" s="47">
        <f>VLOOKUP(H8,'[1]Sheet1'!$A$12:$G$16,5,FALSE)/100</f>
        <v>0.01099537037037037</v>
      </c>
      <c r="F8" s="48">
        <f>VLOOKUP(H8,'[1]Sheet1'!$A$12:$G$16,6,FALSE)</f>
        <v>22</v>
      </c>
      <c r="G8" s="49">
        <f>VLOOKUP(H8,'[1]Sheet1'!$A$12:$G$16,7,FALSE)/100</f>
        <v>0.00858034321372855</v>
      </c>
      <c r="H8" s="322" t="s">
        <v>660</v>
      </c>
    </row>
    <row r="9" spans="1:8" ht="15.75" thickBot="1">
      <c r="A9" s="50" t="s">
        <v>73</v>
      </c>
      <c r="B9" s="51">
        <f>VLOOKUP(H9,'[1]Sheet1'!$A$12:$G$16,2,FALSE)</f>
        <v>836</v>
      </c>
      <c r="C9" s="52">
        <f>VLOOKUP(H9,'[1]Sheet1'!$A$12:$G$16,3,FALSE)/100</f>
        <v>1</v>
      </c>
      <c r="D9" s="53">
        <f>VLOOKUP(H9,'[1]Sheet1'!$A$12:$G$16,4,FALSE)</f>
        <v>1728</v>
      </c>
      <c r="E9" s="54">
        <f>VLOOKUP(H9,'[1]Sheet1'!$A$12:$G$16,5,FALSE)/100</f>
        <v>1</v>
      </c>
      <c r="F9" s="51">
        <f>VLOOKUP(H9,'[1]Sheet1'!$A$12:$G$16,6,FALSE)</f>
        <v>2564</v>
      </c>
      <c r="G9" s="24">
        <f>VLOOKUP(H9,'[1]Sheet1'!$A$12:$G$16,7,FALSE)/100</f>
        <v>1</v>
      </c>
      <c r="H9" s="322" t="s">
        <v>73</v>
      </c>
    </row>
  </sheetData>
  <sheetProtection/>
  <mergeCells count="6">
    <mergeCell ref="A1:G1"/>
    <mergeCell ref="A2:A4"/>
    <mergeCell ref="B2:E2"/>
    <mergeCell ref="F2:G3"/>
    <mergeCell ref="B3:C3"/>
    <mergeCell ref="D3:E3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262"/>
  <sheetViews>
    <sheetView zoomScalePageLayoutView="0" workbookViewId="0" topLeftCell="C49">
      <selection activeCell="O57" sqref="O57"/>
    </sheetView>
  </sheetViews>
  <sheetFormatPr defaultColWidth="11.421875" defaultRowHeight="15"/>
  <cols>
    <col min="1" max="1" width="7.7109375" style="6" customWidth="1"/>
    <col min="2" max="2" width="76.7109375" style="6" bestFit="1" customWidth="1"/>
    <col min="3" max="17" width="13.00390625" style="6" customWidth="1"/>
    <col min="18" max="16384" width="11.421875" style="6" customWidth="1"/>
  </cols>
  <sheetData>
    <row r="1" spans="1:17" ht="24.75" customHeight="1" thickBot="1" thickTop="1">
      <c r="A1" s="419" t="s">
        <v>502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1"/>
    </row>
    <row r="2" spans="1:17" ht="24.75" customHeight="1" thickBot="1" thickTop="1">
      <c r="A2" s="419" t="s">
        <v>1032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1"/>
    </row>
    <row r="3" spans="1:17" ht="24.75" customHeight="1" thickBot="1" thickTop="1">
      <c r="A3" s="431" t="s">
        <v>503</v>
      </c>
      <c r="B3" s="431" t="s">
        <v>504</v>
      </c>
      <c r="C3" s="459" t="s">
        <v>66</v>
      </c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1"/>
      <c r="Q3" s="431" t="s">
        <v>1002</v>
      </c>
    </row>
    <row r="4" spans="1:17" ht="24.75" customHeight="1">
      <c r="A4" s="432"/>
      <c r="B4" s="432"/>
      <c r="C4" s="418">
        <v>2012</v>
      </c>
      <c r="D4" s="415"/>
      <c r="E4" s="422">
        <v>2013</v>
      </c>
      <c r="F4" s="434"/>
      <c r="G4" s="422">
        <v>2014</v>
      </c>
      <c r="H4" s="434"/>
      <c r="I4" s="448">
        <v>2015</v>
      </c>
      <c r="J4" s="449"/>
      <c r="K4" s="422">
        <v>2016</v>
      </c>
      <c r="L4" s="434"/>
      <c r="M4" s="422">
        <v>2017</v>
      </c>
      <c r="N4" s="434"/>
      <c r="O4" s="422">
        <v>2018</v>
      </c>
      <c r="P4" s="434"/>
      <c r="Q4" s="432"/>
    </row>
    <row r="5" spans="1:17" ht="24.75" customHeight="1" thickBot="1">
      <c r="A5" s="433"/>
      <c r="B5" s="433"/>
      <c r="C5" s="269" t="s">
        <v>68</v>
      </c>
      <c r="D5" s="272" t="s">
        <v>67</v>
      </c>
      <c r="E5" s="281" t="s">
        <v>68</v>
      </c>
      <c r="F5" s="284" t="s">
        <v>67</v>
      </c>
      <c r="G5" s="281" t="s">
        <v>68</v>
      </c>
      <c r="H5" s="284" t="s">
        <v>67</v>
      </c>
      <c r="I5" s="291" t="s">
        <v>68</v>
      </c>
      <c r="J5" s="273" t="s">
        <v>67</v>
      </c>
      <c r="K5" s="248" t="s">
        <v>68</v>
      </c>
      <c r="L5" s="187" t="s">
        <v>67</v>
      </c>
      <c r="M5" s="248" t="s">
        <v>68</v>
      </c>
      <c r="N5" s="187" t="s">
        <v>67</v>
      </c>
      <c r="O5" s="248" t="s">
        <v>68</v>
      </c>
      <c r="P5" s="187" t="s">
        <v>67</v>
      </c>
      <c r="Q5" s="433"/>
    </row>
    <row r="6" spans="1:18" ht="15.75" thickBot="1">
      <c r="A6" s="292" t="s">
        <v>367</v>
      </c>
      <c r="B6" s="293" t="s">
        <v>368</v>
      </c>
      <c r="C6" s="254">
        <v>229</v>
      </c>
      <c r="D6" s="276">
        <v>0.09769624573378839</v>
      </c>
      <c r="E6" s="254">
        <v>240</v>
      </c>
      <c r="F6" s="285">
        <v>0.10050251256281408</v>
      </c>
      <c r="G6" s="254">
        <v>224</v>
      </c>
      <c r="H6" s="285">
        <v>0.09734897870491091</v>
      </c>
      <c r="I6" s="254">
        <v>270</v>
      </c>
      <c r="J6" s="276">
        <v>0.1184730144800351</v>
      </c>
      <c r="K6" s="254">
        <v>316</v>
      </c>
      <c r="L6" s="276">
        <v>0.1253968253968254</v>
      </c>
      <c r="M6" s="254">
        <v>329</v>
      </c>
      <c r="N6" s="276">
        <v>0.1288175411119812</v>
      </c>
      <c r="O6" s="254">
        <f>_xlfn.IFERROR(VLOOKUP(R6,'[1]Sheet1'!$A$687:$C$724,2,FALSE),0)</f>
        <v>330</v>
      </c>
      <c r="P6" s="276">
        <f>_xlfn.IFERROR(VLOOKUP(R6,'[1]Sheet1'!$A$687:$C$724,3,FALSE)/100,0)</f>
        <v>0.12870514820592824</v>
      </c>
      <c r="Q6" s="250">
        <f>(O6-M6)/M6</f>
        <v>0.00303951367781155</v>
      </c>
      <c r="R6" s="323" t="s">
        <v>112</v>
      </c>
    </row>
    <row r="7" spans="1:18" ht="28.5">
      <c r="A7" s="294">
        <v>10</v>
      </c>
      <c r="B7" s="295" t="s">
        <v>505</v>
      </c>
      <c r="C7" s="259">
        <v>0</v>
      </c>
      <c r="D7" s="120">
        <v>0</v>
      </c>
      <c r="E7" s="259">
        <v>0</v>
      </c>
      <c r="F7" s="106">
        <v>0</v>
      </c>
      <c r="G7" s="259">
        <v>0</v>
      </c>
      <c r="H7" s="106">
        <v>0</v>
      </c>
      <c r="I7" s="259">
        <v>0</v>
      </c>
      <c r="J7" s="120">
        <v>0</v>
      </c>
      <c r="K7" s="259">
        <v>0</v>
      </c>
      <c r="L7" s="120">
        <v>0</v>
      </c>
      <c r="M7" s="259">
        <v>0</v>
      </c>
      <c r="N7" s="120">
        <v>0</v>
      </c>
      <c r="O7" s="259">
        <f>_xlfn.IFERROR(VLOOKUP(R7,'[1]Sheet1'!$A$687:$C$724,2,FALSE),0)</f>
        <v>0</v>
      </c>
      <c r="P7" s="120">
        <f>_xlfn.IFERROR(VLOOKUP(R7,'[1]Sheet1'!$A$687:$C$724,3,FALSE)/100,0)</f>
        <v>0</v>
      </c>
      <c r="Q7" s="279"/>
      <c r="R7" s="327"/>
    </row>
    <row r="8" spans="1:18" ht="15">
      <c r="A8" s="217">
        <v>11</v>
      </c>
      <c r="B8" s="296" t="s">
        <v>506</v>
      </c>
      <c r="C8" s="262">
        <v>1</v>
      </c>
      <c r="D8" s="121">
        <v>0.0004266211604095563</v>
      </c>
      <c r="E8" s="262">
        <v>1</v>
      </c>
      <c r="F8" s="108">
        <v>0.0004187604690117253</v>
      </c>
      <c r="G8" s="262">
        <v>2</v>
      </c>
      <c r="H8" s="108">
        <v>0.000869187309865276</v>
      </c>
      <c r="I8" s="262">
        <v>7</v>
      </c>
      <c r="J8" s="121">
        <v>0.00307152259763054</v>
      </c>
      <c r="K8" s="262">
        <v>2</v>
      </c>
      <c r="L8" s="121">
        <v>0.0007936507936507937</v>
      </c>
      <c r="M8" s="262">
        <v>0</v>
      </c>
      <c r="N8" s="121">
        <v>0</v>
      </c>
      <c r="O8" s="262">
        <f>_xlfn.IFERROR(VLOOKUP(R8,'[1]Sheet1'!$A$687:$C$724,2,FALSE),0)</f>
        <v>0</v>
      </c>
      <c r="P8" s="121">
        <f>_xlfn.IFERROR(VLOOKUP(R8,'[1]Sheet1'!$A$687:$C$724,3,FALSE)/100,0)</f>
        <v>0</v>
      </c>
      <c r="Q8" s="245"/>
      <c r="R8" s="323" t="s">
        <v>842</v>
      </c>
    </row>
    <row r="9" spans="1:18" ht="28.5">
      <c r="A9" s="217">
        <v>12</v>
      </c>
      <c r="B9" s="296" t="s">
        <v>507</v>
      </c>
      <c r="C9" s="262">
        <v>0</v>
      </c>
      <c r="D9" s="121">
        <v>0</v>
      </c>
      <c r="E9" s="262">
        <v>1</v>
      </c>
      <c r="F9" s="108">
        <v>0.0004187604690117253</v>
      </c>
      <c r="G9" s="262">
        <v>0</v>
      </c>
      <c r="H9" s="108">
        <v>0</v>
      </c>
      <c r="I9" s="262">
        <v>0</v>
      </c>
      <c r="J9" s="121">
        <v>0</v>
      </c>
      <c r="K9" s="262">
        <v>0</v>
      </c>
      <c r="L9" s="121">
        <v>0</v>
      </c>
      <c r="M9" s="262">
        <v>0</v>
      </c>
      <c r="N9" s="121">
        <v>0</v>
      </c>
      <c r="O9" s="262">
        <f>_xlfn.IFERROR(VLOOKUP(R9,'[1]Sheet1'!$A$687:$C$724,2,FALSE),0)</f>
        <v>0</v>
      </c>
      <c r="P9" s="121">
        <f>_xlfn.IFERROR(VLOOKUP(R9,'[1]Sheet1'!$A$687:$C$724,3,FALSE)/100,0)</f>
        <v>0</v>
      </c>
      <c r="Q9" s="245"/>
      <c r="R9" s="327"/>
    </row>
    <row r="10" spans="1:20" ht="28.5">
      <c r="A10" s="217">
        <v>13</v>
      </c>
      <c r="B10" s="296" t="s">
        <v>508</v>
      </c>
      <c r="C10" s="262">
        <v>3</v>
      </c>
      <c r="D10" s="121">
        <v>0.001279863481228669</v>
      </c>
      <c r="E10" s="262">
        <v>1</v>
      </c>
      <c r="F10" s="108">
        <v>0.0004187604690117253</v>
      </c>
      <c r="G10" s="262">
        <v>1</v>
      </c>
      <c r="H10" s="108">
        <v>0.000434593654932638</v>
      </c>
      <c r="I10" s="262">
        <v>2</v>
      </c>
      <c r="J10" s="121">
        <v>0.0008775778850372971</v>
      </c>
      <c r="K10" s="262">
        <v>2</v>
      </c>
      <c r="L10" s="121">
        <v>0.0007936507936507937</v>
      </c>
      <c r="M10" s="262">
        <v>1</v>
      </c>
      <c r="N10" s="121">
        <v>0.00039154267815191856</v>
      </c>
      <c r="O10" s="262">
        <f>_xlfn.IFERROR(VLOOKUP(R10,'[1]Sheet1'!$A$687:$C$724,2,FALSE),0)</f>
        <v>0</v>
      </c>
      <c r="P10" s="121">
        <f>_xlfn.IFERROR(VLOOKUP(R10,'[1]Sheet1'!$A$687:$C$724,3,FALSE)/100,0)</f>
        <v>0</v>
      </c>
      <c r="Q10" s="245">
        <f aca="true" t="shared" si="0" ref="Q10:Q54">(O10-M10)/M10</f>
        <v>-1</v>
      </c>
      <c r="R10" s="323" t="s">
        <v>843</v>
      </c>
      <c r="S10" s="332"/>
      <c r="T10" s="333"/>
    </row>
    <row r="11" spans="1:20" ht="15">
      <c r="A11" s="217">
        <v>14</v>
      </c>
      <c r="B11" s="296" t="s">
        <v>509</v>
      </c>
      <c r="C11" s="262">
        <v>9</v>
      </c>
      <c r="D11" s="121">
        <v>0.0038395904436860067</v>
      </c>
      <c r="E11" s="262">
        <v>21</v>
      </c>
      <c r="F11" s="108">
        <v>0.008793969849246231</v>
      </c>
      <c r="G11" s="262">
        <v>15</v>
      </c>
      <c r="H11" s="108">
        <v>0.00651890482398957</v>
      </c>
      <c r="I11" s="262">
        <v>11</v>
      </c>
      <c r="J11" s="121">
        <v>0.004826678367705134</v>
      </c>
      <c r="K11" s="262">
        <v>16</v>
      </c>
      <c r="L11" s="121">
        <v>0.006349206349206349</v>
      </c>
      <c r="M11" s="262">
        <v>18</v>
      </c>
      <c r="N11" s="121">
        <v>0.007047768206734533</v>
      </c>
      <c r="O11" s="262">
        <f>_xlfn.IFERROR(VLOOKUP(R11,'[1]Sheet1'!$A$687:$C$724,2,FALSE),0)</f>
        <v>1</v>
      </c>
      <c r="P11" s="121">
        <f>_xlfn.IFERROR(VLOOKUP(R11,'[1]Sheet1'!$A$687:$C$724,3,FALSE)/100,0)</f>
        <v>0.000390015600624025</v>
      </c>
      <c r="Q11" s="245">
        <f t="shared" si="0"/>
        <v>-0.9444444444444444</v>
      </c>
      <c r="R11" s="323" t="s">
        <v>844</v>
      </c>
      <c r="S11" s="332"/>
      <c r="T11" s="333"/>
    </row>
    <row r="12" spans="1:20" ht="28.5">
      <c r="A12" s="217">
        <v>15</v>
      </c>
      <c r="B12" s="296" t="s">
        <v>510</v>
      </c>
      <c r="C12" s="262">
        <v>0</v>
      </c>
      <c r="D12" s="121">
        <v>0</v>
      </c>
      <c r="E12" s="262">
        <v>0</v>
      </c>
      <c r="F12" s="108">
        <v>0</v>
      </c>
      <c r="G12" s="262">
        <v>0</v>
      </c>
      <c r="H12" s="108">
        <v>0</v>
      </c>
      <c r="I12" s="262">
        <v>2</v>
      </c>
      <c r="J12" s="121">
        <v>0.0008775778850372971</v>
      </c>
      <c r="K12" s="262">
        <v>4</v>
      </c>
      <c r="L12" s="121">
        <v>0.0015873015873015873</v>
      </c>
      <c r="M12" s="262">
        <v>0</v>
      </c>
      <c r="N12" s="121">
        <v>0</v>
      </c>
      <c r="O12" s="262">
        <f>_xlfn.IFERROR(VLOOKUP(R12,'[1]Sheet1'!$A$687:$C$724,2,FALSE),0)</f>
        <v>1</v>
      </c>
      <c r="P12" s="121">
        <f>_xlfn.IFERROR(VLOOKUP(R12,'[1]Sheet1'!$A$687:$C$724,3,FALSE)/100,0)</f>
        <v>0.000390015600624025</v>
      </c>
      <c r="Q12" s="245"/>
      <c r="R12" s="323" t="s">
        <v>845</v>
      </c>
      <c r="S12" s="332"/>
      <c r="T12" s="333"/>
    </row>
    <row r="13" spans="1:20" ht="28.5">
      <c r="A13" s="217">
        <v>16</v>
      </c>
      <c r="B13" s="296" t="s">
        <v>511</v>
      </c>
      <c r="C13" s="262">
        <v>2</v>
      </c>
      <c r="D13" s="121">
        <v>0.0008532423208191126</v>
      </c>
      <c r="E13" s="262">
        <v>4</v>
      </c>
      <c r="F13" s="108">
        <v>0.0016750418760469012</v>
      </c>
      <c r="G13" s="262">
        <v>4</v>
      </c>
      <c r="H13" s="108">
        <v>0.001738374619730552</v>
      </c>
      <c r="I13" s="262">
        <v>3</v>
      </c>
      <c r="J13" s="121">
        <v>0.0013163668275559457</v>
      </c>
      <c r="K13" s="262">
        <v>4</v>
      </c>
      <c r="L13" s="121">
        <v>0.0015873015873015873</v>
      </c>
      <c r="M13" s="262">
        <v>3</v>
      </c>
      <c r="N13" s="121">
        <v>0.0011746280344557558</v>
      </c>
      <c r="O13" s="262">
        <f>_xlfn.IFERROR(VLOOKUP(R13,'[1]Sheet1'!$A$687:$C$724,2,FALSE),0)</f>
        <v>2</v>
      </c>
      <c r="P13" s="121">
        <f>_xlfn.IFERROR(VLOOKUP(R13,'[1]Sheet1'!$A$687:$C$724,3,FALSE)/100,0)</f>
        <v>0.00078003120124805</v>
      </c>
      <c r="Q13" s="245">
        <f t="shared" si="0"/>
        <v>-0.3333333333333333</v>
      </c>
      <c r="R13" s="323" t="s">
        <v>846</v>
      </c>
      <c r="S13" s="332"/>
      <c r="T13" s="333"/>
    </row>
    <row r="14" spans="1:20" ht="28.5">
      <c r="A14" s="217">
        <v>17</v>
      </c>
      <c r="B14" s="296" t="s">
        <v>512</v>
      </c>
      <c r="C14" s="262">
        <v>1</v>
      </c>
      <c r="D14" s="121">
        <v>0.0004266211604095563</v>
      </c>
      <c r="E14" s="262">
        <v>0</v>
      </c>
      <c r="F14" s="108">
        <v>0</v>
      </c>
      <c r="G14" s="262">
        <v>0</v>
      </c>
      <c r="H14" s="108">
        <v>0</v>
      </c>
      <c r="I14" s="262">
        <v>0</v>
      </c>
      <c r="J14" s="121">
        <v>0</v>
      </c>
      <c r="K14" s="262">
        <v>0</v>
      </c>
      <c r="L14" s="121">
        <v>0</v>
      </c>
      <c r="M14" s="262">
        <v>0</v>
      </c>
      <c r="N14" s="121">
        <v>0</v>
      </c>
      <c r="O14" s="262">
        <f>_xlfn.IFERROR(VLOOKUP(R14,'[1]Sheet1'!$A$687:$C$724,2,FALSE),0)</f>
        <v>0</v>
      </c>
      <c r="P14" s="121">
        <f>_xlfn.IFERROR(VLOOKUP(R14,'[1]Sheet1'!$A$687:$C$724,3,FALSE)/100,0)</f>
        <v>0</v>
      </c>
      <c r="Q14" s="245"/>
      <c r="R14" s="327"/>
      <c r="T14" s="333"/>
    </row>
    <row r="15" spans="1:20" ht="29.25" thickBot="1">
      <c r="A15" s="218">
        <v>19</v>
      </c>
      <c r="B15" s="297" t="s">
        <v>513</v>
      </c>
      <c r="C15" s="241">
        <v>16</v>
      </c>
      <c r="D15" s="124">
        <v>0.006825938566552901</v>
      </c>
      <c r="E15" s="241">
        <v>16</v>
      </c>
      <c r="F15" s="113">
        <v>0.006700167504187605</v>
      </c>
      <c r="G15" s="241">
        <v>30</v>
      </c>
      <c r="H15" s="113">
        <v>0.01303780964797914</v>
      </c>
      <c r="I15" s="241">
        <v>12</v>
      </c>
      <c r="J15" s="124">
        <v>0.005265467310223783</v>
      </c>
      <c r="K15" s="241">
        <v>23</v>
      </c>
      <c r="L15" s="124">
        <v>0.009126984126984128</v>
      </c>
      <c r="M15" s="241">
        <v>5</v>
      </c>
      <c r="N15" s="124">
        <v>0.001957713390759593</v>
      </c>
      <c r="O15" s="241">
        <f>_xlfn.IFERROR(VLOOKUP(R15,'[1]Sheet1'!$A$687:$C$724,2,FALSE),0)</f>
        <v>4</v>
      </c>
      <c r="P15" s="124">
        <f>_xlfn.IFERROR(VLOOKUP(R15,'[1]Sheet1'!$A$687:$C$724,3,FALSE)/100,0)</f>
        <v>0.0015600624024961</v>
      </c>
      <c r="Q15" s="246">
        <f t="shared" si="0"/>
        <v>-0.2</v>
      </c>
      <c r="R15" s="323" t="s">
        <v>847</v>
      </c>
      <c r="T15" s="333"/>
    </row>
    <row r="16" spans="1:20" ht="15">
      <c r="A16" s="294">
        <v>20</v>
      </c>
      <c r="B16" s="295" t="s">
        <v>514</v>
      </c>
      <c r="C16" s="259">
        <v>0</v>
      </c>
      <c r="D16" s="120">
        <v>0</v>
      </c>
      <c r="E16" s="259">
        <v>0</v>
      </c>
      <c r="F16" s="106">
        <v>0</v>
      </c>
      <c r="G16" s="259">
        <v>0</v>
      </c>
      <c r="H16" s="106">
        <v>0</v>
      </c>
      <c r="I16" s="259">
        <v>0</v>
      </c>
      <c r="J16" s="120">
        <v>0</v>
      </c>
      <c r="K16" s="259">
        <v>0</v>
      </c>
      <c r="L16" s="120">
        <v>0</v>
      </c>
      <c r="M16" s="259">
        <v>0</v>
      </c>
      <c r="N16" s="120">
        <v>0</v>
      </c>
      <c r="O16" s="259">
        <f>_xlfn.IFERROR(VLOOKUP(R16,'[1]Sheet1'!$A$687:$C$724,2,FALSE),0)</f>
        <v>0</v>
      </c>
      <c r="P16" s="120">
        <f>_xlfn.IFERROR(VLOOKUP(R16,'[1]Sheet1'!$A$687:$C$724,3,FALSE)/100,0)</f>
        <v>0</v>
      </c>
      <c r="Q16" s="279"/>
      <c r="R16" s="327"/>
      <c r="T16" s="333"/>
    </row>
    <row r="17" spans="1:20" ht="15">
      <c r="A17" s="217">
        <v>21</v>
      </c>
      <c r="B17" s="296" t="s">
        <v>515</v>
      </c>
      <c r="C17" s="262">
        <v>0</v>
      </c>
      <c r="D17" s="121">
        <v>0</v>
      </c>
      <c r="E17" s="262">
        <v>0</v>
      </c>
      <c r="F17" s="108">
        <v>0</v>
      </c>
      <c r="G17" s="262">
        <v>0</v>
      </c>
      <c r="H17" s="108">
        <v>0</v>
      </c>
      <c r="I17" s="262">
        <v>0</v>
      </c>
      <c r="J17" s="121">
        <v>0</v>
      </c>
      <c r="K17" s="262">
        <v>0</v>
      </c>
      <c r="L17" s="121">
        <v>0</v>
      </c>
      <c r="M17" s="262">
        <v>0</v>
      </c>
      <c r="N17" s="121">
        <v>0</v>
      </c>
      <c r="O17" s="262">
        <f>_xlfn.IFERROR(VLOOKUP(R17,'[1]Sheet1'!$A$687:$C$724,2,FALSE),0)</f>
        <v>0</v>
      </c>
      <c r="P17" s="121">
        <f>_xlfn.IFERROR(VLOOKUP(R17,'[1]Sheet1'!$A$687:$C$724,3,FALSE)/100,0)</f>
        <v>0</v>
      </c>
      <c r="Q17" s="245"/>
      <c r="R17" s="327"/>
      <c r="T17" s="333"/>
    </row>
    <row r="18" spans="1:20" ht="15">
      <c r="A18" s="217">
        <v>22</v>
      </c>
      <c r="B18" s="296" t="s">
        <v>516</v>
      </c>
      <c r="C18" s="262">
        <v>0</v>
      </c>
      <c r="D18" s="121">
        <v>0</v>
      </c>
      <c r="E18" s="262">
        <v>0</v>
      </c>
      <c r="F18" s="108">
        <v>0</v>
      </c>
      <c r="G18" s="262">
        <v>1</v>
      </c>
      <c r="H18" s="108">
        <v>0.000434593654932638</v>
      </c>
      <c r="I18" s="262">
        <v>0</v>
      </c>
      <c r="J18" s="121">
        <v>0</v>
      </c>
      <c r="K18" s="262">
        <v>0</v>
      </c>
      <c r="L18" s="121">
        <v>0</v>
      </c>
      <c r="M18" s="262">
        <v>0</v>
      </c>
      <c r="N18" s="121">
        <v>0</v>
      </c>
      <c r="O18" s="262">
        <f>_xlfn.IFERROR(VLOOKUP(R18,'[1]Sheet1'!$A$687:$C$724,2,FALSE),0)</f>
        <v>1</v>
      </c>
      <c r="P18" s="121">
        <f>_xlfn.IFERROR(VLOOKUP(R18,'[1]Sheet1'!$A$687:$C$724,3,FALSE)/100,0)</f>
        <v>0.000390015600624025</v>
      </c>
      <c r="Q18" s="245"/>
      <c r="R18" s="327" t="s">
        <v>1041</v>
      </c>
      <c r="T18" s="333"/>
    </row>
    <row r="19" spans="1:20" ht="15">
      <c r="A19" s="217">
        <v>23</v>
      </c>
      <c r="B19" s="296" t="s">
        <v>517</v>
      </c>
      <c r="C19" s="262">
        <v>1</v>
      </c>
      <c r="D19" s="121">
        <v>0.0004266211604095563</v>
      </c>
      <c r="E19" s="262">
        <v>0</v>
      </c>
      <c r="F19" s="108">
        <v>0</v>
      </c>
      <c r="G19" s="262">
        <v>0</v>
      </c>
      <c r="H19" s="108">
        <v>0</v>
      </c>
      <c r="I19" s="262">
        <v>0</v>
      </c>
      <c r="J19" s="121">
        <v>0</v>
      </c>
      <c r="K19" s="262">
        <v>0</v>
      </c>
      <c r="L19" s="121">
        <v>0</v>
      </c>
      <c r="M19" s="262">
        <v>0</v>
      </c>
      <c r="N19" s="121">
        <v>0</v>
      </c>
      <c r="O19" s="262">
        <f>_xlfn.IFERROR(VLOOKUP(R19,'[1]Sheet1'!$A$687:$C$724,2,FALSE),0)</f>
        <v>0</v>
      </c>
      <c r="P19" s="121">
        <f>_xlfn.IFERROR(VLOOKUP(R19,'[1]Sheet1'!$A$687:$C$724,3,FALSE)/100,0)</f>
        <v>0</v>
      </c>
      <c r="Q19" s="245"/>
      <c r="R19" s="327"/>
      <c r="T19" s="333"/>
    </row>
    <row r="20" spans="1:20" ht="29.25" thickBot="1">
      <c r="A20" s="218">
        <v>29</v>
      </c>
      <c r="B20" s="297" t="s">
        <v>518</v>
      </c>
      <c r="C20" s="241">
        <v>1</v>
      </c>
      <c r="D20" s="124">
        <v>0.0004266211604095563</v>
      </c>
      <c r="E20" s="241">
        <v>0</v>
      </c>
      <c r="F20" s="113">
        <v>0</v>
      </c>
      <c r="G20" s="241">
        <v>0</v>
      </c>
      <c r="H20" s="113">
        <v>0</v>
      </c>
      <c r="I20" s="241">
        <v>0</v>
      </c>
      <c r="J20" s="124">
        <v>0</v>
      </c>
      <c r="K20" s="241">
        <v>1</v>
      </c>
      <c r="L20" s="124">
        <v>0.0003968253968253968</v>
      </c>
      <c r="M20" s="241">
        <v>0</v>
      </c>
      <c r="N20" s="124">
        <v>0</v>
      </c>
      <c r="O20" s="241">
        <f>_xlfn.IFERROR(VLOOKUP(R20,'[1]Sheet1'!$A$687:$C$724,2,FALSE),0)</f>
        <v>1</v>
      </c>
      <c r="P20" s="124">
        <f>_xlfn.IFERROR(VLOOKUP(R20,'[1]Sheet1'!$A$687:$C$724,3,FALSE)/100,0)</f>
        <v>0.000390015600624025</v>
      </c>
      <c r="Q20" s="246"/>
      <c r="R20" s="323" t="s">
        <v>848</v>
      </c>
      <c r="T20" s="333"/>
    </row>
    <row r="21" spans="1:20" ht="28.5">
      <c r="A21" s="294">
        <v>30</v>
      </c>
      <c r="B21" s="295" t="s">
        <v>519</v>
      </c>
      <c r="C21" s="259">
        <v>15</v>
      </c>
      <c r="D21" s="120">
        <v>0.0063993174061433445</v>
      </c>
      <c r="E21" s="259">
        <v>24</v>
      </c>
      <c r="F21" s="106">
        <v>0.010050251256281407</v>
      </c>
      <c r="G21" s="259">
        <v>19</v>
      </c>
      <c r="H21" s="106">
        <v>0.008257279443720122</v>
      </c>
      <c r="I21" s="259">
        <v>7</v>
      </c>
      <c r="J21" s="120">
        <v>0.00307152259763054</v>
      </c>
      <c r="K21" s="259">
        <v>15</v>
      </c>
      <c r="L21" s="120">
        <v>0.005952380952380952</v>
      </c>
      <c r="M21" s="259">
        <v>12</v>
      </c>
      <c r="N21" s="120">
        <v>0.004698512137823023</v>
      </c>
      <c r="O21" s="259">
        <f>_xlfn.IFERROR(VLOOKUP(R21,'[1]Sheet1'!$A$687:$C$724,2,FALSE),0)</f>
        <v>9</v>
      </c>
      <c r="P21" s="120">
        <f>_xlfn.IFERROR(VLOOKUP(R21,'[1]Sheet1'!$A$687:$C$724,3,FALSE)/100,0)</f>
        <v>0.0035101404056162248</v>
      </c>
      <c r="Q21" s="279">
        <f t="shared" si="0"/>
        <v>-0.25</v>
      </c>
      <c r="R21" s="323" t="s">
        <v>849</v>
      </c>
      <c r="S21" s="332"/>
      <c r="T21" s="333"/>
    </row>
    <row r="22" spans="1:20" ht="15">
      <c r="A22" s="217">
        <v>31</v>
      </c>
      <c r="B22" s="296" t="s">
        <v>520</v>
      </c>
      <c r="C22" s="262">
        <v>114</v>
      </c>
      <c r="D22" s="121">
        <v>0.04863481228668942</v>
      </c>
      <c r="E22" s="262">
        <v>116</v>
      </c>
      <c r="F22" s="108">
        <v>0.048576214405360134</v>
      </c>
      <c r="G22" s="262">
        <v>114</v>
      </c>
      <c r="H22" s="108">
        <v>0.04954367666232073</v>
      </c>
      <c r="I22" s="262">
        <v>107</v>
      </c>
      <c r="J22" s="121">
        <v>0.04695041684949539</v>
      </c>
      <c r="K22" s="262">
        <v>136</v>
      </c>
      <c r="L22" s="121">
        <v>0.05396825396825397</v>
      </c>
      <c r="M22" s="262">
        <v>182</v>
      </c>
      <c r="N22" s="121">
        <v>0.07126076742364919</v>
      </c>
      <c r="O22" s="262">
        <f>_xlfn.IFERROR(VLOOKUP(R22,'[1]Sheet1'!$A$687:$C$724,2,FALSE),0)</f>
        <v>130</v>
      </c>
      <c r="P22" s="121">
        <f>_xlfn.IFERROR(VLOOKUP(R22,'[1]Sheet1'!$A$687:$C$724,3,FALSE)/100,0)</f>
        <v>0.05070202808112325</v>
      </c>
      <c r="Q22" s="245">
        <f t="shared" si="0"/>
        <v>-0.2857142857142857</v>
      </c>
      <c r="R22" s="323" t="s">
        <v>850</v>
      </c>
      <c r="S22" s="332"/>
      <c r="T22" s="333"/>
    </row>
    <row r="23" spans="1:20" ht="15">
      <c r="A23" s="217">
        <v>32</v>
      </c>
      <c r="B23" s="296" t="s">
        <v>521</v>
      </c>
      <c r="C23" s="262">
        <v>53</v>
      </c>
      <c r="D23" s="121">
        <v>0.022610921501706484</v>
      </c>
      <c r="E23" s="262">
        <v>43</v>
      </c>
      <c r="F23" s="108">
        <v>0.018006700167504188</v>
      </c>
      <c r="G23" s="262">
        <v>38</v>
      </c>
      <c r="H23" s="108">
        <v>0.016514558887440245</v>
      </c>
      <c r="I23" s="262">
        <v>28</v>
      </c>
      <c r="J23" s="121">
        <v>0.01228609039052216</v>
      </c>
      <c r="K23" s="262">
        <v>34</v>
      </c>
      <c r="L23" s="121">
        <v>0.013492063492063493</v>
      </c>
      <c r="M23" s="262">
        <v>44</v>
      </c>
      <c r="N23" s="121">
        <v>0.017227877838684416</v>
      </c>
      <c r="O23" s="262">
        <f>_xlfn.IFERROR(VLOOKUP(R23,'[1]Sheet1'!$A$687:$C$724,2,FALSE),0)</f>
        <v>36</v>
      </c>
      <c r="P23" s="121">
        <f>_xlfn.IFERROR(VLOOKUP(R23,'[1]Sheet1'!$A$687:$C$724,3,FALSE)/100,0)</f>
        <v>0.014040561622464899</v>
      </c>
      <c r="Q23" s="245">
        <f t="shared" si="0"/>
        <v>-0.18181818181818182</v>
      </c>
      <c r="R23" s="323" t="s">
        <v>851</v>
      </c>
      <c r="S23" s="332"/>
      <c r="T23" s="333"/>
    </row>
    <row r="24" spans="1:20" ht="29.25" thickBot="1">
      <c r="A24" s="218">
        <v>39</v>
      </c>
      <c r="B24" s="297" t="s">
        <v>522</v>
      </c>
      <c r="C24" s="241">
        <v>5</v>
      </c>
      <c r="D24" s="124">
        <v>0.0021331058020477816</v>
      </c>
      <c r="E24" s="241">
        <v>4</v>
      </c>
      <c r="F24" s="113">
        <v>0.0016750418760469012</v>
      </c>
      <c r="G24" s="241">
        <v>5</v>
      </c>
      <c r="H24" s="113">
        <v>0.0021729682746631897</v>
      </c>
      <c r="I24" s="241">
        <v>2</v>
      </c>
      <c r="J24" s="124">
        <v>0.0008775778850372971</v>
      </c>
      <c r="K24" s="241">
        <v>5</v>
      </c>
      <c r="L24" s="124">
        <v>0.0019841269841269845</v>
      </c>
      <c r="M24" s="241">
        <v>3</v>
      </c>
      <c r="N24" s="124">
        <v>0.0011746280344557558</v>
      </c>
      <c r="O24" s="241">
        <f>_xlfn.IFERROR(VLOOKUP(R24,'[1]Sheet1'!$A$687:$C$724,2,FALSE),0)</f>
        <v>4</v>
      </c>
      <c r="P24" s="124">
        <f>_xlfn.IFERROR(VLOOKUP(R24,'[1]Sheet1'!$A$687:$C$724,3,FALSE)/100,0)</f>
        <v>0.0015600624024961</v>
      </c>
      <c r="Q24" s="246">
        <f t="shared" si="0"/>
        <v>0.3333333333333333</v>
      </c>
      <c r="R24" s="323" t="s">
        <v>852</v>
      </c>
      <c r="S24" s="332"/>
      <c r="T24" s="333"/>
    </row>
    <row r="25" spans="1:20" ht="15">
      <c r="A25" s="294">
        <v>40</v>
      </c>
      <c r="B25" s="295" t="s">
        <v>523</v>
      </c>
      <c r="C25" s="259">
        <v>140</v>
      </c>
      <c r="D25" s="120">
        <v>0.059726962457337884</v>
      </c>
      <c r="E25" s="259">
        <v>112</v>
      </c>
      <c r="F25" s="106">
        <v>0.04690117252931323</v>
      </c>
      <c r="G25" s="259">
        <v>112</v>
      </c>
      <c r="H25" s="106">
        <v>0.048674489352455455</v>
      </c>
      <c r="I25" s="259">
        <v>114</v>
      </c>
      <c r="J25" s="120">
        <v>0.050021939447125935</v>
      </c>
      <c r="K25" s="259">
        <v>131</v>
      </c>
      <c r="L25" s="120">
        <v>0.05198412698412699</v>
      </c>
      <c r="M25" s="259">
        <v>145</v>
      </c>
      <c r="N25" s="120">
        <v>0.05677368833202819</v>
      </c>
      <c r="O25" s="259">
        <f>_xlfn.IFERROR(VLOOKUP(R25,'[1]Sheet1'!$A$687:$C$724,2,FALSE),0)</f>
        <v>182</v>
      </c>
      <c r="P25" s="120">
        <f>_xlfn.IFERROR(VLOOKUP(R25,'[1]Sheet1'!$A$687:$C$724,3,FALSE)/100,0)</f>
        <v>0.07098283931357255</v>
      </c>
      <c r="Q25" s="279">
        <f t="shared" si="0"/>
        <v>0.25517241379310346</v>
      </c>
      <c r="R25" s="323" t="s">
        <v>853</v>
      </c>
      <c r="S25" s="332"/>
      <c r="T25" s="333"/>
    </row>
    <row r="26" spans="1:20" ht="15">
      <c r="A26" s="217">
        <v>41</v>
      </c>
      <c r="B26" s="296" t="s">
        <v>524</v>
      </c>
      <c r="C26" s="262">
        <v>11</v>
      </c>
      <c r="D26" s="121">
        <v>0.00469283276450512</v>
      </c>
      <c r="E26" s="262">
        <v>12</v>
      </c>
      <c r="F26" s="108">
        <v>0.005025125628140704</v>
      </c>
      <c r="G26" s="262">
        <v>10</v>
      </c>
      <c r="H26" s="108">
        <v>0.004345936549326379</v>
      </c>
      <c r="I26" s="262">
        <v>8</v>
      </c>
      <c r="J26" s="121">
        <v>0.0035103115401491883</v>
      </c>
      <c r="K26" s="262">
        <v>6</v>
      </c>
      <c r="L26" s="121">
        <v>0.002380952380952381</v>
      </c>
      <c r="M26" s="262">
        <v>16</v>
      </c>
      <c r="N26" s="121">
        <v>0.006264682850430697</v>
      </c>
      <c r="O26" s="262">
        <f>_xlfn.IFERROR(VLOOKUP(R26,'[1]Sheet1'!$A$687:$C$724,2,FALSE),0)</f>
        <v>6</v>
      </c>
      <c r="P26" s="121">
        <f>_xlfn.IFERROR(VLOOKUP(R26,'[1]Sheet1'!$A$687:$C$724,3,FALSE)/100,0)</f>
        <v>0.00234009360374415</v>
      </c>
      <c r="Q26" s="245">
        <f t="shared" si="0"/>
        <v>-0.625</v>
      </c>
      <c r="R26" s="323" t="s">
        <v>854</v>
      </c>
      <c r="S26" s="332"/>
      <c r="T26" s="333"/>
    </row>
    <row r="27" spans="1:20" ht="15">
      <c r="A27" s="217">
        <v>42</v>
      </c>
      <c r="B27" s="296" t="s">
        <v>525</v>
      </c>
      <c r="C27" s="262">
        <v>20</v>
      </c>
      <c r="D27" s="121">
        <v>0.008532423208191127</v>
      </c>
      <c r="E27" s="262">
        <v>12</v>
      </c>
      <c r="F27" s="108">
        <v>0.005025125628140704</v>
      </c>
      <c r="G27" s="262">
        <v>15</v>
      </c>
      <c r="H27" s="108">
        <v>0.00651890482398957</v>
      </c>
      <c r="I27" s="262">
        <v>18</v>
      </c>
      <c r="J27" s="121">
        <v>0.007898200965335674</v>
      </c>
      <c r="K27" s="262">
        <v>12</v>
      </c>
      <c r="L27" s="121">
        <v>0.004761904761904762</v>
      </c>
      <c r="M27" s="262">
        <v>14</v>
      </c>
      <c r="N27" s="121">
        <v>0.00548159749412686</v>
      </c>
      <c r="O27" s="262">
        <f>_xlfn.IFERROR(VLOOKUP(R27,'[1]Sheet1'!$A$687:$C$724,2,FALSE),0)</f>
        <v>15</v>
      </c>
      <c r="P27" s="121">
        <f>_xlfn.IFERROR(VLOOKUP(R27,'[1]Sheet1'!$A$687:$C$724,3,FALSE)/100,0)</f>
        <v>0.005850234009360375</v>
      </c>
      <c r="Q27" s="245">
        <f t="shared" si="0"/>
        <v>0.07142857142857142</v>
      </c>
      <c r="R27" s="323" t="s">
        <v>855</v>
      </c>
      <c r="S27" s="332"/>
      <c r="T27" s="333"/>
    </row>
    <row r="28" spans="1:20" ht="15">
      <c r="A28" s="217">
        <v>43</v>
      </c>
      <c r="B28" s="296" t="s">
        <v>526</v>
      </c>
      <c r="C28" s="262">
        <v>4</v>
      </c>
      <c r="D28" s="121">
        <v>0.0017064846416382253</v>
      </c>
      <c r="E28" s="262">
        <v>4</v>
      </c>
      <c r="F28" s="108">
        <v>0.0016750418760469012</v>
      </c>
      <c r="G28" s="262">
        <v>6</v>
      </c>
      <c r="H28" s="108">
        <v>0.002607561929595828</v>
      </c>
      <c r="I28" s="262">
        <v>7</v>
      </c>
      <c r="J28" s="121">
        <v>0.00307152259763054</v>
      </c>
      <c r="K28" s="262">
        <v>5</v>
      </c>
      <c r="L28" s="121">
        <v>0.0019841269841269845</v>
      </c>
      <c r="M28" s="262">
        <v>9</v>
      </c>
      <c r="N28" s="121">
        <v>0.0035238841033672667</v>
      </c>
      <c r="O28" s="262">
        <f>_xlfn.IFERROR(VLOOKUP(R28,'[1]Sheet1'!$A$687:$C$724,2,FALSE),0)</f>
        <v>4</v>
      </c>
      <c r="P28" s="121">
        <f>_xlfn.IFERROR(VLOOKUP(R28,'[1]Sheet1'!$A$687:$C$724,3,FALSE)/100,0)</f>
        <v>0.0015600624024961</v>
      </c>
      <c r="Q28" s="245">
        <f t="shared" si="0"/>
        <v>-0.5555555555555556</v>
      </c>
      <c r="R28" s="323" t="s">
        <v>856</v>
      </c>
      <c r="S28" s="332"/>
      <c r="T28" s="333"/>
    </row>
    <row r="29" spans="1:20" ht="28.5">
      <c r="A29" s="217">
        <v>44</v>
      </c>
      <c r="B29" s="296" t="s">
        <v>527</v>
      </c>
      <c r="C29" s="262">
        <v>584</v>
      </c>
      <c r="D29" s="121">
        <v>0.24914675767918087</v>
      </c>
      <c r="E29" s="262">
        <v>597</v>
      </c>
      <c r="F29" s="108">
        <v>0.25</v>
      </c>
      <c r="G29" s="262">
        <v>580</v>
      </c>
      <c r="H29" s="108">
        <v>0.25206431986093003</v>
      </c>
      <c r="I29" s="262">
        <v>616</v>
      </c>
      <c r="J29" s="121">
        <v>0.2702939885914875</v>
      </c>
      <c r="K29" s="262">
        <v>630</v>
      </c>
      <c r="L29" s="121">
        <v>0.25</v>
      </c>
      <c r="M29" s="262">
        <v>650</v>
      </c>
      <c r="N29" s="121">
        <v>0.2545027407987471</v>
      </c>
      <c r="O29" s="262">
        <f>_xlfn.IFERROR(VLOOKUP(R29,'[1]Sheet1'!$A$687:$C$724,2,FALSE),0)</f>
        <v>775</v>
      </c>
      <c r="P29" s="121">
        <f>_xlfn.IFERROR(VLOOKUP(R29,'[1]Sheet1'!$A$687:$C$724,3,FALSE)/100,0)</f>
        <v>0.30226209048361935</v>
      </c>
      <c r="Q29" s="245">
        <f t="shared" si="0"/>
        <v>0.19230769230769232</v>
      </c>
      <c r="R29" s="323" t="s">
        <v>857</v>
      </c>
      <c r="S29" s="332"/>
      <c r="T29" s="333"/>
    </row>
    <row r="30" spans="1:20" ht="28.5">
      <c r="A30" s="217">
        <v>45</v>
      </c>
      <c r="B30" s="296" t="s">
        <v>528</v>
      </c>
      <c r="C30" s="262">
        <v>651</v>
      </c>
      <c r="D30" s="121">
        <v>0.27773037542662116</v>
      </c>
      <c r="E30" s="262">
        <v>702</v>
      </c>
      <c r="F30" s="108">
        <v>0.29396984924623115</v>
      </c>
      <c r="G30" s="262">
        <v>666</v>
      </c>
      <c r="H30" s="108">
        <v>0.2894393741851369</v>
      </c>
      <c r="I30" s="262">
        <v>632</v>
      </c>
      <c r="J30" s="121">
        <v>0.2773146116717859</v>
      </c>
      <c r="K30" s="262">
        <v>710</v>
      </c>
      <c r="L30" s="121">
        <v>0.2817460317460318</v>
      </c>
      <c r="M30" s="262">
        <v>590</v>
      </c>
      <c r="N30" s="121">
        <v>0.23101018010963195</v>
      </c>
      <c r="O30" s="262">
        <f>_xlfn.IFERROR(VLOOKUP(R30,'[1]Sheet1'!$A$687:$C$724,2,FALSE),0)</f>
        <v>551</v>
      </c>
      <c r="P30" s="121">
        <f>_xlfn.IFERROR(VLOOKUP(R30,'[1]Sheet1'!$A$687:$C$724,3,FALSE)/100,0)</f>
        <v>0.2148985959438378</v>
      </c>
      <c r="Q30" s="245">
        <f t="shared" si="0"/>
        <v>-0.06610169491525424</v>
      </c>
      <c r="R30" s="323" t="s">
        <v>858</v>
      </c>
      <c r="S30" s="332"/>
      <c r="T30" s="333"/>
    </row>
    <row r="31" spans="1:20" ht="29.25" thickBot="1">
      <c r="A31" s="218">
        <v>49</v>
      </c>
      <c r="B31" s="297" t="s">
        <v>529</v>
      </c>
      <c r="C31" s="241">
        <v>23</v>
      </c>
      <c r="D31" s="124">
        <v>0.009812286689419795</v>
      </c>
      <c r="E31" s="241">
        <v>18</v>
      </c>
      <c r="F31" s="113">
        <v>0.007537688442211055</v>
      </c>
      <c r="G31" s="241">
        <v>13</v>
      </c>
      <c r="H31" s="113">
        <v>0.005649717514124294</v>
      </c>
      <c r="I31" s="241">
        <v>24</v>
      </c>
      <c r="J31" s="124">
        <v>0.010530934620447565</v>
      </c>
      <c r="K31" s="241">
        <v>19</v>
      </c>
      <c r="L31" s="124">
        <v>0.00753968253968254</v>
      </c>
      <c r="M31" s="241">
        <v>13</v>
      </c>
      <c r="N31" s="124">
        <v>0.005090054815974941</v>
      </c>
      <c r="O31" s="241">
        <f>_xlfn.IFERROR(VLOOKUP(R31,'[1]Sheet1'!$A$687:$C$724,2,FALSE),0)</f>
        <v>19</v>
      </c>
      <c r="P31" s="124">
        <f>_xlfn.IFERROR(VLOOKUP(R31,'[1]Sheet1'!$A$687:$C$724,3,FALSE)/100,0)</f>
        <v>0.007410296411856474</v>
      </c>
      <c r="Q31" s="246">
        <f t="shared" si="0"/>
        <v>0.46153846153846156</v>
      </c>
      <c r="R31" s="323" t="s">
        <v>859</v>
      </c>
      <c r="S31" s="332"/>
      <c r="T31" s="333"/>
    </row>
    <row r="32" spans="1:20" ht="28.5">
      <c r="A32" s="294">
        <v>50</v>
      </c>
      <c r="B32" s="295" t="s">
        <v>530</v>
      </c>
      <c r="C32" s="259">
        <v>7</v>
      </c>
      <c r="D32" s="120">
        <v>0.0029863481228668944</v>
      </c>
      <c r="E32" s="259">
        <v>12</v>
      </c>
      <c r="F32" s="106">
        <v>0.005025125628140704</v>
      </c>
      <c r="G32" s="259">
        <v>6</v>
      </c>
      <c r="H32" s="106">
        <v>0.002607561929595828</v>
      </c>
      <c r="I32" s="259">
        <v>2</v>
      </c>
      <c r="J32" s="120">
        <v>0.0008775778850372971</v>
      </c>
      <c r="K32" s="259">
        <v>1</v>
      </c>
      <c r="L32" s="120">
        <v>0.0003968253968253968</v>
      </c>
      <c r="M32" s="259">
        <v>3</v>
      </c>
      <c r="N32" s="120">
        <v>0.0011746280344557558</v>
      </c>
      <c r="O32" s="259">
        <f>_xlfn.IFERROR(VLOOKUP(R32,'[1]Sheet1'!$A$687:$C$724,2,FALSE),0)</f>
        <v>6</v>
      </c>
      <c r="P32" s="120">
        <f>_xlfn.IFERROR(VLOOKUP(R32,'[1]Sheet1'!$A$687:$C$724,3,FALSE)/100,0)</f>
        <v>0.00234009360374415</v>
      </c>
      <c r="Q32" s="279">
        <f t="shared" si="0"/>
        <v>1</v>
      </c>
      <c r="R32" s="323" t="s">
        <v>860</v>
      </c>
      <c r="S32" s="332"/>
      <c r="T32" s="333"/>
    </row>
    <row r="33" spans="1:20" ht="15">
      <c r="A33" s="217">
        <v>51</v>
      </c>
      <c r="B33" s="296" t="s">
        <v>531</v>
      </c>
      <c r="C33" s="262">
        <v>14</v>
      </c>
      <c r="D33" s="121">
        <v>0.005972696245733789</v>
      </c>
      <c r="E33" s="262">
        <v>10</v>
      </c>
      <c r="F33" s="108">
        <v>0.0041876046901172526</v>
      </c>
      <c r="G33" s="262">
        <v>10</v>
      </c>
      <c r="H33" s="108">
        <v>0.004345936549326379</v>
      </c>
      <c r="I33" s="262">
        <v>13</v>
      </c>
      <c r="J33" s="121">
        <v>0.005704256252742431</v>
      </c>
      <c r="K33" s="262">
        <v>10</v>
      </c>
      <c r="L33" s="121">
        <v>0.003968253968253969</v>
      </c>
      <c r="M33" s="262">
        <v>18</v>
      </c>
      <c r="N33" s="121">
        <v>0.007047768206734533</v>
      </c>
      <c r="O33" s="262">
        <f>_xlfn.IFERROR(VLOOKUP(R33,'[1]Sheet1'!$A$687:$C$724,2,FALSE),0)</f>
        <v>9</v>
      </c>
      <c r="P33" s="121">
        <f>_xlfn.IFERROR(VLOOKUP(R33,'[1]Sheet1'!$A$687:$C$724,3,FALSE)/100,0)</f>
        <v>0.0035101404056162248</v>
      </c>
      <c r="Q33" s="245">
        <f t="shared" si="0"/>
        <v>-0.5</v>
      </c>
      <c r="R33" s="323" t="s">
        <v>861</v>
      </c>
      <c r="S33" s="332"/>
      <c r="T33" s="333"/>
    </row>
    <row r="34" spans="1:20" ht="15">
      <c r="A34" s="217">
        <v>52</v>
      </c>
      <c r="B34" s="296" t="s">
        <v>532</v>
      </c>
      <c r="C34" s="262">
        <v>4</v>
      </c>
      <c r="D34" s="121">
        <v>0.0017064846416382253</v>
      </c>
      <c r="E34" s="262">
        <v>4</v>
      </c>
      <c r="F34" s="108">
        <v>0.0016750418760469012</v>
      </c>
      <c r="G34" s="262">
        <v>1</v>
      </c>
      <c r="H34" s="108">
        <v>0.000434593654932638</v>
      </c>
      <c r="I34" s="262">
        <v>8</v>
      </c>
      <c r="J34" s="121">
        <v>0.0035103115401491883</v>
      </c>
      <c r="K34" s="262">
        <v>2</v>
      </c>
      <c r="L34" s="121">
        <v>0.0007936507936507937</v>
      </c>
      <c r="M34" s="262">
        <v>8</v>
      </c>
      <c r="N34" s="121">
        <v>0.0031323414252153485</v>
      </c>
      <c r="O34" s="262">
        <f>_xlfn.IFERROR(VLOOKUP(R34,'[1]Sheet1'!$A$687:$C$724,2,FALSE),0)</f>
        <v>3</v>
      </c>
      <c r="P34" s="121">
        <f>_xlfn.IFERROR(VLOOKUP(R34,'[1]Sheet1'!$A$687:$C$724,3,FALSE)/100,0)</f>
        <v>0.001170046801872075</v>
      </c>
      <c r="Q34" s="245">
        <f t="shared" si="0"/>
        <v>-0.625</v>
      </c>
      <c r="R34" s="323" t="s">
        <v>862</v>
      </c>
      <c r="S34" s="332"/>
      <c r="T34" s="333"/>
    </row>
    <row r="35" spans="1:20" ht="15">
      <c r="A35" s="217">
        <v>53</v>
      </c>
      <c r="B35" s="296" t="s">
        <v>533</v>
      </c>
      <c r="C35" s="262">
        <v>122</v>
      </c>
      <c r="D35" s="121">
        <v>0.05204778156996587</v>
      </c>
      <c r="E35" s="262">
        <v>128</v>
      </c>
      <c r="F35" s="108">
        <v>0.05360134003350084</v>
      </c>
      <c r="G35" s="262">
        <v>116</v>
      </c>
      <c r="H35" s="108">
        <v>0.05041286397218601</v>
      </c>
      <c r="I35" s="262">
        <v>86</v>
      </c>
      <c r="J35" s="121">
        <v>0.03773584905660377</v>
      </c>
      <c r="K35" s="262">
        <v>121</v>
      </c>
      <c r="L35" s="121">
        <v>0.048015873015873026</v>
      </c>
      <c r="M35" s="262">
        <v>134</v>
      </c>
      <c r="N35" s="121">
        <v>0.05246671887235708</v>
      </c>
      <c r="O35" s="262">
        <f>_xlfn.IFERROR(VLOOKUP(R35,'[1]Sheet1'!$A$687:$C$724,2,FALSE),0)</f>
        <v>96</v>
      </c>
      <c r="P35" s="121">
        <f>_xlfn.IFERROR(VLOOKUP(R35,'[1]Sheet1'!$A$687:$C$724,3,FALSE)/100,0)</f>
        <v>0.0374414976599064</v>
      </c>
      <c r="Q35" s="245">
        <f t="shared" si="0"/>
        <v>-0.2835820895522388</v>
      </c>
      <c r="R35" s="323" t="s">
        <v>863</v>
      </c>
      <c r="S35" s="332"/>
      <c r="T35" s="333"/>
    </row>
    <row r="36" spans="1:20" ht="29.25" thickBot="1">
      <c r="A36" s="218">
        <v>59</v>
      </c>
      <c r="B36" s="297" t="s">
        <v>534</v>
      </c>
      <c r="C36" s="241">
        <v>3</v>
      </c>
      <c r="D36" s="124">
        <v>0.001279863481228669</v>
      </c>
      <c r="E36" s="241">
        <v>8</v>
      </c>
      <c r="F36" s="113">
        <v>0.0033500837520938024</v>
      </c>
      <c r="G36" s="241">
        <v>0</v>
      </c>
      <c r="H36" s="113">
        <v>0</v>
      </c>
      <c r="I36" s="241">
        <v>1</v>
      </c>
      <c r="J36" s="124">
        <v>0.00043878894251864854</v>
      </c>
      <c r="K36" s="241">
        <v>4</v>
      </c>
      <c r="L36" s="124">
        <v>0.0015873015873015873</v>
      </c>
      <c r="M36" s="241">
        <v>3</v>
      </c>
      <c r="N36" s="124">
        <v>0.0011746280344557558</v>
      </c>
      <c r="O36" s="241">
        <f>_xlfn.IFERROR(VLOOKUP(R36,'[1]Sheet1'!$A$687:$C$724,2,FALSE),0)</f>
        <v>2</v>
      </c>
      <c r="P36" s="124">
        <f>_xlfn.IFERROR(VLOOKUP(R36,'[1]Sheet1'!$A$687:$C$724,3,FALSE)/100,0)</f>
        <v>0.00078003120124805</v>
      </c>
      <c r="Q36" s="246">
        <f t="shared" si="0"/>
        <v>-0.3333333333333333</v>
      </c>
      <c r="R36" s="323" t="s">
        <v>864</v>
      </c>
      <c r="S36" s="332"/>
      <c r="T36" s="333"/>
    </row>
    <row r="37" spans="1:20" ht="15">
      <c r="A37" s="294">
        <v>60</v>
      </c>
      <c r="B37" s="295" t="s">
        <v>535</v>
      </c>
      <c r="C37" s="259">
        <v>3</v>
      </c>
      <c r="D37" s="120">
        <v>0.001279863481228669</v>
      </c>
      <c r="E37" s="259">
        <v>7</v>
      </c>
      <c r="F37" s="106">
        <v>0.002931323283082077</v>
      </c>
      <c r="G37" s="259">
        <v>11</v>
      </c>
      <c r="H37" s="106">
        <v>0.0047805302042590175</v>
      </c>
      <c r="I37" s="259">
        <v>11</v>
      </c>
      <c r="J37" s="120">
        <v>0.004826678367705134</v>
      </c>
      <c r="K37" s="259">
        <v>6</v>
      </c>
      <c r="L37" s="120">
        <v>0.002380952380952381</v>
      </c>
      <c r="M37" s="259">
        <v>6</v>
      </c>
      <c r="N37" s="120">
        <v>0.0023492560689115116</v>
      </c>
      <c r="O37" s="259">
        <f>_xlfn.IFERROR(VLOOKUP(R37,'[1]Sheet1'!$A$687:$C$724,2,FALSE),0)</f>
        <v>0</v>
      </c>
      <c r="P37" s="120">
        <f>_xlfn.IFERROR(VLOOKUP(R37,'[1]Sheet1'!$A$687:$C$724,3,FALSE)/100,0)</f>
        <v>0</v>
      </c>
      <c r="Q37" s="279">
        <f t="shared" si="0"/>
        <v>-1</v>
      </c>
      <c r="R37" s="323" t="s">
        <v>865</v>
      </c>
      <c r="S37" s="332"/>
      <c r="T37" s="333"/>
    </row>
    <row r="38" spans="1:20" ht="15">
      <c r="A38" s="217">
        <v>61</v>
      </c>
      <c r="B38" s="296" t="s">
        <v>536</v>
      </c>
      <c r="C38" s="262">
        <v>2</v>
      </c>
      <c r="D38" s="121">
        <v>0.0008532423208191126</v>
      </c>
      <c r="E38" s="262">
        <v>2</v>
      </c>
      <c r="F38" s="108">
        <v>0.0008375209380234506</v>
      </c>
      <c r="G38" s="262">
        <v>4</v>
      </c>
      <c r="H38" s="108">
        <v>0.001738374619730552</v>
      </c>
      <c r="I38" s="262">
        <v>2</v>
      </c>
      <c r="J38" s="121">
        <v>0.0008775778850372971</v>
      </c>
      <c r="K38" s="262">
        <v>4</v>
      </c>
      <c r="L38" s="121">
        <v>0.0015873015873015873</v>
      </c>
      <c r="M38" s="262">
        <v>4</v>
      </c>
      <c r="N38" s="121">
        <v>0.0015661707126076742</v>
      </c>
      <c r="O38" s="262">
        <f>_xlfn.IFERROR(VLOOKUP(R38,'[1]Sheet1'!$A$687:$C$724,2,FALSE),0)</f>
        <v>0</v>
      </c>
      <c r="P38" s="121">
        <f>_xlfn.IFERROR(VLOOKUP(R38,'[1]Sheet1'!$A$687:$C$724,3,FALSE)/100,0)</f>
        <v>0</v>
      </c>
      <c r="Q38" s="245">
        <f t="shared" si="0"/>
        <v>-1</v>
      </c>
      <c r="R38" s="323" t="s">
        <v>866</v>
      </c>
      <c r="S38" s="332"/>
      <c r="T38" s="333"/>
    </row>
    <row r="39" spans="1:20" ht="15">
      <c r="A39" s="217">
        <v>62</v>
      </c>
      <c r="B39" s="296" t="s">
        <v>537</v>
      </c>
      <c r="C39" s="262">
        <v>6</v>
      </c>
      <c r="D39" s="121">
        <v>0.002559726962457338</v>
      </c>
      <c r="E39" s="262">
        <v>2</v>
      </c>
      <c r="F39" s="108">
        <v>0.0008375209380234506</v>
      </c>
      <c r="G39" s="262">
        <v>7</v>
      </c>
      <c r="H39" s="108">
        <v>0.003042155584528466</v>
      </c>
      <c r="I39" s="262">
        <v>4</v>
      </c>
      <c r="J39" s="121">
        <v>0.0017551557700745941</v>
      </c>
      <c r="K39" s="262">
        <v>6</v>
      </c>
      <c r="L39" s="121">
        <v>0.002380952380952381</v>
      </c>
      <c r="M39" s="262">
        <v>4</v>
      </c>
      <c r="N39" s="121">
        <v>0.0015661707126076742</v>
      </c>
      <c r="O39" s="262">
        <f>_xlfn.IFERROR(VLOOKUP(R39,'[1]Sheet1'!$A$687:$C$724,2,FALSE),0)</f>
        <v>6</v>
      </c>
      <c r="P39" s="121">
        <f>_xlfn.IFERROR(VLOOKUP(R39,'[1]Sheet1'!$A$687:$C$724,3,FALSE)/100,0)</f>
        <v>0.00234009360374415</v>
      </c>
      <c r="Q39" s="245">
        <f t="shared" si="0"/>
        <v>0.5</v>
      </c>
      <c r="R39" s="323" t="s">
        <v>867</v>
      </c>
      <c r="S39" s="332"/>
      <c r="T39" s="333"/>
    </row>
    <row r="40" spans="1:20" ht="15">
      <c r="A40" s="217">
        <v>63</v>
      </c>
      <c r="B40" s="296" t="s">
        <v>538</v>
      </c>
      <c r="C40" s="262">
        <v>11</v>
      </c>
      <c r="D40" s="121">
        <v>0.00469283276450512</v>
      </c>
      <c r="E40" s="262">
        <v>15</v>
      </c>
      <c r="F40" s="108">
        <v>0.00628140703517588</v>
      </c>
      <c r="G40" s="262">
        <v>6</v>
      </c>
      <c r="H40" s="108">
        <v>0.002607561929595828</v>
      </c>
      <c r="I40" s="262">
        <v>19</v>
      </c>
      <c r="J40" s="121">
        <v>0.008336989907854322</v>
      </c>
      <c r="K40" s="262">
        <v>12</v>
      </c>
      <c r="L40" s="121">
        <v>0.004761904761904762</v>
      </c>
      <c r="M40" s="262">
        <v>17</v>
      </c>
      <c r="N40" s="121">
        <v>0.006656225528582615</v>
      </c>
      <c r="O40" s="262">
        <f>_xlfn.IFERROR(VLOOKUP(R40,'[1]Sheet1'!$A$687:$C$724,2,FALSE),0)</f>
        <v>11</v>
      </c>
      <c r="P40" s="121">
        <f>_xlfn.IFERROR(VLOOKUP(R40,'[1]Sheet1'!$A$687:$C$724,3,FALSE)/100,0)</f>
        <v>0.004290171606864275</v>
      </c>
      <c r="Q40" s="245">
        <f t="shared" si="0"/>
        <v>-0.35294117647058826</v>
      </c>
      <c r="R40" s="323" t="s">
        <v>868</v>
      </c>
      <c r="S40" s="332"/>
      <c r="T40" s="333"/>
    </row>
    <row r="41" spans="1:20" ht="15">
      <c r="A41" s="217">
        <v>64</v>
      </c>
      <c r="B41" s="296" t="s">
        <v>539</v>
      </c>
      <c r="C41" s="262">
        <v>0</v>
      </c>
      <c r="D41" s="121">
        <v>0</v>
      </c>
      <c r="E41" s="262">
        <v>0</v>
      </c>
      <c r="F41" s="108">
        <v>0</v>
      </c>
      <c r="G41" s="262">
        <v>1</v>
      </c>
      <c r="H41" s="108">
        <v>0.000434593654932638</v>
      </c>
      <c r="I41" s="262">
        <v>0</v>
      </c>
      <c r="J41" s="121">
        <v>0</v>
      </c>
      <c r="K41" s="262">
        <v>0</v>
      </c>
      <c r="L41" s="121">
        <v>0</v>
      </c>
      <c r="M41" s="262">
        <v>0</v>
      </c>
      <c r="N41" s="121">
        <v>0</v>
      </c>
      <c r="O41" s="262">
        <f>_xlfn.IFERROR(VLOOKUP(R41,'[1]Sheet1'!$A$687:$C$724,2,FALSE),0)</f>
        <v>0</v>
      </c>
      <c r="P41" s="121">
        <f>_xlfn.IFERROR(VLOOKUP(R41,'[1]Sheet1'!$A$687:$C$724,3,FALSE)/100,0)</f>
        <v>0</v>
      </c>
      <c r="Q41" s="245"/>
      <c r="R41" s="327"/>
      <c r="T41" s="333"/>
    </row>
    <row r="42" spans="1:20" ht="29.25" thickBot="1">
      <c r="A42" s="218">
        <v>69</v>
      </c>
      <c r="B42" s="297" t="s">
        <v>540</v>
      </c>
      <c r="C42" s="241">
        <v>2</v>
      </c>
      <c r="D42" s="124">
        <v>0.0008532423208191126</v>
      </c>
      <c r="E42" s="241">
        <v>1</v>
      </c>
      <c r="F42" s="113">
        <v>0.0004187604690117253</v>
      </c>
      <c r="G42" s="241">
        <v>1</v>
      </c>
      <c r="H42" s="113">
        <v>0.000434593654932638</v>
      </c>
      <c r="I42" s="241">
        <v>1</v>
      </c>
      <c r="J42" s="124">
        <v>0.00043878894251864854</v>
      </c>
      <c r="K42" s="241">
        <v>1</v>
      </c>
      <c r="L42" s="124">
        <v>0.0003968253968253968</v>
      </c>
      <c r="M42" s="241">
        <v>0</v>
      </c>
      <c r="N42" s="124">
        <v>0</v>
      </c>
      <c r="O42" s="241">
        <f>_xlfn.IFERROR(VLOOKUP(R42,'[1]Sheet1'!$A$687:$C$724,2,FALSE),0)</f>
        <v>1</v>
      </c>
      <c r="P42" s="124">
        <f>_xlfn.IFERROR(VLOOKUP(R42,'[1]Sheet1'!$A$687:$C$724,3,FALSE)/100,0)</f>
        <v>0.000390015600624025</v>
      </c>
      <c r="Q42" s="246"/>
      <c r="R42" s="323" t="s">
        <v>869</v>
      </c>
      <c r="T42" s="333"/>
    </row>
    <row r="43" spans="1:20" ht="15">
      <c r="A43" s="294">
        <v>70</v>
      </c>
      <c r="B43" s="295" t="s">
        <v>541</v>
      </c>
      <c r="C43" s="259">
        <v>10</v>
      </c>
      <c r="D43" s="120">
        <v>0.004266211604095563</v>
      </c>
      <c r="E43" s="259">
        <v>19</v>
      </c>
      <c r="F43" s="106">
        <v>0.007956448911222781</v>
      </c>
      <c r="G43" s="259">
        <v>27</v>
      </c>
      <c r="H43" s="106">
        <v>0.011734028683181226</v>
      </c>
      <c r="I43" s="259">
        <v>23</v>
      </c>
      <c r="J43" s="120">
        <v>0.010092145677928916</v>
      </c>
      <c r="K43" s="259">
        <v>22</v>
      </c>
      <c r="L43" s="120">
        <v>0.00873015873015873</v>
      </c>
      <c r="M43" s="259">
        <v>16</v>
      </c>
      <c r="N43" s="120">
        <v>0.006264682850430697</v>
      </c>
      <c r="O43" s="259">
        <f>_xlfn.IFERROR(VLOOKUP(R43,'[1]Sheet1'!$A$687:$C$724,2,FALSE),0)</f>
        <v>11</v>
      </c>
      <c r="P43" s="120">
        <f>_xlfn.IFERROR(VLOOKUP(R43,'[1]Sheet1'!$A$687:$C$724,3,FALSE)/100,0)</f>
        <v>0.004290171606864275</v>
      </c>
      <c r="Q43" s="279">
        <f t="shared" si="0"/>
        <v>-0.3125</v>
      </c>
      <c r="R43" s="323" t="s">
        <v>870</v>
      </c>
      <c r="S43" s="332"/>
      <c r="T43" s="333"/>
    </row>
    <row r="44" spans="1:20" ht="15">
      <c r="A44" s="217">
        <v>71</v>
      </c>
      <c r="B44" s="296" t="s">
        <v>542</v>
      </c>
      <c r="C44" s="262">
        <v>88</v>
      </c>
      <c r="D44" s="121">
        <v>0.03754266211604096</v>
      </c>
      <c r="E44" s="262">
        <v>71</v>
      </c>
      <c r="F44" s="108">
        <v>0.029731993299832497</v>
      </c>
      <c r="G44" s="262">
        <v>72</v>
      </c>
      <c r="H44" s="108">
        <v>0.03129074315514994</v>
      </c>
      <c r="I44" s="262">
        <v>89</v>
      </c>
      <c r="J44" s="121">
        <v>0.03905221588415972</v>
      </c>
      <c r="K44" s="262">
        <v>81</v>
      </c>
      <c r="L44" s="121">
        <v>0.03214285714285714</v>
      </c>
      <c r="M44" s="262">
        <v>111</v>
      </c>
      <c r="N44" s="121">
        <v>0.04346123727486296</v>
      </c>
      <c r="O44" s="262">
        <f>_xlfn.IFERROR(VLOOKUP(R44,'[1]Sheet1'!$A$687:$C$724,2,FALSE),0)</f>
        <v>108</v>
      </c>
      <c r="P44" s="121">
        <f>_xlfn.IFERROR(VLOOKUP(R44,'[1]Sheet1'!$A$687:$C$724,3,FALSE)/100,0)</f>
        <v>0.04212168486739469</v>
      </c>
      <c r="Q44" s="245">
        <f t="shared" si="0"/>
        <v>-0.02702702702702703</v>
      </c>
      <c r="R44" s="323" t="s">
        <v>871</v>
      </c>
      <c r="S44" s="332"/>
      <c r="T44" s="333"/>
    </row>
    <row r="45" spans="1:20" ht="28.5">
      <c r="A45" s="217">
        <v>72</v>
      </c>
      <c r="B45" s="296" t="s">
        <v>543</v>
      </c>
      <c r="C45" s="262">
        <v>1</v>
      </c>
      <c r="D45" s="121">
        <v>0.0004266211604095563</v>
      </c>
      <c r="E45" s="262">
        <v>1</v>
      </c>
      <c r="F45" s="108">
        <v>0.0004187604690117253</v>
      </c>
      <c r="G45" s="262">
        <v>1</v>
      </c>
      <c r="H45" s="108">
        <v>0.000434593654932638</v>
      </c>
      <c r="I45" s="262">
        <v>1</v>
      </c>
      <c r="J45" s="121">
        <v>0.00043878894251864854</v>
      </c>
      <c r="K45" s="262">
        <v>1</v>
      </c>
      <c r="L45" s="121">
        <v>0.0003968253968253968</v>
      </c>
      <c r="M45" s="262">
        <v>0</v>
      </c>
      <c r="N45" s="121">
        <v>0</v>
      </c>
      <c r="O45" s="262">
        <f>_xlfn.IFERROR(VLOOKUP(R45,'[1]Sheet1'!$A$687:$C$724,2,FALSE),0)</f>
        <v>1</v>
      </c>
      <c r="P45" s="121">
        <f>_xlfn.IFERROR(VLOOKUP(R45,'[1]Sheet1'!$A$687:$C$724,3,FALSE)/100,0)</f>
        <v>0.000390015600624025</v>
      </c>
      <c r="Q45" s="245"/>
      <c r="R45" s="323" t="s">
        <v>872</v>
      </c>
      <c r="S45" s="332"/>
      <c r="T45" s="333"/>
    </row>
    <row r="46" spans="1:19" ht="15">
      <c r="A46" s="217">
        <v>73</v>
      </c>
      <c r="B46" s="296" t="s">
        <v>544</v>
      </c>
      <c r="C46" s="262">
        <v>48</v>
      </c>
      <c r="D46" s="121">
        <v>0.020477815699658702</v>
      </c>
      <c r="E46" s="262">
        <v>36</v>
      </c>
      <c r="F46" s="108">
        <v>0.01507537688442211</v>
      </c>
      <c r="G46" s="262">
        <v>54</v>
      </c>
      <c r="H46" s="108">
        <v>0.02346805736636245</v>
      </c>
      <c r="I46" s="262">
        <v>33</v>
      </c>
      <c r="J46" s="121">
        <v>0.014480035103115402</v>
      </c>
      <c r="K46" s="262">
        <v>42</v>
      </c>
      <c r="L46" s="121">
        <v>0.01666666666666667</v>
      </c>
      <c r="M46" s="262">
        <v>45</v>
      </c>
      <c r="N46" s="121">
        <v>0.017619420516836334</v>
      </c>
      <c r="O46" s="262">
        <f>_xlfn.IFERROR(VLOOKUP(R46,'[1]Sheet1'!$A$687:$C$724,2,FALSE),0)</f>
        <v>28</v>
      </c>
      <c r="P46" s="121">
        <f>_xlfn.IFERROR(VLOOKUP(R46,'[1]Sheet1'!$A$687:$C$724,3,FALSE)/100,0)</f>
        <v>0.0109204368174727</v>
      </c>
      <c r="Q46" s="245">
        <f t="shared" si="0"/>
        <v>-0.37777777777777777</v>
      </c>
      <c r="R46" s="323" t="s">
        <v>873</v>
      </c>
      <c r="S46" s="332"/>
    </row>
    <row r="47" spans="1:19" ht="29.25" thickBot="1">
      <c r="A47" s="218">
        <v>79</v>
      </c>
      <c r="B47" s="297" t="s">
        <v>545</v>
      </c>
      <c r="C47" s="241">
        <v>1</v>
      </c>
      <c r="D47" s="124">
        <v>0.0004266211604095563</v>
      </c>
      <c r="E47" s="241">
        <v>0</v>
      </c>
      <c r="F47" s="113">
        <v>0</v>
      </c>
      <c r="G47" s="241">
        <v>1</v>
      </c>
      <c r="H47" s="113">
        <v>0.000434593654932638</v>
      </c>
      <c r="I47" s="241">
        <v>0</v>
      </c>
      <c r="J47" s="124">
        <v>0</v>
      </c>
      <c r="K47" s="241">
        <v>3</v>
      </c>
      <c r="L47" s="124">
        <v>0.0011904761904761906</v>
      </c>
      <c r="M47" s="241">
        <v>2</v>
      </c>
      <c r="N47" s="124">
        <v>0.0007830853563038371</v>
      </c>
      <c r="O47" s="241">
        <f>_xlfn.IFERROR(VLOOKUP(R47,'[1]Sheet1'!$A$687:$C$724,2,FALSE),0)</f>
        <v>5</v>
      </c>
      <c r="P47" s="124">
        <f>_xlfn.IFERROR(VLOOKUP(R47,'[1]Sheet1'!$A$687:$C$724,3,FALSE)/100,0)</f>
        <v>0.0019500780031201249</v>
      </c>
      <c r="Q47" s="246">
        <f t="shared" si="0"/>
        <v>1.5</v>
      </c>
      <c r="R47" s="323" t="s">
        <v>874</v>
      </c>
      <c r="S47" s="332"/>
    </row>
    <row r="48" spans="1:19" ht="15">
      <c r="A48" s="294">
        <v>80</v>
      </c>
      <c r="B48" s="295" t="s">
        <v>546</v>
      </c>
      <c r="C48" s="259">
        <v>3</v>
      </c>
      <c r="D48" s="120">
        <v>0.001279863481228669</v>
      </c>
      <c r="E48" s="259">
        <v>1</v>
      </c>
      <c r="F48" s="106">
        <v>0.0004187604690117253</v>
      </c>
      <c r="G48" s="259">
        <v>2</v>
      </c>
      <c r="H48" s="106">
        <v>0.000869187309865276</v>
      </c>
      <c r="I48" s="259">
        <v>3</v>
      </c>
      <c r="J48" s="120">
        <v>0.0013163668275559457</v>
      </c>
      <c r="K48" s="259">
        <v>2</v>
      </c>
      <c r="L48" s="120">
        <v>0.0007936507936507937</v>
      </c>
      <c r="M48" s="259">
        <v>4</v>
      </c>
      <c r="N48" s="120">
        <v>0.0015661707126076742</v>
      </c>
      <c r="O48" s="259">
        <f>_xlfn.IFERROR(VLOOKUP(R48,'[1]Sheet1'!$A$687:$C$724,2,FALSE),0)</f>
        <v>17</v>
      </c>
      <c r="P48" s="120">
        <f>_xlfn.IFERROR(VLOOKUP(R48,'[1]Sheet1'!$A$687:$C$724,3,FALSE)/100,0)</f>
        <v>0.006630265210608425</v>
      </c>
      <c r="Q48" s="279">
        <f t="shared" si="0"/>
        <v>3.25</v>
      </c>
      <c r="R48" s="323" t="s">
        <v>875</v>
      </c>
      <c r="S48" s="332"/>
    </row>
    <row r="49" spans="1:19" ht="15">
      <c r="A49" s="217">
        <v>81</v>
      </c>
      <c r="B49" s="296" t="s">
        <v>547</v>
      </c>
      <c r="C49" s="262">
        <v>1</v>
      </c>
      <c r="D49" s="121">
        <v>0.0004266211604095563</v>
      </c>
      <c r="E49" s="262">
        <v>2</v>
      </c>
      <c r="F49" s="108">
        <v>0.0008375209380234506</v>
      </c>
      <c r="G49" s="262">
        <v>2</v>
      </c>
      <c r="H49" s="108">
        <v>0.000869187309865276</v>
      </c>
      <c r="I49" s="262">
        <v>1</v>
      </c>
      <c r="J49" s="121">
        <v>0.00043878894251864854</v>
      </c>
      <c r="K49" s="262">
        <v>0</v>
      </c>
      <c r="L49" s="121">
        <v>0</v>
      </c>
      <c r="M49" s="262">
        <v>1</v>
      </c>
      <c r="N49" s="121">
        <v>0.00039154267815191856</v>
      </c>
      <c r="O49" s="262">
        <f>_xlfn.IFERROR(VLOOKUP(R49,'[1]Sheet1'!$A$687:$C$724,2,FALSE),0)</f>
        <v>3</v>
      </c>
      <c r="P49" s="121">
        <f>_xlfn.IFERROR(VLOOKUP(R49,'[1]Sheet1'!$A$687:$C$724,3,FALSE)/100,0)</f>
        <v>0.001170046801872075</v>
      </c>
      <c r="Q49" s="245">
        <f t="shared" si="0"/>
        <v>2</v>
      </c>
      <c r="R49" s="327" t="s">
        <v>961</v>
      </c>
      <c r="S49" s="332"/>
    </row>
    <row r="50" spans="1:19" ht="15">
      <c r="A50" s="217">
        <v>82</v>
      </c>
      <c r="B50" s="296" t="s">
        <v>548</v>
      </c>
      <c r="C50" s="262">
        <v>0</v>
      </c>
      <c r="D50" s="121">
        <v>0</v>
      </c>
      <c r="E50" s="262">
        <v>1</v>
      </c>
      <c r="F50" s="108">
        <v>0.0004187604690117253</v>
      </c>
      <c r="G50" s="262">
        <v>0</v>
      </c>
      <c r="H50" s="108">
        <v>0</v>
      </c>
      <c r="I50" s="262">
        <v>3</v>
      </c>
      <c r="J50" s="121">
        <v>0.0013163668275559457</v>
      </c>
      <c r="K50" s="262">
        <v>2</v>
      </c>
      <c r="L50" s="121">
        <v>0.0007936507936507937</v>
      </c>
      <c r="M50" s="262">
        <v>2</v>
      </c>
      <c r="N50" s="121">
        <v>0.0007830853563038371</v>
      </c>
      <c r="O50" s="262">
        <f>_xlfn.IFERROR(VLOOKUP(R50,'[1]Sheet1'!$A$687:$C$724,2,FALSE),0)</f>
        <v>2</v>
      </c>
      <c r="P50" s="121">
        <f>_xlfn.IFERROR(VLOOKUP(R50,'[1]Sheet1'!$A$687:$C$724,3,FALSE)/100,0)</f>
        <v>0.00078003120124805</v>
      </c>
      <c r="Q50" s="245">
        <f t="shared" si="0"/>
        <v>0</v>
      </c>
      <c r="R50" s="323" t="s">
        <v>876</v>
      </c>
      <c r="S50" s="332"/>
    </row>
    <row r="51" spans="1:19" ht="15">
      <c r="A51" s="217">
        <v>83</v>
      </c>
      <c r="B51" s="296" t="s">
        <v>549</v>
      </c>
      <c r="C51" s="262">
        <v>14</v>
      </c>
      <c r="D51" s="121">
        <v>0.005972696245733789</v>
      </c>
      <c r="E51" s="262">
        <v>20</v>
      </c>
      <c r="F51" s="108">
        <v>0.008375209380234505</v>
      </c>
      <c r="G51" s="262">
        <v>11</v>
      </c>
      <c r="H51" s="108">
        <v>0.0047805302042590175</v>
      </c>
      <c r="I51" s="262">
        <v>6</v>
      </c>
      <c r="J51" s="121">
        <v>0.0026327336551118913</v>
      </c>
      <c r="K51" s="262">
        <v>19</v>
      </c>
      <c r="L51" s="121">
        <v>0.00753968253968254</v>
      </c>
      <c r="M51" s="262">
        <v>22</v>
      </c>
      <c r="N51" s="121">
        <v>0.008613938919342208</v>
      </c>
      <c r="O51" s="262">
        <f>_xlfn.IFERROR(VLOOKUP(R51,'[1]Sheet1'!$A$687:$C$724,2,FALSE),0)</f>
        <v>25</v>
      </c>
      <c r="P51" s="121">
        <f>_xlfn.IFERROR(VLOOKUP(R51,'[1]Sheet1'!$A$687:$C$724,3,FALSE)/100,0)</f>
        <v>0.009750390015600624</v>
      </c>
      <c r="Q51" s="245">
        <f t="shared" si="0"/>
        <v>0.13636363636363635</v>
      </c>
      <c r="R51" s="323" t="s">
        <v>877</v>
      </c>
      <c r="S51" s="332"/>
    </row>
    <row r="52" spans="1:19" ht="29.25" thickBot="1">
      <c r="A52" s="218">
        <v>89</v>
      </c>
      <c r="B52" s="297" t="s">
        <v>550</v>
      </c>
      <c r="C52" s="241">
        <v>1</v>
      </c>
      <c r="D52" s="124">
        <v>0.0004266211604095563</v>
      </c>
      <c r="E52" s="241">
        <v>3</v>
      </c>
      <c r="F52" s="113">
        <v>0.001256281407035176</v>
      </c>
      <c r="G52" s="241">
        <v>3</v>
      </c>
      <c r="H52" s="113">
        <v>0.001303780964797914</v>
      </c>
      <c r="I52" s="241">
        <v>2</v>
      </c>
      <c r="J52" s="124">
        <v>0.0008775778850372971</v>
      </c>
      <c r="K52" s="241">
        <v>4</v>
      </c>
      <c r="L52" s="124">
        <v>0.0015873015873015873</v>
      </c>
      <c r="M52" s="241">
        <v>3</v>
      </c>
      <c r="N52" s="124">
        <v>0.0011746280344557558</v>
      </c>
      <c r="O52" s="241">
        <f>_xlfn.IFERROR(VLOOKUP(R52,'[1]Sheet1'!$A$687:$C$724,2,FALSE),0)</f>
        <v>38</v>
      </c>
      <c r="P52" s="124">
        <f>_xlfn.IFERROR(VLOOKUP(R52,'[1]Sheet1'!$A$687:$C$724,3,FALSE)/100,0)</f>
        <v>0.014820592823712947</v>
      </c>
      <c r="Q52" s="246">
        <f t="shared" si="0"/>
        <v>11.666666666666666</v>
      </c>
      <c r="R52" s="323" t="s">
        <v>878</v>
      </c>
      <c r="S52" s="332"/>
    </row>
    <row r="53" spans="1:19" ht="29.25" thickBot="1">
      <c r="A53" s="298">
        <v>99</v>
      </c>
      <c r="B53" s="238" t="s">
        <v>551</v>
      </c>
      <c r="C53" s="265">
        <v>120</v>
      </c>
      <c r="D53" s="151">
        <v>0.051194539249146756</v>
      </c>
      <c r="E53" s="265">
        <v>117</v>
      </c>
      <c r="F53" s="140">
        <v>0.048994974874371856</v>
      </c>
      <c r="G53" s="265">
        <v>110</v>
      </c>
      <c r="H53" s="140">
        <v>0.047805302042590175</v>
      </c>
      <c r="I53" s="265">
        <v>101</v>
      </c>
      <c r="J53" s="151">
        <v>0.0443176831943835</v>
      </c>
      <c r="K53" s="265">
        <v>106</v>
      </c>
      <c r="L53" s="151">
        <v>0.04206349206349207</v>
      </c>
      <c r="M53" s="265">
        <v>117</v>
      </c>
      <c r="N53" s="151">
        <v>0.04581049334377447</v>
      </c>
      <c r="O53" s="265">
        <f>_xlfn.IFERROR(VLOOKUP(R53,'[1]Sheet1'!$A$687:$C$724,2,FALSE),0)</f>
        <v>121</v>
      </c>
      <c r="P53" s="151">
        <f>_xlfn.IFERROR(VLOOKUP(R53,'[1]Sheet1'!$A$687:$C$724,3,FALSE)/100,0)</f>
        <v>0.04719188767550702</v>
      </c>
      <c r="Q53" s="299">
        <f t="shared" si="0"/>
        <v>0.03418803418803419</v>
      </c>
      <c r="R53" s="323" t="s">
        <v>879</v>
      </c>
      <c r="S53" s="332"/>
    </row>
    <row r="54" spans="1:18" ht="15.75" thickBot="1">
      <c r="A54" s="462" t="s">
        <v>125</v>
      </c>
      <c r="B54" s="463"/>
      <c r="C54" s="268">
        <v>2344</v>
      </c>
      <c r="D54" s="219">
        <v>1</v>
      </c>
      <c r="E54" s="268">
        <v>2388</v>
      </c>
      <c r="F54" s="220">
        <v>1</v>
      </c>
      <c r="G54" s="268">
        <v>2301</v>
      </c>
      <c r="H54" s="220">
        <v>1</v>
      </c>
      <c r="I54" s="268">
        <v>2279</v>
      </c>
      <c r="J54" s="219">
        <v>1</v>
      </c>
      <c r="K54" s="268">
        <v>2520</v>
      </c>
      <c r="L54" s="219">
        <v>1</v>
      </c>
      <c r="M54" s="268">
        <v>2554</v>
      </c>
      <c r="N54" s="219">
        <v>1</v>
      </c>
      <c r="O54" s="268">
        <f>_xlfn.IFERROR(VLOOKUP(R54,'[1]Sheet1'!$A$687:$C$724,2,FALSE),0)</f>
        <v>2564</v>
      </c>
      <c r="P54" s="219">
        <f>_xlfn.IFERROR(VLOOKUP(R54,'[1]Sheet1'!$A$687:$C$724,3,FALSE)/100,0)</f>
        <v>1</v>
      </c>
      <c r="Q54" s="250">
        <f t="shared" si="0"/>
        <v>0.003915426781519186</v>
      </c>
      <c r="R54" s="321" t="s">
        <v>73</v>
      </c>
    </row>
    <row r="55" spans="1:17" ht="15">
      <c r="A55" s="288"/>
      <c r="B55" s="288"/>
      <c r="C55" s="289"/>
      <c r="D55" s="289"/>
      <c r="E55" s="288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89"/>
      <c r="Q55" s="289"/>
    </row>
    <row r="56" spans="1:17" ht="15">
      <c r="A56" s="288"/>
      <c r="B56" s="288"/>
      <c r="C56" s="289"/>
      <c r="D56" s="289"/>
      <c r="E56" s="288"/>
      <c r="F56" s="289"/>
      <c r="G56" s="289"/>
      <c r="H56" s="289"/>
      <c r="I56" s="289"/>
      <c r="J56" s="289"/>
      <c r="K56" s="289"/>
      <c r="L56" s="289"/>
      <c r="M56" s="340"/>
      <c r="N56" s="289"/>
      <c r="O56" s="340"/>
      <c r="P56" s="289"/>
      <c r="Q56" s="289"/>
    </row>
    <row r="57" spans="1:17" ht="15">
      <c r="A57" s="288"/>
      <c r="B57" s="288"/>
      <c r="C57" s="289"/>
      <c r="D57" s="289"/>
      <c r="E57" s="288"/>
      <c r="F57" s="289"/>
      <c r="G57" s="289"/>
      <c r="H57" s="289"/>
      <c r="I57" s="289"/>
      <c r="J57" s="289"/>
      <c r="K57" s="289"/>
      <c r="L57" s="289"/>
      <c r="M57" s="289"/>
      <c r="N57" s="289"/>
      <c r="O57" s="341"/>
      <c r="P57" s="289"/>
      <c r="Q57" s="289"/>
    </row>
    <row r="58" spans="1:17" ht="15">
      <c r="A58" s="288"/>
      <c r="B58" s="288"/>
      <c r="C58" s="289"/>
      <c r="D58" s="289"/>
      <c r="E58" s="288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89"/>
      <c r="Q58" s="289"/>
    </row>
    <row r="59" spans="1:17" ht="15">
      <c r="A59" s="288"/>
      <c r="B59" s="288"/>
      <c r="C59" s="288"/>
      <c r="D59" s="288"/>
      <c r="E59" s="288"/>
      <c r="F59" s="288"/>
      <c r="G59" s="288"/>
      <c r="H59" s="288"/>
      <c r="I59" s="288"/>
      <c r="J59" s="288"/>
      <c r="K59" s="288"/>
      <c r="L59" s="288"/>
      <c r="M59" s="288"/>
      <c r="N59" s="288"/>
      <c r="O59" s="288"/>
      <c r="P59" s="288"/>
      <c r="Q59" s="289"/>
    </row>
    <row r="60" spans="1:17" ht="15">
      <c r="A60" s="288"/>
      <c r="B60" s="288"/>
      <c r="C60" s="289"/>
      <c r="D60" s="289"/>
      <c r="E60" s="288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</row>
    <row r="61" spans="1:17" ht="15">
      <c r="A61" s="288"/>
      <c r="B61" s="288"/>
      <c r="C61" s="289"/>
      <c r="D61" s="289"/>
      <c r="E61" s="300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89"/>
      <c r="Q61" s="289"/>
    </row>
    <row r="62" spans="1:17" ht="15">
      <c r="A62" s="288"/>
      <c r="B62" s="288"/>
      <c r="C62" s="289"/>
      <c r="D62" s="289"/>
      <c r="E62" s="300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89"/>
      <c r="Q62" s="289"/>
    </row>
    <row r="63" spans="1:17" ht="15">
      <c r="A63" s="288"/>
      <c r="B63" s="288"/>
      <c r="C63" s="289"/>
      <c r="D63" s="289"/>
      <c r="E63" s="300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89"/>
      <c r="Q63" s="289"/>
    </row>
    <row r="64" spans="1:17" ht="15">
      <c r="A64" s="288"/>
      <c r="B64" s="288"/>
      <c r="C64" s="289"/>
      <c r="D64" s="289"/>
      <c r="E64" s="300"/>
      <c r="F64" s="289"/>
      <c r="G64" s="289"/>
      <c r="H64" s="289"/>
      <c r="I64" s="289"/>
      <c r="J64" s="289"/>
      <c r="K64" s="289"/>
      <c r="L64" s="289"/>
      <c r="M64" s="289"/>
      <c r="N64" s="289"/>
      <c r="O64" s="289"/>
      <c r="P64" s="289"/>
      <c r="Q64" s="289"/>
    </row>
    <row r="65" spans="1:17" ht="15">
      <c r="A65" s="288"/>
      <c r="B65" s="288"/>
      <c r="C65" s="289"/>
      <c r="D65" s="289"/>
      <c r="E65" s="300"/>
      <c r="F65" s="289"/>
      <c r="G65" s="289"/>
      <c r="H65" s="289"/>
      <c r="I65" s="289"/>
      <c r="J65" s="289"/>
      <c r="K65" s="289"/>
      <c r="L65" s="289"/>
      <c r="M65" s="289"/>
      <c r="N65" s="289"/>
      <c r="O65" s="289"/>
      <c r="P65" s="289"/>
      <c r="Q65" s="289"/>
    </row>
    <row r="66" spans="1:17" ht="15">
      <c r="A66" s="288"/>
      <c r="B66" s="288"/>
      <c r="C66" s="289"/>
      <c r="D66" s="289"/>
      <c r="E66" s="300"/>
      <c r="F66" s="289"/>
      <c r="G66" s="289"/>
      <c r="H66" s="289"/>
      <c r="I66" s="289"/>
      <c r="J66" s="289"/>
      <c r="K66" s="289"/>
      <c r="L66" s="289"/>
      <c r="M66" s="289"/>
      <c r="N66" s="289"/>
      <c r="O66" s="289"/>
      <c r="P66" s="289"/>
      <c r="Q66" s="289"/>
    </row>
    <row r="67" spans="1:17" ht="15">
      <c r="A67" s="288"/>
      <c r="B67" s="288"/>
      <c r="C67" s="289"/>
      <c r="D67" s="289"/>
      <c r="E67" s="300"/>
      <c r="F67" s="289"/>
      <c r="G67" s="289"/>
      <c r="H67" s="289"/>
      <c r="I67" s="289"/>
      <c r="J67" s="289"/>
      <c r="K67" s="289"/>
      <c r="L67" s="289"/>
      <c r="M67" s="289"/>
      <c r="N67" s="289"/>
      <c r="O67" s="289"/>
      <c r="P67" s="289"/>
      <c r="Q67" s="289"/>
    </row>
    <row r="68" spans="1:17" ht="15">
      <c r="A68" s="288"/>
      <c r="B68" s="288"/>
      <c r="C68" s="289"/>
      <c r="D68" s="289"/>
      <c r="E68" s="300"/>
      <c r="F68" s="289"/>
      <c r="G68" s="289"/>
      <c r="H68" s="289"/>
      <c r="I68" s="289"/>
      <c r="J68" s="289"/>
      <c r="K68" s="289"/>
      <c r="L68" s="289"/>
      <c r="M68" s="289"/>
      <c r="N68" s="289"/>
      <c r="O68" s="289"/>
      <c r="P68" s="289"/>
      <c r="Q68" s="289"/>
    </row>
    <row r="69" spans="1:17" ht="15">
      <c r="A69" s="288"/>
      <c r="B69" s="288"/>
      <c r="C69" s="289"/>
      <c r="D69" s="289"/>
      <c r="E69" s="300"/>
      <c r="F69" s="289"/>
      <c r="G69" s="289"/>
      <c r="H69" s="289"/>
      <c r="I69" s="289"/>
      <c r="J69" s="289"/>
      <c r="K69" s="289"/>
      <c r="L69" s="289"/>
      <c r="M69" s="289"/>
      <c r="N69" s="289"/>
      <c r="O69" s="289"/>
      <c r="P69" s="289"/>
      <c r="Q69" s="289"/>
    </row>
    <row r="70" spans="1:17" ht="15">
      <c r="A70" s="288"/>
      <c r="B70" s="288"/>
      <c r="C70" s="289"/>
      <c r="D70" s="289"/>
      <c r="E70" s="300"/>
      <c r="F70" s="289"/>
      <c r="G70" s="289"/>
      <c r="H70" s="289"/>
      <c r="I70" s="289"/>
      <c r="J70" s="289"/>
      <c r="K70" s="289"/>
      <c r="L70" s="289"/>
      <c r="M70" s="289"/>
      <c r="N70" s="289"/>
      <c r="O70" s="289"/>
      <c r="P70" s="289"/>
      <c r="Q70" s="289"/>
    </row>
    <row r="71" spans="1:17" ht="15">
      <c r="A71" s="288"/>
      <c r="B71" s="288"/>
      <c r="C71" s="289"/>
      <c r="D71" s="289"/>
      <c r="E71" s="300"/>
      <c r="F71" s="289"/>
      <c r="G71" s="289"/>
      <c r="H71" s="289"/>
      <c r="I71" s="289"/>
      <c r="J71" s="289"/>
      <c r="K71" s="289"/>
      <c r="L71" s="289"/>
      <c r="M71" s="289"/>
      <c r="N71" s="289"/>
      <c r="O71" s="289"/>
      <c r="P71" s="289"/>
      <c r="Q71" s="289"/>
    </row>
    <row r="72" spans="1:17" ht="15">
      <c r="A72" s="288"/>
      <c r="B72" s="288"/>
      <c r="C72" s="289"/>
      <c r="D72" s="289"/>
      <c r="E72" s="300"/>
      <c r="F72" s="289"/>
      <c r="G72" s="289"/>
      <c r="H72" s="289"/>
      <c r="I72" s="289"/>
      <c r="J72" s="289"/>
      <c r="K72" s="289"/>
      <c r="L72" s="289"/>
      <c r="M72" s="289"/>
      <c r="N72" s="289"/>
      <c r="O72" s="289"/>
      <c r="P72" s="289"/>
      <c r="Q72" s="289"/>
    </row>
    <row r="73" spans="1:17" ht="15">
      <c r="A73" s="288"/>
      <c r="B73" s="288"/>
      <c r="C73" s="289"/>
      <c r="D73" s="289"/>
      <c r="E73" s="300"/>
      <c r="F73" s="289"/>
      <c r="G73" s="289"/>
      <c r="H73" s="289"/>
      <c r="I73" s="289"/>
      <c r="J73" s="289"/>
      <c r="K73" s="289"/>
      <c r="L73" s="289"/>
      <c r="M73" s="289"/>
      <c r="N73" s="289"/>
      <c r="O73" s="289"/>
      <c r="P73" s="289"/>
      <c r="Q73" s="289"/>
    </row>
    <row r="74" spans="1:17" ht="15">
      <c r="A74" s="288"/>
      <c r="B74" s="288"/>
      <c r="C74" s="289"/>
      <c r="D74" s="289"/>
      <c r="E74" s="300"/>
      <c r="F74" s="289"/>
      <c r="G74" s="289"/>
      <c r="H74" s="289"/>
      <c r="I74" s="289"/>
      <c r="J74" s="289"/>
      <c r="K74" s="289"/>
      <c r="L74" s="289"/>
      <c r="M74" s="289"/>
      <c r="N74" s="289"/>
      <c r="O74" s="289"/>
      <c r="P74" s="289"/>
      <c r="Q74" s="289"/>
    </row>
    <row r="75" spans="1:17" ht="15">
      <c r="A75" s="288"/>
      <c r="B75" s="288"/>
      <c r="C75" s="289"/>
      <c r="D75" s="289"/>
      <c r="E75" s="300"/>
      <c r="F75" s="289"/>
      <c r="G75" s="289"/>
      <c r="H75" s="289"/>
      <c r="I75" s="289"/>
      <c r="J75" s="289"/>
      <c r="K75" s="289"/>
      <c r="L75" s="289"/>
      <c r="M75" s="289"/>
      <c r="N75" s="289"/>
      <c r="O75" s="289"/>
      <c r="P75" s="289"/>
      <c r="Q75" s="289"/>
    </row>
    <row r="76" spans="1:17" ht="15">
      <c r="A76" s="288"/>
      <c r="B76" s="288"/>
      <c r="C76" s="289"/>
      <c r="D76" s="289"/>
      <c r="E76" s="300"/>
      <c r="F76" s="289"/>
      <c r="G76" s="289"/>
      <c r="H76" s="289"/>
      <c r="I76" s="289"/>
      <c r="J76" s="289"/>
      <c r="K76" s="289"/>
      <c r="L76" s="289"/>
      <c r="M76" s="289"/>
      <c r="N76" s="289"/>
      <c r="O76" s="289"/>
      <c r="P76" s="289"/>
      <c r="Q76" s="289"/>
    </row>
    <row r="77" spans="1:17" ht="15">
      <c r="A77" s="288"/>
      <c r="B77" s="288"/>
      <c r="C77" s="289"/>
      <c r="D77" s="289"/>
      <c r="E77" s="300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</row>
    <row r="78" spans="1:17" ht="15">
      <c r="A78" s="288"/>
      <c r="B78" s="288"/>
      <c r="C78" s="289"/>
      <c r="D78" s="289"/>
      <c r="E78" s="300"/>
      <c r="F78" s="289"/>
      <c r="G78" s="289"/>
      <c r="H78" s="289"/>
      <c r="I78" s="289"/>
      <c r="J78" s="289"/>
      <c r="K78" s="289"/>
      <c r="L78" s="289"/>
      <c r="M78" s="289"/>
      <c r="N78" s="289"/>
      <c r="O78" s="289"/>
      <c r="P78" s="289"/>
      <c r="Q78" s="289"/>
    </row>
    <row r="79" spans="1:17" ht="15">
      <c r="A79" s="288"/>
      <c r="B79" s="288"/>
      <c r="C79" s="289"/>
      <c r="D79" s="289"/>
      <c r="E79" s="300"/>
      <c r="F79" s="289"/>
      <c r="G79" s="289"/>
      <c r="H79" s="289"/>
      <c r="I79" s="289"/>
      <c r="J79" s="289"/>
      <c r="K79" s="289"/>
      <c r="L79" s="289"/>
      <c r="M79" s="289"/>
      <c r="N79" s="289"/>
      <c r="O79" s="289"/>
      <c r="P79" s="289"/>
      <c r="Q79" s="289"/>
    </row>
    <row r="80" spans="1:17" ht="15">
      <c r="A80" s="288"/>
      <c r="B80" s="288"/>
      <c r="C80" s="289"/>
      <c r="D80" s="289"/>
      <c r="E80" s="300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</row>
    <row r="81" spans="1:17" ht="15">
      <c r="A81" s="288"/>
      <c r="B81" s="288"/>
      <c r="C81" s="289"/>
      <c r="D81" s="289"/>
      <c r="E81" s="300"/>
      <c r="F81" s="289"/>
      <c r="G81" s="289"/>
      <c r="H81" s="289"/>
      <c r="I81" s="289"/>
      <c r="J81" s="289"/>
      <c r="K81" s="289"/>
      <c r="L81" s="289"/>
      <c r="M81" s="289"/>
      <c r="N81" s="289"/>
      <c r="O81" s="289"/>
      <c r="P81" s="289"/>
      <c r="Q81" s="289"/>
    </row>
    <row r="82" spans="1:17" ht="15">
      <c r="A82" s="288"/>
      <c r="B82" s="288"/>
      <c r="C82" s="289"/>
      <c r="D82" s="289"/>
      <c r="E82" s="300"/>
      <c r="F82" s="289"/>
      <c r="G82" s="289"/>
      <c r="H82" s="289"/>
      <c r="I82" s="289"/>
      <c r="J82" s="289"/>
      <c r="K82" s="289"/>
      <c r="L82" s="289"/>
      <c r="M82" s="289"/>
      <c r="N82" s="289"/>
      <c r="O82" s="289"/>
      <c r="P82" s="289"/>
      <c r="Q82" s="289"/>
    </row>
    <row r="83" spans="1:17" ht="15">
      <c r="A83" s="288"/>
      <c r="B83" s="288"/>
      <c r="C83" s="289"/>
      <c r="D83" s="289"/>
      <c r="E83" s="300"/>
      <c r="F83" s="289"/>
      <c r="G83" s="289"/>
      <c r="H83" s="289"/>
      <c r="I83" s="289"/>
      <c r="J83" s="289"/>
      <c r="K83" s="289"/>
      <c r="L83" s="289"/>
      <c r="M83" s="289"/>
      <c r="N83" s="289"/>
      <c r="O83" s="289"/>
      <c r="P83" s="289"/>
      <c r="Q83" s="289"/>
    </row>
    <row r="84" spans="1:17" ht="15">
      <c r="A84" s="288"/>
      <c r="B84" s="288"/>
      <c r="C84" s="289"/>
      <c r="D84" s="289"/>
      <c r="E84" s="300"/>
      <c r="F84" s="289"/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</row>
    <row r="85" spans="1:17" ht="15">
      <c r="A85" s="288"/>
      <c r="B85" s="288"/>
      <c r="C85" s="289"/>
      <c r="D85" s="289"/>
      <c r="E85" s="300"/>
      <c r="F85" s="289"/>
      <c r="G85" s="289"/>
      <c r="H85" s="289"/>
      <c r="I85" s="289"/>
      <c r="J85" s="289"/>
      <c r="K85" s="289"/>
      <c r="L85" s="289"/>
      <c r="M85" s="289"/>
      <c r="N85" s="289"/>
      <c r="O85" s="289"/>
      <c r="P85" s="289"/>
      <c r="Q85" s="289"/>
    </row>
    <row r="86" spans="1:17" ht="15">
      <c r="A86" s="288"/>
      <c r="B86" s="288"/>
      <c r="C86" s="289"/>
      <c r="D86" s="289"/>
      <c r="E86" s="300"/>
      <c r="F86" s="289"/>
      <c r="G86" s="289"/>
      <c r="H86" s="289"/>
      <c r="I86" s="289"/>
      <c r="J86" s="289"/>
      <c r="K86" s="289"/>
      <c r="L86" s="289"/>
      <c r="M86" s="289"/>
      <c r="N86" s="289"/>
      <c r="O86" s="289"/>
      <c r="P86" s="289"/>
      <c r="Q86" s="289"/>
    </row>
    <row r="87" spans="1:17" ht="15">
      <c r="A87" s="288"/>
      <c r="B87" s="288"/>
      <c r="C87" s="289"/>
      <c r="D87" s="289"/>
      <c r="E87" s="300"/>
      <c r="F87" s="289"/>
      <c r="G87" s="289"/>
      <c r="H87" s="289"/>
      <c r="I87" s="289"/>
      <c r="J87" s="289"/>
      <c r="K87" s="289"/>
      <c r="L87" s="289"/>
      <c r="M87" s="289"/>
      <c r="N87" s="289"/>
      <c r="O87" s="289"/>
      <c r="P87" s="289"/>
      <c r="Q87" s="289"/>
    </row>
    <row r="88" spans="1:17" ht="15">
      <c r="A88" s="288"/>
      <c r="B88" s="288"/>
      <c r="C88" s="289"/>
      <c r="D88" s="289"/>
      <c r="E88" s="300"/>
      <c r="F88" s="289"/>
      <c r="G88" s="289"/>
      <c r="H88" s="289"/>
      <c r="I88" s="289"/>
      <c r="J88" s="289"/>
      <c r="K88" s="289"/>
      <c r="L88" s="289"/>
      <c r="M88" s="289"/>
      <c r="N88" s="289"/>
      <c r="O88" s="289"/>
      <c r="P88" s="289"/>
      <c r="Q88" s="289"/>
    </row>
    <row r="89" spans="1:17" ht="15">
      <c r="A89" s="288"/>
      <c r="B89" s="288"/>
      <c r="C89" s="289"/>
      <c r="D89" s="289"/>
      <c r="E89" s="300"/>
      <c r="F89" s="289"/>
      <c r="G89" s="289"/>
      <c r="H89" s="289"/>
      <c r="I89" s="289"/>
      <c r="J89" s="289"/>
      <c r="K89" s="289"/>
      <c r="L89" s="289"/>
      <c r="M89" s="289"/>
      <c r="N89" s="289"/>
      <c r="O89" s="289"/>
      <c r="P89" s="289"/>
      <c r="Q89" s="289"/>
    </row>
    <row r="90" spans="1:17" ht="15">
      <c r="A90" s="288"/>
      <c r="B90" s="288"/>
      <c r="C90" s="289"/>
      <c r="D90" s="289"/>
      <c r="E90" s="300"/>
      <c r="F90" s="289"/>
      <c r="G90" s="289"/>
      <c r="H90" s="289"/>
      <c r="I90" s="289"/>
      <c r="J90" s="289"/>
      <c r="K90" s="289"/>
      <c r="L90" s="289"/>
      <c r="M90" s="289"/>
      <c r="N90" s="289"/>
      <c r="O90" s="289"/>
      <c r="P90" s="289"/>
      <c r="Q90" s="289"/>
    </row>
    <row r="91" spans="1:17" ht="15">
      <c r="A91" s="288"/>
      <c r="B91" s="288"/>
      <c r="C91" s="289"/>
      <c r="D91" s="289"/>
      <c r="E91" s="300"/>
      <c r="F91" s="289"/>
      <c r="G91" s="289"/>
      <c r="H91" s="289"/>
      <c r="I91" s="289"/>
      <c r="J91" s="289"/>
      <c r="K91" s="289"/>
      <c r="L91" s="289"/>
      <c r="M91" s="289"/>
      <c r="N91" s="289"/>
      <c r="O91" s="289"/>
      <c r="P91" s="289"/>
      <c r="Q91" s="289"/>
    </row>
    <row r="92" spans="1:17" ht="15">
      <c r="A92" s="288"/>
      <c r="B92" s="288"/>
      <c r="C92" s="289"/>
      <c r="D92" s="289"/>
      <c r="E92" s="300"/>
      <c r="F92" s="289"/>
      <c r="G92" s="289"/>
      <c r="H92" s="289"/>
      <c r="I92" s="289"/>
      <c r="J92" s="289"/>
      <c r="K92" s="289"/>
      <c r="L92" s="289"/>
      <c r="M92" s="289"/>
      <c r="N92" s="289"/>
      <c r="O92" s="289"/>
      <c r="P92" s="289"/>
      <c r="Q92" s="289"/>
    </row>
    <row r="93" spans="1:17" ht="15">
      <c r="A93" s="288"/>
      <c r="B93" s="288"/>
      <c r="C93" s="289"/>
      <c r="D93" s="289"/>
      <c r="E93" s="300"/>
      <c r="F93" s="289"/>
      <c r="G93" s="289"/>
      <c r="H93" s="289"/>
      <c r="I93" s="289"/>
      <c r="J93" s="289"/>
      <c r="K93" s="289"/>
      <c r="L93" s="289"/>
      <c r="M93" s="289"/>
      <c r="N93" s="289"/>
      <c r="O93" s="289"/>
      <c r="P93" s="289"/>
      <c r="Q93" s="289"/>
    </row>
    <row r="94" spans="1:17" ht="15">
      <c r="A94" s="288"/>
      <c r="B94" s="288"/>
      <c r="C94" s="289"/>
      <c r="D94" s="289"/>
      <c r="E94" s="300"/>
      <c r="F94" s="289"/>
      <c r="G94" s="289"/>
      <c r="H94" s="289"/>
      <c r="I94" s="289"/>
      <c r="J94" s="289"/>
      <c r="K94" s="289"/>
      <c r="L94" s="289"/>
      <c r="M94" s="289"/>
      <c r="N94" s="289"/>
      <c r="O94" s="289"/>
      <c r="P94" s="289"/>
      <c r="Q94" s="289"/>
    </row>
    <row r="95" spans="1:17" ht="15">
      <c r="A95" s="288"/>
      <c r="B95" s="288"/>
      <c r="C95" s="289"/>
      <c r="D95" s="289"/>
      <c r="E95" s="300"/>
      <c r="F95" s="289"/>
      <c r="G95" s="289"/>
      <c r="H95" s="289"/>
      <c r="I95" s="289"/>
      <c r="J95" s="289"/>
      <c r="K95" s="289"/>
      <c r="L95" s="289"/>
      <c r="M95" s="289"/>
      <c r="N95" s="289"/>
      <c r="O95" s="289"/>
      <c r="P95" s="289"/>
      <c r="Q95" s="289"/>
    </row>
    <row r="96" spans="1:17" ht="15">
      <c r="A96" s="288"/>
      <c r="B96" s="288"/>
      <c r="C96" s="289"/>
      <c r="D96" s="289"/>
      <c r="E96" s="300"/>
      <c r="F96" s="289"/>
      <c r="G96" s="289"/>
      <c r="H96" s="289"/>
      <c r="I96" s="289"/>
      <c r="J96" s="289"/>
      <c r="K96" s="289"/>
      <c r="L96" s="289"/>
      <c r="M96" s="289"/>
      <c r="N96" s="289"/>
      <c r="O96" s="289"/>
      <c r="P96" s="289"/>
      <c r="Q96" s="289"/>
    </row>
    <row r="97" spans="1:17" ht="15">
      <c r="A97" s="288"/>
      <c r="B97" s="288"/>
      <c r="C97" s="289"/>
      <c r="D97" s="289"/>
      <c r="E97" s="300"/>
      <c r="F97" s="289"/>
      <c r="G97" s="289"/>
      <c r="H97" s="289"/>
      <c r="I97" s="289"/>
      <c r="J97" s="289"/>
      <c r="K97" s="289"/>
      <c r="L97" s="289"/>
      <c r="M97" s="289"/>
      <c r="N97" s="289"/>
      <c r="O97" s="289"/>
      <c r="P97" s="289"/>
      <c r="Q97" s="289"/>
    </row>
    <row r="98" spans="1:17" ht="15">
      <c r="A98" s="288"/>
      <c r="B98" s="288"/>
      <c r="C98" s="289"/>
      <c r="D98" s="289"/>
      <c r="E98" s="300"/>
      <c r="F98" s="289"/>
      <c r="G98" s="289"/>
      <c r="H98" s="289"/>
      <c r="I98" s="289"/>
      <c r="J98" s="289"/>
      <c r="K98" s="289"/>
      <c r="L98" s="289"/>
      <c r="M98" s="289"/>
      <c r="N98" s="289"/>
      <c r="O98" s="289"/>
      <c r="P98" s="289"/>
      <c r="Q98" s="289"/>
    </row>
    <row r="99" spans="1:17" ht="15">
      <c r="A99" s="288"/>
      <c r="B99" s="288"/>
      <c r="C99" s="289"/>
      <c r="D99" s="289"/>
      <c r="E99" s="300"/>
      <c r="F99" s="289"/>
      <c r="G99" s="289"/>
      <c r="H99" s="289"/>
      <c r="I99" s="289"/>
      <c r="J99" s="289"/>
      <c r="K99" s="289"/>
      <c r="L99" s="289"/>
      <c r="M99" s="289"/>
      <c r="N99" s="289"/>
      <c r="O99" s="289"/>
      <c r="P99" s="289"/>
      <c r="Q99" s="289"/>
    </row>
    <row r="100" spans="1:17" ht="15">
      <c r="A100" s="288"/>
      <c r="B100" s="288"/>
      <c r="C100" s="289"/>
      <c r="D100" s="289"/>
      <c r="E100" s="300"/>
      <c r="F100" s="289"/>
      <c r="G100" s="289"/>
      <c r="H100" s="289"/>
      <c r="I100" s="289"/>
      <c r="J100" s="289"/>
      <c r="K100" s="289"/>
      <c r="L100" s="289"/>
      <c r="M100" s="289"/>
      <c r="N100" s="289"/>
      <c r="O100" s="289"/>
      <c r="P100" s="289"/>
      <c r="Q100" s="289"/>
    </row>
    <row r="101" spans="1:17" ht="15">
      <c r="A101" s="288"/>
      <c r="B101" s="288"/>
      <c r="C101" s="289"/>
      <c r="D101" s="289"/>
      <c r="E101" s="300"/>
      <c r="F101" s="289"/>
      <c r="G101" s="289"/>
      <c r="H101" s="289"/>
      <c r="I101" s="289"/>
      <c r="J101" s="289"/>
      <c r="K101" s="289"/>
      <c r="L101" s="289"/>
      <c r="M101" s="289"/>
      <c r="N101" s="289"/>
      <c r="O101" s="289"/>
      <c r="P101" s="289"/>
      <c r="Q101" s="289"/>
    </row>
    <row r="102" spans="1:17" ht="15">
      <c r="A102" s="288"/>
      <c r="B102" s="288"/>
      <c r="C102" s="289"/>
      <c r="D102" s="289"/>
      <c r="E102" s="300"/>
      <c r="F102" s="289"/>
      <c r="G102" s="289"/>
      <c r="H102" s="289"/>
      <c r="I102" s="289"/>
      <c r="J102" s="289"/>
      <c r="K102" s="289"/>
      <c r="L102" s="289"/>
      <c r="M102" s="289"/>
      <c r="N102" s="289"/>
      <c r="O102" s="289"/>
      <c r="P102" s="289"/>
      <c r="Q102" s="289"/>
    </row>
    <row r="103" spans="1:17" ht="15">
      <c r="A103" s="288"/>
      <c r="B103" s="288"/>
      <c r="C103" s="289"/>
      <c r="D103" s="289"/>
      <c r="E103" s="300"/>
      <c r="F103" s="289"/>
      <c r="G103" s="289"/>
      <c r="H103" s="289"/>
      <c r="I103" s="289"/>
      <c r="J103" s="289"/>
      <c r="K103" s="289"/>
      <c r="L103" s="289"/>
      <c r="M103" s="289"/>
      <c r="N103" s="289"/>
      <c r="O103" s="289"/>
      <c r="P103" s="289"/>
      <c r="Q103" s="289"/>
    </row>
    <row r="104" spans="1:17" ht="15">
      <c r="A104" s="288"/>
      <c r="B104" s="288"/>
      <c r="C104" s="289"/>
      <c r="D104" s="289"/>
      <c r="E104" s="300"/>
      <c r="F104" s="289"/>
      <c r="G104" s="289"/>
      <c r="H104" s="289"/>
      <c r="I104" s="289"/>
      <c r="J104" s="289"/>
      <c r="K104" s="289"/>
      <c r="L104" s="289"/>
      <c r="M104" s="289"/>
      <c r="N104" s="289"/>
      <c r="O104" s="289"/>
      <c r="P104" s="289"/>
      <c r="Q104" s="289"/>
    </row>
    <row r="105" spans="1:17" ht="15">
      <c r="A105" s="288"/>
      <c r="B105" s="288"/>
      <c r="C105" s="289"/>
      <c r="D105" s="289"/>
      <c r="E105" s="300"/>
      <c r="F105" s="289"/>
      <c r="G105" s="289"/>
      <c r="H105" s="289"/>
      <c r="I105" s="289"/>
      <c r="J105" s="289"/>
      <c r="K105" s="289"/>
      <c r="L105" s="289"/>
      <c r="M105" s="289"/>
      <c r="N105" s="289"/>
      <c r="O105" s="289"/>
      <c r="P105" s="289"/>
      <c r="Q105" s="289"/>
    </row>
    <row r="106" spans="1:17" ht="15">
      <c r="A106" s="288"/>
      <c r="B106" s="288"/>
      <c r="C106" s="289"/>
      <c r="D106" s="289"/>
      <c r="E106" s="300"/>
      <c r="F106" s="289"/>
      <c r="G106" s="289"/>
      <c r="H106" s="289"/>
      <c r="I106" s="289"/>
      <c r="J106" s="289"/>
      <c r="K106" s="289"/>
      <c r="L106" s="289"/>
      <c r="M106" s="289"/>
      <c r="N106" s="289"/>
      <c r="O106" s="289"/>
      <c r="P106" s="289"/>
      <c r="Q106" s="289"/>
    </row>
    <row r="107" spans="1:17" ht="15">
      <c r="A107" s="288"/>
      <c r="B107" s="288"/>
      <c r="C107" s="289"/>
      <c r="D107" s="289"/>
      <c r="E107" s="300"/>
      <c r="F107" s="289"/>
      <c r="G107" s="289"/>
      <c r="H107" s="289"/>
      <c r="I107" s="289"/>
      <c r="J107" s="289"/>
      <c r="K107" s="289"/>
      <c r="L107" s="289"/>
      <c r="M107" s="289"/>
      <c r="N107" s="289"/>
      <c r="O107" s="289"/>
      <c r="P107" s="289"/>
      <c r="Q107" s="289"/>
    </row>
    <row r="108" spans="1:17" ht="15">
      <c r="A108" s="288"/>
      <c r="B108" s="288"/>
      <c r="C108" s="289"/>
      <c r="D108" s="289"/>
      <c r="E108" s="300"/>
      <c r="F108" s="289"/>
      <c r="G108" s="289"/>
      <c r="H108" s="289"/>
      <c r="I108" s="289"/>
      <c r="J108" s="289"/>
      <c r="K108" s="289"/>
      <c r="L108" s="289"/>
      <c r="M108" s="289"/>
      <c r="N108" s="289"/>
      <c r="O108" s="289"/>
      <c r="P108" s="289"/>
      <c r="Q108" s="289"/>
    </row>
    <row r="109" spans="1:17" ht="15">
      <c r="A109" s="288"/>
      <c r="B109" s="288"/>
      <c r="C109" s="289"/>
      <c r="D109" s="289"/>
      <c r="E109" s="300"/>
      <c r="F109" s="289"/>
      <c r="G109" s="289"/>
      <c r="H109" s="289"/>
      <c r="I109" s="289"/>
      <c r="J109" s="289"/>
      <c r="K109" s="289"/>
      <c r="L109" s="289"/>
      <c r="M109" s="289"/>
      <c r="N109" s="289"/>
      <c r="O109" s="289"/>
      <c r="P109" s="289"/>
      <c r="Q109" s="289"/>
    </row>
    <row r="110" spans="1:17" ht="15">
      <c r="A110" s="288"/>
      <c r="B110" s="288"/>
      <c r="C110" s="300"/>
      <c r="D110" s="300"/>
      <c r="E110" s="300"/>
      <c r="F110" s="300"/>
      <c r="G110" s="300"/>
      <c r="H110" s="300"/>
      <c r="I110" s="300"/>
      <c r="J110" s="300"/>
      <c r="K110" s="300"/>
      <c r="L110" s="300"/>
      <c r="M110" s="300"/>
      <c r="N110" s="300"/>
      <c r="O110" s="300"/>
      <c r="P110" s="300"/>
      <c r="Q110" s="289"/>
    </row>
    <row r="111" spans="1:17" ht="15">
      <c r="A111" s="288"/>
      <c r="B111" s="288"/>
      <c r="C111" s="300"/>
      <c r="D111" s="300"/>
      <c r="E111" s="300"/>
      <c r="F111" s="300"/>
      <c r="G111" s="300"/>
      <c r="H111" s="300"/>
      <c r="I111" s="300"/>
      <c r="J111" s="300"/>
      <c r="K111" s="300"/>
      <c r="L111" s="300"/>
      <c r="M111" s="300"/>
      <c r="N111" s="300"/>
      <c r="O111" s="300"/>
      <c r="P111" s="300"/>
      <c r="Q111" s="289"/>
    </row>
    <row r="112" spans="1:17" ht="15">
      <c r="A112" s="288"/>
      <c r="B112" s="288"/>
      <c r="C112" s="300"/>
      <c r="D112" s="300"/>
      <c r="E112" s="300"/>
      <c r="F112" s="300"/>
      <c r="G112" s="300"/>
      <c r="H112" s="300"/>
      <c r="I112" s="300"/>
      <c r="J112" s="300"/>
      <c r="K112" s="300"/>
      <c r="L112" s="300"/>
      <c r="M112" s="300"/>
      <c r="N112" s="300"/>
      <c r="O112" s="300"/>
      <c r="P112" s="300"/>
      <c r="Q112" s="289"/>
    </row>
    <row r="113" spans="1:17" ht="15">
      <c r="A113" s="288"/>
      <c r="B113" s="288"/>
      <c r="C113" s="300"/>
      <c r="D113" s="300"/>
      <c r="E113" s="300"/>
      <c r="F113" s="300"/>
      <c r="G113" s="300"/>
      <c r="H113" s="300"/>
      <c r="I113" s="300"/>
      <c r="J113" s="300"/>
      <c r="K113" s="300"/>
      <c r="L113" s="300"/>
      <c r="M113" s="300"/>
      <c r="N113" s="300"/>
      <c r="O113" s="300"/>
      <c r="P113" s="300"/>
      <c r="Q113" s="289"/>
    </row>
    <row r="114" spans="1:17" ht="15">
      <c r="A114" s="288"/>
      <c r="B114" s="288"/>
      <c r="C114" s="300"/>
      <c r="D114" s="300"/>
      <c r="E114" s="300"/>
      <c r="F114" s="300"/>
      <c r="G114" s="300"/>
      <c r="H114" s="300"/>
      <c r="I114" s="300"/>
      <c r="J114" s="300"/>
      <c r="K114" s="300"/>
      <c r="L114" s="300"/>
      <c r="M114" s="300"/>
      <c r="N114" s="300"/>
      <c r="O114" s="300"/>
      <c r="P114" s="300"/>
      <c r="Q114" s="289"/>
    </row>
    <row r="115" spans="1:17" ht="15">
      <c r="A115" s="288"/>
      <c r="B115" s="288"/>
      <c r="C115" s="300"/>
      <c r="D115" s="300"/>
      <c r="E115" s="300"/>
      <c r="F115" s="300"/>
      <c r="G115" s="300"/>
      <c r="H115" s="300"/>
      <c r="I115" s="300"/>
      <c r="J115" s="300"/>
      <c r="K115" s="300"/>
      <c r="L115" s="300"/>
      <c r="M115" s="300"/>
      <c r="N115" s="300"/>
      <c r="O115" s="300"/>
      <c r="P115" s="300"/>
      <c r="Q115" s="289"/>
    </row>
    <row r="116" spans="1:17" ht="15">
      <c r="A116" s="288"/>
      <c r="B116" s="288"/>
      <c r="C116" s="300"/>
      <c r="D116" s="300"/>
      <c r="E116" s="300"/>
      <c r="F116" s="300"/>
      <c r="G116" s="300"/>
      <c r="H116" s="300"/>
      <c r="I116" s="300"/>
      <c r="J116" s="300"/>
      <c r="K116" s="300"/>
      <c r="L116" s="300"/>
      <c r="M116" s="300"/>
      <c r="N116" s="300"/>
      <c r="O116" s="300"/>
      <c r="P116" s="300"/>
      <c r="Q116" s="289"/>
    </row>
    <row r="117" spans="1:17" ht="15">
      <c r="A117" s="288"/>
      <c r="B117" s="288"/>
      <c r="C117" s="300"/>
      <c r="D117" s="300"/>
      <c r="E117" s="300"/>
      <c r="F117" s="300"/>
      <c r="G117" s="300"/>
      <c r="H117" s="300"/>
      <c r="I117" s="300"/>
      <c r="J117" s="300"/>
      <c r="K117" s="300"/>
      <c r="L117" s="300"/>
      <c r="M117" s="300"/>
      <c r="N117" s="300"/>
      <c r="O117" s="300"/>
      <c r="P117" s="300"/>
      <c r="Q117" s="289"/>
    </row>
    <row r="118" spans="1:17" ht="15">
      <c r="A118" s="288"/>
      <c r="B118" s="288"/>
      <c r="C118" s="300"/>
      <c r="D118" s="300"/>
      <c r="E118" s="300"/>
      <c r="F118" s="300"/>
      <c r="G118" s="300"/>
      <c r="H118" s="300"/>
      <c r="I118" s="300"/>
      <c r="J118" s="300"/>
      <c r="K118" s="300"/>
      <c r="L118" s="300"/>
      <c r="M118" s="300"/>
      <c r="N118" s="300"/>
      <c r="O118" s="300"/>
      <c r="P118" s="300"/>
      <c r="Q118" s="289"/>
    </row>
    <row r="119" spans="1:17" ht="15">
      <c r="A119" s="288"/>
      <c r="B119" s="288"/>
      <c r="C119" s="300"/>
      <c r="D119" s="300"/>
      <c r="E119" s="300"/>
      <c r="F119" s="300"/>
      <c r="G119" s="300"/>
      <c r="H119" s="300"/>
      <c r="I119" s="300"/>
      <c r="J119" s="300"/>
      <c r="K119" s="300"/>
      <c r="L119" s="300"/>
      <c r="M119" s="300"/>
      <c r="N119" s="300"/>
      <c r="O119" s="300"/>
      <c r="P119" s="300"/>
      <c r="Q119" s="289"/>
    </row>
    <row r="120" spans="1:17" ht="15">
      <c r="A120" s="288"/>
      <c r="B120" s="288"/>
      <c r="C120" s="300"/>
      <c r="D120" s="300"/>
      <c r="E120" s="300"/>
      <c r="F120" s="300"/>
      <c r="G120" s="300"/>
      <c r="H120" s="300"/>
      <c r="I120" s="300"/>
      <c r="J120" s="300"/>
      <c r="K120" s="300"/>
      <c r="L120" s="300"/>
      <c r="M120" s="300"/>
      <c r="N120" s="300"/>
      <c r="O120" s="300"/>
      <c r="P120" s="300"/>
      <c r="Q120" s="289"/>
    </row>
    <row r="121" spans="1:17" ht="15">
      <c r="A121" s="288"/>
      <c r="B121" s="288"/>
      <c r="C121" s="300"/>
      <c r="D121" s="300"/>
      <c r="E121" s="300"/>
      <c r="F121" s="300"/>
      <c r="G121" s="300"/>
      <c r="H121" s="300"/>
      <c r="I121" s="300"/>
      <c r="J121" s="300"/>
      <c r="K121" s="300"/>
      <c r="L121" s="300"/>
      <c r="M121" s="300"/>
      <c r="N121" s="300"/>
      <c r="O121" s="300"/>
      <c r="P121" s="300"/>
      <c r="Q121" s="289"/>
    </row>
    <row r="122" spans="1:17" ht="15">
      <c r="A122" s="288"/>
      <c r="B122" s="288"/>
      <c r="C122" s="300"/>
      <c r="D122" s="300"/>
      <c r="E122" s="300"/>
      <c r="F122" s="300"/>
      <c r="G122" s="300"/>
      <c r="H122" s="300"/>
      <c r="I122" s="300"/>
      <c r="J122" s="300"/>
      <c r="K122" s="300"/>
      <c r="L122" s="300"/>
      <c r="M122" s="300"/>
      <c r="N122" s="300"/>
      <c r="O122" s="300"/>
      <c r="P122" s="300"/>
      <c r="Q122" s="289"/>
    </row>
    <row r="123" spans="1:17" ht="15">
      <c r="A123" s="288"/>
      <c r="B123" s="288"/>
      <c r="C123" s="300"/>
      <c r="D123" s="300"/>
      <c r="E123" s="300"/>
      <c r="F123" s="300"/>
      <c r="G123" s="300"/>
      <c r="H123" s="300"/>
      <c r="I123" s="300"/>
      <c r="J123" s="300"/>
      <c r="K123" s="300"/>
      <c r="L123" s="300"/>
      <c r="M123" s="300"/>
      <c r="N123" s="300"/>
      <c r="O123" s="300"/>
      <c r="P123" s="300"/>
      <c r="Q123" s="289"/>
    </row>
    <row r="124" spans="1:17" ht="15">
      <c r="A124" s="288"/>
      <c r="B124" s="288"/>
      <c r="C124" s="300"/>
      <c r="D124" s="300"/>
      <c r="E124" s="300"/>
      <c r="F124" s="300"/>
      <c r="G124" s="300"/>
      <c r="H124" s="300"/>
      <c r="I124" s="300"/>
      <c r="J124" s="300"/>
      <c r="K124" s="300"/>
      <c r="L124" s="300"/>
      <c r="M124" s="300"/>
      <c r="N124" s="300"/>
      <c r="O124" s="300"/>
      <c r="P124" s="300"/>
      <c r="Q124" s="289"/>
    </row>
    <row r="125" spans="1:17" ht="15">
      <c r="A125" s="288"/>
      <c r="B125" s="288"/>
      <c r="C125" s="300"/>
      <c r="D125" s="300"/>
      <c r="E125" s="300"/>
      <c r="F125" s="300"/>
      <c r="G125" s="300"/>
      <c r="H125" s="300"/>
      <c r="I125" s="300"/>
      <c r="J125" s="300"/>
      <c r="K125" s="300"/>
      <c r="L125" s="300"/>
      <c r="M125" s="300"/>
      <c r="N125" s="300"/>
      <c r="O125" s="300"/>
      <c r="P125" s="300"/>
      <c r="Q125" s="289"/>
    </row>
    <row r="126" spans="1:17" ht="15">
      <c r="A126" s="288"/>
      <c r="B126" s="288"/>
      <c r="C126" s="300"/>
      <c r="D126" s="300"/>
      <c r="E126" s="300"/>
      <c r="F126" s="300"/>
      <c r="G126" s="300"/>
      <c r="H126" s="300"/>
      <c r="I126" s="300"/>
      <c r="J126" s="300"/>
      <c r="K126" s="300"/>
      <c r="L126" s="300"/>
      <c r="M126" s="300"/>
      <c r="N126" s="300"/>
      <c r="O126" s="300"/>
      <c r="P126" s="300"/>
      <c r="Q126" s="289"/>
    </row>
    <row r="127" spans="1:17" ht="15">
      <c r="A127" s="288"/>
      <c r="B127" s="288"/>
      <c r="C127" s="300"/>
      <c r="D127" s="300"/>
      <c r="E127" s="300"/>
      <c r="F127" s="300"/>
      <c r="G127" s="300"/>
      <c r="H127" s="300"/>
      <c r="I127" s="300"/>
      <c r="J127" s="300"/>
      <c r="K127" s="300"/>
      <c r="L127" s="300"/>
      <c r="M127" s="300"/>
      <c r="N127" s="300"/>
      <c r="O127" s="300"/>
      <c r="P127" s="300"/>
      <c r="Q127" s="289"/>
    </row>
    <row r="128" spans="1:17" ht="15">
      <c r="A128" s="288"/>
      <c r="B128" s="288"/>
      <c r="C128" s="300"/>
      <c r="D128" s="300"/>
      <c r="E128" s="300"/>
      <c r="F128" s="300"/>
      <c r="G128" s="300"/>
      <c r="H128" s="300"/>
      <c r="I128" s="300"/>
      <c r="J128" s="300"/>
      <c r="K128" s="300"/>
      <c r="L128" s="300"/>
      <c r="M128" s="300"/>
      <c r="N128" s="300"/>
      <c r="O128" s="300"/>
      <c r="P128" s="300"/>
      <c r="Q128" s="289"/>
    </row>
    <row r="129" spans="1:17" ht="15">
      <c r="A129" s="288"/>
      <c r="B129" s="288"/>
      <c r="C129" s="300"/>
      <c r="D129" s="300"/>
      <c r="E129" s="300"/>
      <c r="F129" s="300"/>
      <c r="G129" s="300"/>
      <c r="H129" s="300"/>
      <c r="I129" s="300"/>
      <c r="J129" s="300"/>
      <c r="K129" s="300"/>
      <c r="L129" s="300"/>
      <c r="M129" s="300"/>
      <c r="N129" s="300"/>
      <c r="O129" s="300"/>
      <c r="P129" s="300"/>
      <c r="Q129" s="289"/>
    </row>
    <row r="130" spans="1:17" ht="15">
      <c r="A130" s="288"/>
      <c r="B130" s="288"/>
      <c r="C130" s="300"/>
      <c r="D130" s="300"/>
      <c r="E130" s="300"/>
      <c r="F130" s="300"/>
      <c r="G130" s="300"/>
      <c r="H130" s="300"/>
      <c r="I130" s="300"/>
      <c r="J130" s="300"/>
      <c r="K130" s="300"/>
      <c r="L130" s="300"/>
      <c r="M130" s="300"/>
      <c r="N130" s="300"/>
      <c r="O130" s="300"/>
      <c r="P130" s="300"/>
      <c r="Q130" s="289"/>
    </row>
    <row r="131" spans="1:17" ht="15">
      <c r="A131" s="288"/>
      <c r="B131" s="288"/>
      <c r="C131" s="300"/>
      <c r="D131" s="300"/>
      <c r="E131" s="300"/>
      <c r="F131" s="300"/>
      <c r="G131" s="300"/>
      <c r="H131" s="300"/>
      <c r="I131" s="300"/>
      <c r="J131" s="300"/>
      <c r="K131" s="300"/>
      <c r="L131" s="300"/>
      <c r="M131" s="300"/>
      <c r="N131" s="300"/>
      <c r="O131" s="300"/>
      <c r="P131" s="300"/>
      <c r="Q131" s="289"/>
    </row>
    <row r="132" spans="1:17" ht="15">
      <c r="A132" s="288"/>
      <c r="B132" s="288"/>
      <c r="C132" s="300"/>
      <c r="D132" s="300"/>
      <c r="E132" s="300"/>
      <c r="F132" s="300"/>
      <c r="G132" s="300"/>
      <c r="H132" s="300"/>
      <c r="I132" s="300"/>
      <c r="J132" s="300"/>
      <c r="K132" s="300"/>
      <c r="L132" s="300"/>
      <c r="M132" s="300"/>
      <c r="N132" s="300"/>
      <c r="O132" s="300"/>
      <c r="P132" s="300"/>
      <c r="Q132" s="289"/>
    </row>
    <row r="133" spans="1:17" ht="15">
      <c r="A133" s="288"/>
      <c r="B133" s="288"/>
      <c r="C133" s="300"/>
      <c r="D133" s="300"/>
      <c r="E133" s="300"/>
      <c r="F133" s="300"/>
      <c r="G133" s="300"/>
      <c r="H133" s="300"/>
      <c r="I133" s="300"/>
      <c r="J133" s="300"/>
      <c r="K133" s="300"/>
      <c r="L133" s="300"/>
      <c r="M133" s="300"/>
      <c r="N133" s="300"/>
      <c r="O133" s="300"/>
      <c r="P133" s="300"/>
      <c r="Q133" s="289"/>
    </row>
    <row r="134" spans="1:17" ht="15">
      <c r="A134" s="288"/>
      <c r="B134" s="288"/>
      <c r="C134" s="300"/>
      <c r="D134" s="300"/>
      <c r="E134" s="300"/>
      <c r="F134" s="300"/>
      <c r="G134" s="300"/>
      <c r="H134" s="300"/>
      <c r="I134" s="300"/>
      <c r="J134" s="300"/>
      <c r="K134" s="300"/>
      <c r="L134" s="300"/>
      <c r="M134" s="300"/>
      <c r="N134" s="300"/>
      <c r="O134" s="300"/>
      <c r="P134" s="300"/>
      <c r="Q134" s="289"/>
    </row>
    <row r="135" spans="1:17" ht="15">
      <c r="A135" s="288"/>
      <c r="B135" s="288"/>
      <c r="C135" s="300"/>
      <c r="D135" s="300"/>
      <c r="E135" s="300"/>
      <c r="F135" s="300"/>
      <c r="G135" s="300"/>
      <c r="H135" s="300"/>
      <c r="I135" s="300"/>
      <c r="J135" s="300"/>
      <c r="K135" s="300"/>
      <c r="L135" s="300"/>
      <c r="M135" s="300"/>
      <c r="N135" s="300"/>
      <c r="O135" s="300"/>
      <c r="P135" s="300"/>
      <c r="Q135" s="289"/>
    </row>
    <row r="136" spans="1:17" ht="15">
      <c r="A136" s="288"/>
      <c r="B136" s="288"/>
      <c r="C136" s="300"/>
      <c r="D136" s="300"/>
      <c r="E136" s="300"/>
      <c r="F136" s="300"/>
      <c r="G136" s="300"/>
      <c r="H136" s="300"/>
      <c r="I136" s="300"/>
      <c r="J136" s="300"/>
      <c r="K136" s="300"/>
      <c r="L136" s="300"/>
      <c r="M136" s="300"/>
      <c r="N136" s="300"/>
      <c r="O136" s="300"/>
      <c r="P136" s="300"/>
      <c r="Q136" s="289"/>
    </row>
    <row r="137" spans="1:17" ht="15">
      <c r="A137" s="288"/>
      <c r="B137" s="288"/>
      <c r="C137" s="300"/>
      <c r="D137" s="300"/>
      <c r="E137" s="300"/>
      <c r="F137" s="300"/>
      <c r="G137" s="300"/>
      <c r="H137" s="300"/>
      <c r="I137" s="300"/>
      <c r="J137" s="300"/>
      <c r="K137" s="300"/>
      <c r="L137" s="300"/>
      <c r="M137" s="300"/>
      <c r="N137" s="300"/>
      <c r="O137" s="300"/>
      <c r="P137" s="300"/>
      <c r="Q137" s="289"/>
    </row>
    <row r="138" spans="1:17" ht="15">
      <c r="A138" s="288"/>
      <c r="B138" s="288"/>
      <c r="C138" s="300"/>
      <c r="D138" s="300"/>
      <c r="E138" s="300"/>
      <c r="F138" s="300"/>
      <c r="G138" s="300"/>
      <c r="H138" s="300"/>
      <c r="I138" s="300"/>
      <c r="J138" s="300"/>
      <c r="K138" s="300"/>
      <c r="L138" s="300"/>
      <c r="M138" s="300"/>
      <c r="N138" s="300"/>
      <c r="O138" s="300"/>
      <c r="P138" s="300"/>
      <c r="Q138" s="289"/>
    </row>
    <row r="139" spans="1:17" ht="15">
      <c r="A139" s="288"/>
      <c r="B139" s="288"/>
      <c r="C139" s="300"/>
      <c r="D139" s="300"/>
      <c r="E139" s="300"/>
      <c r="F139" s="300"/>
      <c r="G139" s="300"/>
      <c r="H139" s="300"/>
      <c r="I139" s="300"/>
      <c r="J139" s="300"/>
      <c r="K139" s="300"/>
      <c r="L139" s="300"/>
      <c r="M139" s="300"/>
      <c r="N139" s="300"/>
      <c r="O139" s="300"/>
      <c r="P139" s="300"/>
      <c r="Q139" s="289"/>
    </row>
    <row r="140" spans="1:17" ht="15">
      <c r="A140" s="288"/>
      <c r="B140" s="288"/>
      <c r="C140" s="300"/>
      <c r="D140" s="300"/>
      <c r="E140" s="300"/>
      <c r="F140" s="300"/>
      <c r="G140" s="300"/>
      <c r="H140" s="300"/>
      <c r="I140" s="300"/>
      <c r="J140" s="300"/>
      <c r="K140" s="300"/>
      <c r="L140" s="300"/>
      <c r="M140" s="300"/>
      <c r="N140" s="300"/>
      <c r="O140" s="300"/>
      <c r="P140" s="300"/>
      <c r="Q140" s="289"/>
    </row>
    <row r="141" spans="1:17" ht="15">
      <c r="A141" s="288"/>
      <c r="B141" s="288"/>
      <c r="C141" s="300"/>
      <c r="D141" s="300"/>
      <c r="E141" s="300"/>
      <c r="F141" s="300"/>
      <c r="G141" s="300"/>
      <c r="H141" s="300"/>
      <c r="I141" s="300"/>
      <c r="J141" s="300"/>
      <c r="K141" s="300"/>
      <c r="L141" s="300"/>
      <c r="M141" s="300"/>
      <c r="N141" s="300"/>
      <c r="O141" s="300"/>
      <c r="P141" s="300"/>
      <c r="Q141" s="289"/>
    </row>
    <row r="142" spans="1:17" ht="15">
      <c r="A142" s="288"/>
      <c r="B142" s="288"/>
      <c r="C142" s="300"/>
      <c r="D142" s="300"/>
      <c r="E142" s="300"/>
      <c r="F142" s="300"/>
      <c r="G142" s="300"/>
      <c r="H142" s="300"/>
      <c r="I142" s="300"/>
      <c r="J142" s="300"/>
      <c r="K142" s="300"/>
      <c r="L142" s="300"/>
      <c r="M142" s="300"/>
      <c r="N142" s="300"/>
      <c r="O142" s="300"/>
      <c r="P142" s="300"/>
      <c r="Q142" s="289"/>
    </row>
    <row r="143" spans="1:17" ht="15">
      <c r="A143" s="288"/>
      <c r="B143" s="288"/>
      <c r="C143" s="300"/>
      <c r="D143" s="300"/>
      <c r="E143" s="300"/>
      <c r="F143" s="300"/>
      <c r="G143" s="300"/>
      <c r="H143" s="300"/>
      <c r="I143" s="300"/>
      <c r="J143" s="300"/>
      <c r="K143" s="300"/>
      <c r="L143" s="300"/>
      <c r="M143" s="300"/>
      <c r="N143" s="300"/>
      <c r="O143" s="300"/>
      <c r="P143" s="300"/>
      <c r="Q143" s="289"/>
    </row>
    <row r="144" spans="1:17" ht="15">
      <c r="A144" s="288"/>
      <c r="B144" s="288"/>
      <c r="C144" s="300"/>
      <c r="D144" s="300"/>
      <c r="E144" s="300"/>
      <c r="F144" s="300"/>
      <c r="G144" s="300"/>
      <c r="H144" s="300"/>
      <c r="I144" s="300"/>
      <c r="J144" s="300"/>
      <c r="K144" s="300"/>
      <c r="L144" s="300"/>
      <c r="M144" s="300"/>
      <c r="N144" s="300"/>
      <c r="O144" s="300"/>
      <c r="P144" s="300"/>
      <c r="Q144" s="289"/>
    </row>
    <row r="145" spans="1:17" ht="15">
      <c r="A145" s="288"/>
      <c r="B145" s="288"/>
      <c r="C145" s="300"/>
      <c r="D145" s="300"/>
      <c r="E145" s="300"/>
      <c r="F145" s="300"/>
      <c r="G145" s="300"/>
      <c r="H145" s="300"/>
      <c r="I145" s="300"/>
      <c r="J145" s="300"/>
      <c r="K145" s="300"/>
      <c r="L145" s="300"/>
      <c r="M145" s="300"/>
      <c r="N145" s="300"/>
      <c r="O145" s="300"/>
      <c r="P145" s="300"/>
      <c r="Q145" s="289"/>
    </row>
    <row r="146" spans="1:17" ht="15">
      <c r="A146" s="288"/>
      <c r="B146" s="288"/>
      <c r="C146" s="300"/>
      <c r="D146" s="300"/>
      <c r="E146" s="300"/>
      <c r="F146" s="300"/>
      <c r="G146" s="300"/>
      <c r="H146" s="300"/>
      <c r="I146" s="300"/>
      <c r="J146" s="300"/>
      <c r="K146" s="300"/>
      <c r="L146" s="300"/>
      <c r="M146" s="300"/>
      <c r="N146" s="300"/>
      <c r="O146" s="300"/>
      <c r="P146" s="300"/>
      <c r="Q146" s="289"/>
    </row>
    <row r="147" spans="1:17" ht="15">
      <c r="A147" s="288"/>
      <c r="B147" s="288"/>
      <c r="C147" s="300"/>
      <c r="D147" s="300"/>
      <c r="E147" s="300"/>
      <c r="F147" s="300"/>
      <c r="G147" s="300"/>
      <c r="H147" s="300"/>
      <c r="I147" s="300"/>
      <c r="J147" s="300"/>
      <c r="K147" s="300"/>
      <c r="L147" s="300"/>
      <c r="M147" s="300"/>
      <c r="N147" s="300"/>
      <c r="O147" s="300"/>
      <c r="P147" s="300"/>
      <c r="Q147" s="289"/>
    </row>
    <row r="148" spans="1:17" ht="15">
      <c r="A148" s="288"/>
      <c r="B148" s="288"/>
      <c r="C148" s="300"/>
      <c r="D148" s="300"/>
      <c r="E148" s="300"/>
      <c r="F148" s="300"/>
      <c r="G148" s="300"/>
      <c r="H148" s="300"/>
      <c r="I148" s="300"/>
      <c r="J148" s="300"/>
      <c r="K148" s="300"/>
      <c r="L148" s="300"/>
      <c r="M148" s="300"/>
      <c r="N148" s="300"/>
      <c r="O148" s="300"/>
      <c r="P148" s="300"/>
      <c r="Q148" s="289"/>
    </row>
    <row r="149" spans="1:17" ht="15">
      <c r="A149" s="288"/>
      <c r="B149" s="288"/>
      <c r="C149" s="300"/>
      <c r="D149" s="300"/>
      <c r="E149" s="300"/>
      <c r="F149" s="300"/>
      <c r="G149" s="300"/>
      <c r="H149" s="300"/>
      <c r="I149" s="300"/>
      <c r="J149" s="300"/>
      <c r="K149" s="300"/>
      <c r="L149" s="300"/>
      <c r="M149" s="300"/>
      <c r="N149" s="300"/>
      <c r="O149" s="300"/>
      <c r="P149" s="300"/>
      <c r="Q149" s="289"/>
    </row>
    <row r="150" spans="1:17" ht="15">
      <c r="A150" s="288"/>
      <c r="B150" s="288"/>
      <c r="C150" s="300"/>
      <c r="D150" s="300"/>
      <c r="E150" s="300"/>
      <c r="F150" s="300"/>
      <c r="G150" s="300"/>
      <c r="H150" s="300"/>
      <c r="I150" s="300"/>
      <c r="J150" s="300"/>
      <c r="K150" s="300"/>
      <c r="L150" s="300"/>
      <c r="M150" s="300"/>
      <c r="N150" s="300"/>
      <c r="O150" s="300"/>
      <c r="P150" s="300"/>
      <c r="Q150" s="289"/>
    </row>
    <row r="151" spans="1:17" ht="15">
      <c r="A151" s="288"/>
      <c r="B151" s="288"/>
      <c r="C151" s="300"/>
      <c r="D151" s="300"/>
      <c r="E151" s="300"/>
      <c r="F151" s="300"/>
      <c r="G151" s="300"/>
      <c r="H151" s="300"/>
      <c r="I151" s="300"/>
      <c r="J151" s="300"/>
      <c r="K151" s="300"/>
      <c r="L151" s="300"/>
      <c r="M151" s="300"/>
      <c r="N151" s="300"/>
      <c r="O151" s="300"/>
      <c r="P151" s="300"/>
      <c r="Q151" s="289"/>
    </row>
    <row r="152" spans="1:17" ht="15">
      <c r="A152" s="288"/>
      <c r="B152" s="288"/>
      <c r="C152" s="300"/>
      <c r="D152" s="300"/>
      <c r="E152" s="300"/>
      <c r="F152" s="300"/>
      <c r="G152" s="300"/>
      <c r="H152" s="300"/>
      <c r="I152" s="300"/>
      <c r="J152" s="300"/>
      <c r="K152" s="300"/>
      <c r="L152" s="300"/>
      <c r="M152" s="300"/>
      <c r="N152" s="300"/>
      <c r="O152" s="300"/>
      <c r="P152" s="300"/>
      <c r="Q152" s="289"/>
    </row>
    <row r="153" spans="1:17" ht="15">
      <c r="A153" s="288"/>
      <c r="B153" s="288"/>
      <c r="C153" s="300"/>
      <c r="D153" s="300"/>
      <c r="E153" s="300"/>
      <c r="F153" s="300"/>
      <c r="G153" s="300"/>
      <c r="H153" s="300"/>
      <c r="I153" s="300"/>
      <c r="J153" s="300"/>
      <c r="K153" s="300"/>
      <c r="L153" s="300"/>
      <c r="M153" s="300"/>
      <c r="N153" s="300"/>
      <c r="O153" s="300"/>
      <c r="P153" s="300"/>
      <c r="Q153" s="289"/>
    </row>
    <row r="154" spans="1:17" ht="15">
      <c r="A154" s="288"/>
      <c r="B154" s="288"/>
      <c r="C154" s="300"/>
      <c r="D154" s="300"/>
      <c r="E154" s="300"/>
      <c r="F154" s="300"/>
      <c r="G154" s="300"/>
      <c r="H154" s="300"/>
      <c r="I154" s="300"/>
      <c r="J154" s="300"/>
      <c r="K154" s="300"/>
      <c r="L154" s="300"/>
      <c r="M154" s="300"/>
      <c r="N154" s="300"/>
      <c r="O154" s="300"/>
      <c r="P154" s="300"/>
      <c r="Q154" s="289"/>
    </row>
    <row r="155" spans="1:17" ht="15">
      <c r="A155" s="288"/>
      <c r="B155" s="288"/>
      <c r="C155" s="300"/>
      <c r="D155" s="300"/>
      <c r="E155" s="300"/>
      <c r="F155" s="300"/>
      <c r="G155" s="300"/>
      <c r="H155" s="300"/>
      <c r="I155" s="300"/>
      <c r="J155" s="300"/>
      <c r="K155" s="300"/>
      <c r="L155" s="300"/>
      <c r="M155" s="300"/>
      <c r="N155" s="300"/>
      <c r="O155" s="300"/>
      <c r="P155" s="300"/>
      <c r="Q155" s="289"/>
    </row>
    <row r="156" spans="1:17" ht="15">
      <c r="A156" s="288"/>
      <c r="B156" s="288"/>
      <c r="C156" s="300"/>
      <c r="D156" s="300"/>
      <c r="E156" s="300"/>
      <c r="F156" s="300"/>
      <c r="G156" s="300"/>
      <c r="H156" s="300"/>
      <c r="I156" s="300"/>
      <c r="J156" s="300"/>
      <c r="K156" s="300"/>
      <c r="L156" s="300"/>
      <c r="M156" s="300"/>
      <c r="N156" s="300"/>
      <c r="O156" s="300"/>
      <c r="P156" s="300"/>
      <c r="Q156" s="289"/>
    </row>
    <row r="157" spans="1:17" ht="15">
      <c r="A157" s="288"/>
      <c r="B157" s="288"/>
      <c r="C157" s="300"/>
      <c r="D157" s="300"/>
      <c r="E157" s="300"/>
      <c r="F157" s="300"/>
      <c r="G157" s="300"/>
      <c r="H157" s="300"/>
      <c r="I157" s="300"/>
      <c r="J157" s="300"/>
      <c r="K157" s="300"/>
      <c r="L157" s="300"/>
      <c r="M157" s="300"/>
      <c r="N157" s="300"/>
      <c r="O157" s="300"/>
      <c r="P157" s="300"/>
      <c r="Q157" s="289"/>
    </row>
    <row r="158" spans="1:17" ht="15">
      <c r="A158" s="288"/>
      <c r="B158" s="288"/>
      <c r="C158" s="300"/>
      <c r="D158" s="300"/>
      <c r="E158" s="300"/>
      <c r="F158" s="300"/>
      <c r="G158" s="300"/>
      <c r="H158" s="300"/>
      <c r="I158" s="300"/>
      <c r="J158" s="300"/>
      <c r="K158" s="300"/>
      <c r="L158" s="300"/>
      <c r="M158" s="300"/>
      <c r="N158" s="300"/>
      <c r="O158" s="300"/>
      <c r="P158" s="300"/>
      <c r="Q158" s="289"/>
    </row>
    <row r="159" spans="1:17" ht="15">
      <c r="A159" s="288"/>
      <c r="B159" s="288"/>
      <c r="C159" s="300"/>
      <c r="D159" s="300"/>
      <c r="E159" s="300"/>
      <c r="F159" s="300"/>
      <c r="G159" s="300"/>
      <c r="H159" s="300"/>
      <c r="I159" s="300"/>
      <c r="J159" s="300"/>
      <c r="K159" s="300"/>
      <c r="L159" s="300"/>
      <c r="M159" s="300"/>
      <c r="N159" s="300"/>
      <c r="O159" s="300"/>
      <c r="P159" s="300"/>
      <c r="Q159" s="289"/>
    </row>
    <row r="160" spans="1:17" ht="15">
      <c r="A160" s="288"/>
      <c r="B160" s="288"/>
      <c r="C160" s="300"/>
      <c r="D160" s="300"/>
      <c r="E160" s="300"/>
      <c r="F160" s="300"/>
      <c r="G160" s="300"/>
      <c r="H160" s="300"/>
      <c r="I160" s="300"/>
      <c r="J160" s="300"/>
      <c r="K160" s="300"/>
      <c r="L160" s="300"/>
      <c r="M160" s="300"/>
      <c r="N160" s="300"/>
      <c r="O160" s="300"/>
      <c r="P160" s="300"/>
      <c r="Q160" s="289"/>
    </row>
    <row r="161" spans="1:17" ht="15">
      <c r="A161" s="288"/>
      <c r="B161" s="288"/>
      <c r="C161" s="300"/>
      <c r="D161" s="300"/>
      <c r="E161" s="300"/>
      <c r="F161" s="300"/>
      <c r="G161" s="300"/>
      <c r="H161" s="300"/>
      <c r="I161" s="300"/>
      <c r="J161" s="300"/>
      <c r="K161" s="300"/>
      <c r="L161" s="300"/>
      <c r="M161" s="300"/>
      <c r="N161" s="300"/>
      <c r="O161" s="300"/>
      <c r="P161" s="300"/>
      <c r="Q161" s="289"/>
    </row>
    <row r="162" spans="1:17" ht="15">
      <c r="A162" s="288"/>
      <c r="B162" s="288"/>
      <c r="C162" s="300"/>
      <c r="D162" s="300"/>
      <c r="E162" s="300"/>
      <c r="F162" s="300"/>
      <c r="G162" s="300"/>
      <c r="H162" s="300"/>
      <c r="I162" s="300"/>
      <c r="J162" s="300"/>
      <c r="K162" s="300"/>
      <c r="L162" s="300"/>
      <c r="M162" s="300"/>
      <c r="N162" s="300"/>
      <c r="O162" s="300"/>
      <c r="P162" s="300"/>
      <c r="Q162" s="289"/>
    </row>
    <row r="163" spans="1:17" ht="15">
      <c r="A163" s="288"/>
      <c r="B163" s="288"/>
      <c r="C163" s="300"/>
      <c r="D163" s="300"/>
      <c r="E163" s="300"/>
      <c r="F163" s="300"/>
      <c r="G163" s="300"/>
      <c r="H163" s="300"/>
      <c r="I163" s="300"/>
      <c r="J163" s="300"/>
      <c r="K163" s="300"/>
      <c r="L163" s="300"/>
      <c r="M163" s="300"/>
      <c r="N163" s="300"/>
      <c r="O163" s="300"/>
      <c r="P163" s="300"/>
      <c r="Q163" s="289"/>
    </row>
    <row r="164" spans="1:17" ht="15">
      <c r="A164" s="288"/>
      <c r="B164" s="288"/>
      <c r="C164" s="300"/>
      <c r="D164" s="300"/>
      <c r="E164" s="300"/>
      <c r="F164" s="300"/>
      <c r="G164" s="300"/>
      <c r="H164" s="300"/>
      <c r="I164" s="300"/>
      <c r="J164" s="300"/>
      <c r="K164" s="300"/>
      <c r="L164" s="300"/>
      <c r="M164" s="300"/>
      <c r="N164" s="300"/>
      <c r="O164" s="300"/>
      <c r="P164" s="300"/>
      <c r="Q164" s="289"/>
    </row>
    <row r="165" spans="1:17" ht="15">
      <c r="A165" s="288"/>
      <c r="B165" s="288"/>
      <c r="C165" s="300"/>
      <c r="D165" s="300"/>
      <c r="E165" s="300"/>
      <c r="F165" s="300"/>
      <c r="G165" s="300"/>
      <c r="H165" s="300"/>
      <c r="I165" s="300"/>
      <c r="J165" s="300"/>
      <c r="K165" s="300"/>
      <c r="L165" s="300"/>
      <c r="M165" s="300"/>
      <c r="N165" s="300"/>
      <c r="O165" s="300"/>
      <c r="P165" s="300"/>
      <c r="Q165" s="289"/>
    </row>
    <row r="166" spans="1:17" ht="15">
      <c r="A166" s="288"/>
      <c r="B166" s="288"/>
      <c r="C166" s="300"/>
      <c r="D166" s="300"/>
      <c r="E166" s="300"/>
      <c r="F166" s="300"/>
      <c r="G166" s="300"/>
      <c r="H166" s="300"/>
      <c r="I166" s="300"/>
      <c r="J166" s="300"/>
      <c r="K166" s="300"/>
      <c r="L166" s="300"/>
      <c r="M166" s="300"/>
      <c r="N166" s="300"/>
      <c r="O166" s="300"/>
      <c r="P166" s="300"/>
      <c r="Q166" s="289"/>
    </row>
    <row r="167" spans="1:17" ht="15">
      <c r="A167" s="288"/>
      <c r="B167" s="288"/>
      <c r="C167" s="300"/>
      <c r="D167" s="300"/>
      <c r="E167" s="300"/>
      <c r="F167" s="300"/>
      <c r="G167" s="300"/>
      <c r="H167" s="300"/>
      <c r="I167" s="300"/>
      <c r="J167" s="300"/>
      <c r="K167" s="300"/>
      <c r="L167" s="300"/>
      <c r="M167" s="300"/>
      <c r="N167" s="300"/>
      <c r="O167" s="300"/>
      <c r="P167" s="300"/>
      <c r="Q167" s="289"/>
    </row>
    <row r="168" spans="1:17" ht="15">
      <c r="A168" s="288"/>
      <c r="B168" s="288"/>
      <c r="C168" s="300"/>
      <c r="D168" s="300"/>
      <c r="E168" s="300"/>
      <c r="F168" s="300"/>
      <c r="G168" s="300"/>
      <c r="H168" s="300"/>
      <c r="I168" s="300"/>
      <c r="J168" s="300"/>
      <c r="K168" s="300"/>
      <c r="L168" s="300"/>
      <c r="M168" s="300"/>
      <c r="N168" s="300"/>
      <c r="O168" s="300"/>
      <c r="P168" s="300"/>
      <c r="Q168" s="289"/>
    </row>
    <row r="169" spans="1:17" ht="15">
      <c r="A169" s="288"/>
      <c r="B169" s="288"/>
      <c r="C169" s="300"/>
      <c r="D169" s="300"/>
      <c r="E169" s="300"/>
      <c r="F169" s="300"/>
      <c r="G169" s="300"/>
      <c r="H169" s="300"/>
      <c r="I169" s="300"/>
      <c r="J169" s="300"/>
      <c r="K169" s="300"/>
      <c r="L169" s="300"/>
      <c r="M169" s="300"/>
      <c r="N169" s="300"/>
      <c r="O169" s="300"/>
      <c r="P169" s="300"/>
      <c r="Q169" s="289"/>
    </row>
    <row r="170" spans="1:17" ht="15">
      <c r="A170" s="288"/>
      <c r="B170" s="288"/>
      <c r="C170" s="300"/>
      <c r="D170" s="300"/>
      <c r="E170" s="300"/>
      <c r="F170" s="300"/>
      <c r="G170" s="300"/>
      <c r="H170" s="300"/>
      <c r="I170" s="300"/>
      <c r="J170" s="300"/>
      <c r="K170" s="300"/>
      <c r="L170" s="300"/>
      <c r="M170" s="300"/>
      <c r="N170" s="300"/>
      <c r="O170" s="300"/>
      <c r="P170" s="300"/>
      <c r="Q170" s="289"/>
    </row>
    <row r="171" spans="1:17" ht="15">
      <c r="A171" s="288"/>
      <c r="B171" s="288"/>
      <c r="C171" s="300"/>
      <c r="D171" s="300"/>
      <c r="E171" s="300"/>
      <c r="F171" s="300"/>
      <c r="G171" s="300"/>
      <c r="H171" s="300"/>
      <c r="I171" s="300"/>
      <c r="J171" s="300"/>
      <c r="K171" s="300"/>
      <c r="L171" s="300"/>
      <c r="M171" s="300"/>
      <c r="N171" s="300"/>
      <c r="O171" s="300"/>
      <c r="P171" s="300"/>
      <c r="Q171" s="289"/>
    </row>
    <row r="172" spans="1:17" ht="15">
      <c r="A172" s="288"/>
      <c r="B172" s="288"/>
      <c r="C172" s="300"/>
      <c r="D172" s="300"/>
      <c r="E172" s="300"/>
      <c r="F172" s="300"/>
      <c r="G172" s="300"/>
      <c r="H172" s="300"/>
      <c r="I172" s="300"/>
      <c r="J172" s="300"/>
      <c r="K172" s="300"/>
      <c r="L172" s="300"/>
      <c r="M172" s="300"/>
      <c r="N172" s="300"/>
      <c r="O172" s="300"/>
      <c r="P172" s="300"/>
      <c r="Q172" s="289"/>
    </row>
    <row r="173" spans="1:17" ht="15">
      <c r="A173" s="288"/>
      <c r="B173" s="288"/>
      <c r="C173" s="300"/>
      <c r="D173" s="300"/>
      <c r="E173" s="300"/>
      <c r="F173" s="300"/>
      <c r="G173" s="300"/>
      <c r="H173" s="300"/>
      <c r="I173" s="300"/>
      <c r="J173" s="300"/>
      <c r="K173" s="300"/>
      <c r="L173" s="300"/>
      <c r="M173" s="300"/>
      <c r="N173" s="300"/>
      <c r="O173" s="300"/>
      <c r="P173" s="300"/>
      <c r="Q173" s="289"/>
    </row>
    <row r="174" spans="1:17" ht="15">
      <c r="A174" s="288"/>
      <c r="B174" s="288"/>
      <c r="C174" s="300"/>
      <c r="D174" s="300"/>
      <c r="E174" s="300"/>
      <c r="F174" s="300"/>
      <c r="G174" s="300"/>
      <c r="H174" s="300"/>
      <c r="I174" s="300"/>
      <c r="J174" s="300"/>
      <c r="K174" s="300"/>
      <c r="L174" s="300"/>
      <c r="M174" s="300"/>
      <c r="N174" s="300"/>
      <c r="O174" s="300"/>
      <c r="P174" s="300"/>
      <c r="Q174" s="289"/>
    </row>
    <row r="175" spans="1:17" ht="15">
      <c r="A175" s="288"/>
      <c r="B175" s="288"/>
      <c r="C175" s="300"/>
      <c r="D175" s="300"/>
      <c r="E175" s="300"/>
      <c r="F175" s="300"/>
      <c r="G175" s="300"/>
      <c r="H175" s="300"/>
      <c r="I175" s="300"/>
      <c r="J175" s="300"/>
      <c r="K175" s="300"/>
      <c r="L175" s="300"/>
      <c r="M175" s="300"/>
      <c r="N175" s="300"/>
      <c r="O175" s="300"/>
      <c r="P175" s="300"/>
      <c r="Q175" s="289"/>
    </row>
    <row r="176" spans="1:17" ht="15">
      <c r="A176" s="288"/>
      <c r="B176" s="288"/>
      <c r="C176" s="300"/>
      <c r="D176" s="300"/>
      <c r="E176" s="300"/>
      <c r="F176" s="300"/>
      <c r="G176" s="300"/>
      <c r="H176" s="300"/>
      <c r="I176" s="300"/>
      <c r="J176" s="300"/>
      <c r="K176" s="300"/>
      <c r="L176" s="300"/>
      <c r="M176" s="300"/>
      <c r="N176" s="300"/>
      <c r="O176" s="300"/>
      <c r="P176" s="300"/>
      <c r="Q176" s="289"/>
    </row>
    <row r="177" spans="1:17" ht="15">
      <c r="A177" s="288"/>
      <c r="B177" s="288"/>
      <c r="C177" s="300"/>
      <c r="D177" s="300"/>
      <c r="E177" s="300"/>
      <c r="F177" s="300"/>
      <c r="G177" s="300"/>
      <c r="H177" s="300"/>
      <c r="I177" s="300"/>
      <c r="J177" s="300"/>
      <c r="K177" s="300"/>
      <c r="L177" s="300"/>
      <c r="M177" s="300"/>
      <c r="N177" s="300"/>
      <c r="O177" s="300"/>
      <c r="P177" s="300"/>
      <c r="Q177" s="289"/>
    </row>
    <row r="178" spans="1:17" ht="15">
      <c r="A178" s="288"/>
      <c r="B178" s="288"/>
      <c r="C178" s="300"/>
      <c r="D178" s="300"/>
      <c r="E178" s="300"/>
      <c r="F178" s="300"/>
      <c r="G178" s="300"/>
      <c r="H178" s="300"/>
      <c r="I178" s="300"/>
      <c r="J178" s="300"/>
      <c r="K178" s="300"/>
      <c r="L178" s="300"/>
      <c r="M178" s="300"/>
      <c r="N178" s="300"/>
      <c r="O178" s="300"/>
      <c r="P178" s="300"/>
      <c r="Q178" s="289"/>
    </row>
    <row r="179" spans="1:17" ht="15">
      <c r="A179" s="288"/>
      <c r="B179" s="288"/>
      <c r="C179" s="300"/>
      <c r="D179" s="300"/>
      <c r="E179" s="300"/>
      <c r="F179" s="300"/>
      <c r="G179" s="300"/>
      <c r="H179" s="300"/>
      <c r="I179" s="300"/>
      <c r="J179" s="300"/>
      <c r="K179" s="300"/>
      <c r="L179" s="300"/>
      <c r="M179" s="300"/>
      <c r="N179" s="300"/>
      <c r="O179" s="300"/>
      <c r="P179" s="300"/>
      <c r="Q179" s="289"/>
    </row>
    <row r="180" spans="1:17" ht="15">
      <c r="A180" s="288"/>
      <c r="B180" s="288"/>
      <c r="C180" s="300"/>
      <c r="D180" s="300"/>
      <c r="E180" s="300"/>
      <c r="F180" s="300"/>
      <c r="G180" s="300"/>
      <c r="H180" s="300"/>
      <c r="I180" s="300"/>
      <c r="J180" s="300"/>
      <c r="K180" s="300"/>
      <c r="L180" s="300"/>
      <c r="M180" s="300"/>
      <c r="N180" s="300"/>
      <c r="O180" s="300"/>
      <c r="P180" s="300"/>
      <c r="Q180" s="289"/>
    </row>
    <row r="181" spans="1:17" ht="15">
      <c r="A181" s="288"/>
      <c r="B181" s="288"/>
      <c r="C181" s="300"/>
      <c r="D181" s="300"/>
      <c r="E181" s="300"/>
      <c r="F181" s="300"/>
      <c r="G181" s="300"/>
      <c r="H181" s="300"/>
      <c r="I181" s="300"/>
      <c r="J181" s="300"/>
      <c r="K181" s="300"/>
      <c r="L181" s="300"/>
      <c r="M181" s="300"/>
      <c r="N181" s="300"/>
      <c r="O181" s="300"/>
      <c r="P181" s="300"/>
      <c r="Q181" s="289"/>
    </row>
    <row r="182" spans="1:17" ht="15">
      <c r="A182" s="288"/>
      <c r="B182" s="288"/>
      <c r="C182" s="300"/>
      <c r="D182" s="300"/>
      <c r="E182" s="300"/>
      <c r="F182" s="300"/>
      <c r="G182" s="300"/>
      <c r="H182" s="300"/>
      <c r="I182" s="300"/>
      <c r="J182" s="300"/>
      <c r="K182" s="300"/>
      <c r="L182" s="300"/>
      <c r="M182" s="300"/>
      <c r="N182" s="300"/>
      <c r="O182" s="300"/>
      <c r="P182" s="300"/>
      <c r="Q182" s="289"/>
    </row>
    <row r="183" spans="1:17" ht="15">
      <c r="A183" s="288"/>
      <c r="B183" s="288"/>
      <c r="C183" s="300"/>
      <c r="D183" s="300"/>
      <c r="E183" s="300"/>
      <c r="F183" s="300"/>
      <c r="G183" s="300"/>
      <c r="H183" s="300"/>
      <c r="I183" s="300"/>
      <c r="J183" s="300"/>
      <c r="K183" s="300"/>
      <c r="L183" s="300"/>
      <c r="M183" s="300"/>
      <c r="N183" s="300"/>
      <c r="O183" s="300"/>
      <c r="P183" s="300"/>
      <c r="Q183" s="289"/>
    </row>
    <row r="184" spans="1:17" ht="15">
      <c r="A184" s="288"/>
      <c r="B184" s="288"/>
      <c r="C184" s="300"/>
      <c r="D184" s="300"/>
      <c r="E184" s="300"/>
      <c r="F184" s="300"/>
      <c r="G184" s="300"/>
      <c r="H184" s="300"/>
      <c r="I184" s="300"/>
      <c r="J184" s="300"/>
      <c r="K184" s="300"/>
      <c r="L184" s="300"/>
      <c r="M184" s="300"/>
      <c r="N184" s="300"/>
      <c r="O184" s="300"/>
      <c r="P184" s="300"/>
      <c r="Q184" s="289"/>
    </row>
    <row r="185" spans="1:17" ht="15">
      <c r="A185" s="288"/>
      <c r="B185" s="288"/>
      <c r="C185" s="300"/>
      <c r="D185" s="300"/>
      <c r="E185" s="300"/>
      <c r="F185" s="300"/>
      <c r="G185" s="300"/>
      <c r="H185" s="300"/>
      <c r="I185" s="300"/>
      <c r="J185" s="300"/>
      <c r="K185" s="300"/>
      <c r="L185" s="300"/>
      <c r="M185" s="300"/>
      <c r="N185" s="300"/>
      <c r="O185" s="300"/>
      <c r="P185" s="300"/>
      <c r="Q185" s="289"/>
    </row>
    <row r="186" spans="1:17" ht="15">
      <c r="A186" s="288"/>
      <c r="B186" s="288"/>
      <c r="C186" s="300"/>
      <c r="D186" s="300"/>
      <c r="E186" s="300"/>
      <c r="F186" s="300"/>
      <c r="G186" s="300"/>
      <c r="H186" s="300"/>
      <c r="I186" s="300"/>
      <c r="J186" s="300"/>
      <c r="K186" s="300"/>
      <c r="L186" s="300"/>
      <c r="M186" s="300"/>
      <c r="N186" s="300"/>
      <c r="O186" s="300"/>
      <c r="P186" s="300"/>
      <c r="Q186" s="289"/>
    </row>
    <row r="187" spans="1:17" ht="15">
      <c r="A187" s="288"/>
      <c r="B187" s="288"/>
      <c r="C187" s="300"/>
      <c r="D187" s="300"/>
      <c r="E187" s="300"/>
      <c r="F187" s="300"/>
      <c r="G187" s="300"/>
      <c r="H187" s="300"/>
      <c r="I187" s="300"/>
      <c r="J187" s="300"/>
      <c r="K187" s="300"/>
      <c r="L187" s="300"/>
      <c r="M187" s="300"/>
      <c r="N187" s="300"/>
      <c r="O187" s="300"/>
      <c r="P187" s="300"/>
      <c r="Q187" s="289"/>
    </row>
    <row r="188" spans="1:17" ht="15">
      <c r="A188" s="288"/>
      <c r="B188" s="288"/>
      <c r="C188" s="300"/>
      <c r="D188" s="300"/>
      <c r="E188" s="300"/>
      <c r="F188" s="300"/>
      <c r="G188" s="300"/>
      <c r="H188" s="300"/>
      <c r="I188" s="300"/>
      <c r="J188" s="300"/>
      <c r="K188" s="300"/>
      <c r="L188" s="300"/>
      <c r="M188" s="300"/>
      <c r="N188" s="300"/>
      <c r="O188" s="300"/>
      <c r="P188" s="300"/>
      <c r="Q188" s="289"/>
    </row>
    <row r="189" spans="1:17" ht="15">
      <c r="A189" s="288"/>
      <c r="B189" s="288"/>
      <c r="C189" s="300"/>
      <c r="D189" s="300"/>
      <c r="E189" s="300"/>
      <c r="F189" s="300"/>
      <c r="G189" s="300"/>
      <c r="H189" s="300"/>
      <c r="I189" s="300"/>
      <c r="J189" s="300"/>
      <c r="K189" s="300"/>
      <c r="L189" s="300"/>
      <c r="M189" s="300"/>
      <c r="N189" s="300"/>
      <c r="O189" s="300"/>
      <c r="P189" s="300"/>
      <c r="Q189" s="289"/>
    </row>
    <row r="190" spans="1:17" ht="15">
      <c r="A190" s="288"/>
      <c r="B190" s="288"/>
      <c r="C190" s="300"/>
      <c r="D190" s="300"/>
      <c r="E190" s="300"/>
      <c r="F190" s="300"/>
      <c r="G190" s="300"/>
      <c r="H190" s="300"/>
      <c r="I190" s="300"/>
      <c r="J190" s="300"/>
      <c r="K190" s="300"/>
      <c r="L190" s="300"/>
      <c r="M190" s="300"/>
      <c r="N190" s="300"/>
      <c r="O190" s="300"/>
      <c r="P190" s="300"/>
      <c r="Q190" s="289"/>
    </row>
    <row r="191" spans="1:17" ht="15">
      <c r="A191" s="288"/>
      <c r="B191" s="288"/>
      <c r="C191" s="300"/>
      <c r="D191" s="300"/>
      <c r="E191" s="300"/>
      <c r="F191" s="300"/>
      <c r="G191" s="300"/>
      <c r="H191" s="300"/>
      <c r="I191" s="300"/>
      <c r="J191" s="300"/>
      <c r="K191" s="300"/>
      <c r="L191" s="300"/>
      <c r="M191" s="300"/>
      <c r="N191" s="300"/>
      <c r="O191" s="300"/>
      <c r="P191" s="300"/>
      <c r="Q191" s="289"/>
    </row>
    <row r="192" spans="1:17" ht="15">
      <c r="A192" s="288"/>
      <c r="B192" s="288"/>
      <c r="C192" s="300"/>
      <c r="D192" s="300"/>
      <c r="E192" s="300"/>
      <c r="F192" s="300"/>
      <c r="G192" s="300"/>
      <c r="H192" s="300"/>
      <c r="I192" s="300"/>
      <c r="J192" s="300"/>
      <c r="K192" s="300"/>
      <c r="L192" s="300"/>
      <c r="M192" s="300"/>
      <c r="N192" s="300"/>
      <c r="O192" s="300"/>
      <c r="P192" s="300"/>
      <c r="Q192" s="289"/>
    </row>
    <row r="193" spans="1:17" ht="15">
      <c r="A193" s="288"/>
      <c r="B193" s="288"/>
      <c r="C193" s="300"/>
      <c r="D193" s="300"/>
      <c r="E193" s="300"/>
      <c r="F193" s="300"/>
      <c r="G193" s="300"/>
      <c r="H193" s="300"/>
      <c r="I193" s="300"/>
      <c r="J193" s="300"/>
      <c r="K193" s="300"/>
      <c r="L193" s="300"/>
      <c r="M193" s="300"/>
      <c r="N193" s="300"/>
      <c r="O193" s="300"/>
      <c r="P193" s="300"/>
      <c r="Q193" s="289"/>
    </row>
    <row r="194" spans="1:17" ht="15">
      <c r="A194" s="288"/>
      <c r="B194" s="288"/>
      <c r="C194" s="300"/>
      <c r="D194" s="300"/>
      <c r="E194" s="300"/>
      <c r="F194" s="300"/>
      <c r="G194" s="300"/>
      <c r="H194" s="300"/>
      <c r="I194" s="300"/>
      <c r="J194" s="300"/>
      <c r="K194" s="300"/>
      <c r="L194" s="300"/>
      <c r="M194" s="300"/>
      <c r="N194" s="300"/>
      <c r="O194" s="300"/>
      <c r="P194" s="300"/>
      <c r="Q194" s="289"/>
    </row>
    <row r="195" spans="1:17" ht="15">
      <c r="A195" s="288"/>
      <c r="B195" s="288"/>
      <c r="C195" s="300"/>
      <c r="D195" s="300"/>
      <c r="E195" s="300"/>
      <c r="F195" s="300"/>
      <c r="G195" s="300"/>
      <c r="H195" s="300"/>
      <c r="I195" s="300"/>
      <c r="J195" s="300"/>
      <c r="K195" s="300"/>
      <c r="L195" s="300"/>
      <c r="M195" s="300"/>
      <c r="N195" s="300"/>
      <c r="O195" s="300"/>
      <c r="P195" s="300"/>
      <c r="Q195" s="289"/>
    </row>
    <row r="196" spans="1:17" ht="15">
      <c r="A196" s="288"/>
      <c r="B196" s="288"/>
      <c r="C196" s="300"/>
      <c r="D196" s="300"/>
      <c r="E196" s="300"/>
      <c r="F196" s="300"/>
      <c r="G196" s="300"/>
      <c r="H196" s="300"/>
      <c r="I196" s="300"/>
      <c r="J196" s="300"/>
      <c r="K196" s="300"/>
      <c r="L196" s="300"/>
      <c r="M196" s="300"/>
      <c r="N196" s="300"/>
      <c r="O196" s="300"/>
      <c r="P196" s="300"/>
      <c r="Q196" s="289"/>
    </row>
    <row r="197" spans="1:17" ht="15">
      <c r="A197" s="288"/>
      <c r="B197" s="288"/>
      <c r="C197" s="300"/>
      <c r="D197" s="300"/>
      <c r="E197" s="300"/>
      <c r="F197" s="300"/>
      <c r="G197" s="300"/>
      <c r="H197" s="300"/>
      <c r="I197" s="300"/>
      <c r="J197" s="300"/>
      <c r="K197" s="300"/>
      <c r="L197" s="300"/>
      <c r="M197" s="300"/>
      <c r="N197" s="300"/>
      <c r="O197" s="300"/>
      <c r="P197" s="300"/>
      <c r="Q197" s="289"/>
    </row>
    <row r="198" spans="1:17" ht="15">
      <c r="A198" s="288"/>
      <c r="B198" s="288"/>
      <c r="C198" s="300"/>
      <c r="D198" s="300"/>
      <c r="E198" s="300"/>
      <c r="F198" s="300"/>
      <c r="G198" s="300"/>
      <c r="H198" s="300"/>
      <c r="I198" s="300"/>
      <c r="J198" s="300"/>
      <c r="K198" s="300"/>
      <c r="L198" s="300"/>
      <c r="M198" s="300"/>
      <c r="N198" s="300"/>
      <c r="O198" s="300"/>
      <c r="P198" s="300"/>
      <c r="Q198" s="289"/>
    </row>
    <row r="199" spans="1:17" ht="15">
      <c r="A199" s="288"/>
      <c r="B199" s="288"/>
      <c r="C199" s="300"/>
      <c r="D199" s="300"/>
      <c r="E199" s="300"/>
      <c r="F199" s="300"/>
      <c r="G199" s="300"/>
      <c r="H199" s="300"/>
      <c r="I199" s="300"/>
      <c r="J199" s="300"/>
      <c r="K199" s="300"/>
      <c r="L199" s="300"/>
      <c r="M199" s="300"/>
      <c r="N199" s="300"/>
      <c r="O199" s="300"/>
      <c r="P199" s="300"/>
      <c r="Q199" s="289"/>
    </row>
    <row r="200" spans="1:17" ht="15">
      <c r="A200" s="288"/>
      <c r="B200" s="288"/>
      <c r="C200" s="300"/>
      <c r="D200" s="300"/>
      <c r="E200" s="300"/>
      <c r="F200" s="300"/>
      <c r="G200" s="300"/>
      <c r="H200" s="300"/>
      <c r="I200" s="300"/>
      <c r="J200" s="300"/>
      <c r="K200" s="300"/>
      <c r="L200" s="300"/>
      <c r="M200" s="300"/>
      <c r="N200" s="300"/>
      <c r="O200" s="300"/>
      <c r="P200" s="300"/>
      <c r="Q200" s="289"/>
    </row>
    <row r="201" spans="1:17" ht="15">
      <c r="A201" s="288"/>
      <c r="B201" s="288"/>
      <c r="C201" s="300"/>
      <c r="D201" s="300"/>
      <c r="E201" s="300"/>
      <c r="F201" s="300"/>
      <c r="G201" s="300"/>
      <c r="H201" s="300"/>
      <c r="I201" s="300"/>
      <c r="J201" s="300"/>
      <c r="K201" s="300"/>
      <c r="L201" s="300"/>
      <c r="M201" s="300"/>
      <c r="N201" s="300"/>
      <c r="O201" s="300"/>
      <c r="P201" s="300"/>
      <c r="Q201" s="289"/>
    </row>
    <row r="202" spans="1:17" ht="15">
      <c r="A202" s="288"/>
      <c r="B202" s="288"/>
      <c r="C202" s="300"/>
      <c r="D202" s="300"/>
      <c r="E202" s="300"/>
      <c r="F202" s="300"/>
      <c r="G202" s="300"/>
      <c r="H202" s="300"/>
      <c r="I202" s="300"/>
      <c r="J202" s="300"/>
      <c r="K202" s="300"/>
      <c r="L202" s="300"/>
      <c r="M202" s="300"/>
      <c r="N202" s="300"/>
      <c r="O202" s="300"/>
      <c r="P202" s="300"/>
      <c r="Q202" s="289"/>
    </row>
    <row r="203" spans="1:17" ht="15">
      <c r="A203" s="288"/>
      <c r="B203" s="288"/>
      <c r="C203" s="300"/>
      <c r="D203" s="300"/>
      <c r="E203" s="300"/>
      <c r="F203" s="300"/>
      <c r="G203" s="300"/>
      <c r="H203" s="300"/>
      <c r="I203" s="300"/>
      <c r="J203" s="300"/>
      <c r="K203" s="300"/>
      <c r="L203" s="300"/>
      <c r="M203" s="300"/>
      <c r="N203" s="300"/>
      <c r="O203" s="300"/>
      <c r="P203" s="300"/>
      <c r="Q203" s="289"/>
    </row>
    <row r="204" spans="1:17" ht="15">
      <c r="A204" s="288"/>
      <c r="B204" s="288"/>
      <c r="C204" s="300"/>
      <c r="D204" s="300"/>
      <c r="E204" s="300"/>
      <c r="F204" s="300"/>
      <c r="G204" s="300"/>
      <c r="H204" s="300"/>
      <c r="I204" s="300"/>
      <c r="J204" s="300"/>
      <c r="K204" s="300"/>
      <c r="L204" s="300"/>
      <c r="M204" s="300"/>
      <c r="N204" s="300"/>
      <c r="O204" s="300"/>
      <c r="P204" s="300"/>
      <c r="Q204" s="289"/>
    </row>
    <row r="205" spans="1:17" ht="15">
      <c r="A205" s="288"/>
      <c r="B205" s="288"/>
      <c r="C205" s="300"/>
      <c r="D205" s="300"/>
      <c r="E205" s="300"/>
      <c r="F205" s="300"/>
      <c r="G205" s="300"/>
      <c r="H205" s="300"/>
      <c r="I205" s="300"/>
      <c r="J205" s="300"/>
      <c r="K205" s="300"/>
      <c r="L205" s="300"/>
      <c r="M205" s="300"/>
      <c r="N205" s="300"/>
      <c r="O205" s="300"/>
      <c r="P205" s="300"/>
      <c r="Q205" s="289"/>
    </row>
    <row r="206" spans="1:17" ht="15">
      <c r="A206" s="288"/>
      <c r="B206" s="288"/>
      <c r="C206" s="300"/>
      <c r="D206" s="300"/>
      <c r="E206" s="300"/>
      <c r="F206" s="300"/>
      <c r="G206" s="300"/>
      <c r="H206" s="300"/>
      <c r="I206" s="300"/>
      <c r="J206" s="300"/>
      <c r="K206" s="300"/>
      <c r="L206" s="300"/>
      <c r="M206" s="300"/>
      <c r="N206" s="300"/>
      <c r="O206" s="300"/>
      <c r="P206" s="300"/>
      <c r="Q206" s="289"/>
    </row>
    <row r="207" spans="1:17" ht="15">
      <c r="A207" s="288"/>
      <c r="B207" s="288"/>
      <c r="C207" s="300"/>
      <c r="D207" s="300"/>
      <c r="E207" s="300"/>
      <c r="F207" s="300"/>
      <c r="G207" s="300"/>
      <c r="H207" s="300"/>
      <c r="I207" s="300"/>
      <c r="J207" s="300"/>
      <c r="K207" s="300"/>
      <c r="L207" s="300"/>
      <c r="M207" s="300"/>
      <c r="N207" s="300"/>
      <c r="O207" s="300"/>
      <c r="P207" s="300"/>
      <c r="Q207" s="289"/>
    </row>
    <row r="208" spans="1:17" ht="15">
      <c r="A208" s="288"/>
      <c r="B208" s="288"/>
      <c r="C208" s="300"/>
      <c r="D208" s="300"/>
      <c r="E208" s="300"/>
      <c r="F208" s="300"/>
      <c r="G208" s="300"/>
      <c r="H208" s="300"/>
      <c r="I208" s="300"/>
      <c r="J208" s="300"/>
      <c r="K208" s="300"/>
      <c r="L208" s="300"/>
      <c r="M208" s="300"/>
      <c r="N208" s="300"/>
      <c r="O208" s="300"/>
      <c r="P208" s="300"/>
      <c r="Q208" s="289"/>
    </row>
    <row r="209" spans="1:17" ht="15">
      <c r="A209" s="288"/>
      <c r="B209" s="288"/>
      <c r="C209" s="300"/>
      <c r="D209" s="300"/>
      <c r="E209" s="300"/>
      <c r="F209" s="300"/>
      <c r="G209" s="300"/>
      <c r="H209" s="300"/>
      <c r="I209" s="300"/>
      <c r="J209" s="300"/>
      <c r="K209" s="300"/>
      <c r="L209" s="300"/>
      <c r="M209" s="300"/>
      <c r="N209" s="300"/>
      <c r="O209" s="300"/>
      <c r="P209" s="300"/>
      <c r="Q209" s="289"/>
    </row>
    <row r="210" spans="1:17" ht="15">
      <c r="A210" s="288"/>
      <c r="B210" s="288"/>
      <c r="C210" s="300"/>
      <c r="D210" s="300"/>
      <c r="E210" s="300"/>
      <c r="F210" s="300"/>
      <c r="G210" s="300"/>
      <c r="H210" s="300"/>
      <c r="I210" s="300"/>
      <c r="J210" s="300"/>
      <c r="K210" s="300"/>
      <c r="L210" s="300"/>
      <c r="M210" s="300"/>
      <c r="N210" s="300"/>
      <c r="O210" s="300"/>
      <c r="P210" s="300"/>
      <c r="Q210" s="289"/>
    </row>
    <row r="211" spans="1:17" ht="15">
      <c r="A211" s="288"/>
      <c r="B211" s="288"/>
      <c r="C211" s="300"/>
      <c r="D211" s="300"/>
      <c r="E211" s="300"/>
      <c r="F211" s="300"/>
      <c r="G211" s="300"/>
      <c r="H211" s="300"/>
      <c r="I211" s="300"/>
      <c r="J211" s="300"/>
      <c r="K211" s="300"/>
      <c r="L211" s="300"/>
      <c r="M211" s="300"/>
      <c r="N211" s="300"/>
      <c r="O211" s="300"/>
      <c r="P211" s="300"/>
      <c r="Q211" s="289"/>
    </row>
    <row r="212" spans="1:17" ht="15">
      <c r="A212" s="288"/>
      <c r="B212" s="288"/>
      <c r="C212" s="300"/>
      <c r="D212" s="300"/>
      <c r="E212" s="300"/>
      <c r="F212" s="300"/>
      <c r="G212" s="300"/>
      <c r="H212" s="300"/>
      <c r="I212" s="300"/>
      <c r="J212" s="300"/>
      <c r="K212" s="300"/>
      <c r="L212" s="300"/>
      <c r="M212" s="300"/>
      <c r="N212" s="300"/>
      <c r="O212" s="300"/>
      <c r="P212" s="300"/>
      <c r="Q212" s="289"/>
    </row>
    <row r="213" spans="1:17" ht="15">
      <c r="A213" s="288"/>
      <c r="B213" s="288"/>
      <c r="C213" s="300"/>
      <c r="D213" s="300"/>
      <c r="E213" s="300"/>
      <c r="F213" s="300"/>
      <c r="G213" s="300"/>
      <c r="H213" s="300"/>
      <c r="I213" s="300"/>
      <c r="J213" s="300"/>
      <c r="K213" s="300"/>
      <c r="L213" s="300"/>
      <c r="M213" s="300"/>
      <c r="N213" s="300"/>
      <c r="O213" s="300"/>
      <c r="P213" s="300"/>
      <c r="Q213" s="289"/>
    </row>
    <row r="214" spans="1:17" ht="15">
      <c r="A214" s="288"/>
      <c r="B214" s="288"/>
      <c r="C214" s="300"/>
      <c r="D214" s="300"/>
      <c r="E214" s="300"/>
      <c r="F214" s="300"/>
      <c r="G214" s="300"/>
      <c r="H214" s="300"/>
      <c r="I214" s="300"/>
      <c r="J214" s="300"/>
      <c r="K214" s="300"/>
      <c r="L214" s="300"/>
      <c r="M214" s="300"/>
      <c r="N214" s="300"/>
      <c r="O214" s="300"/>
      <c r="P214" s="300"/>
      <c r="Q214" s="289"/>
    </row>
    <row r="215" spans="1:17" ht="15">
      <c r="A215" s="288"/>
      <c r="B215" s="288"/>
      <c r="C215" s="300"/>
      <c r="D215" s="300"/>
      <c r="E215" s="300"/>
      <c r="F215" s="300"/>
      <c r="G215" s="300"/>
      <c r="H215" s="300"/>
      <c r="I215" s="300"/>
      <c r="J215" s="300"/>
      <c r="K215" s="300"/>
      <c r="L215" s="300"/>
      <c r="M215" s="300"/>
      <c r="N215" s="300"/>
      <c r="O215" s="300"/>
      <c r="P215" s="300"/>
      <c r="Q215" s="289"/>
    </row>
    <row r="216" spans="1:17" ht="15">
      <c r="A216" s="288"/>
      <c r="B216" s="288"/>
      <c r="C216" s="300"/>
      <c r="D216" s="300"/>
      <c r="E216" s="300"/>
      <c r="F216" s="300"/>
      <c r="G216" s="300"/>
      <c r="H216" s="300"/>
      <c r="I216" s="300"/>
      <c r="J216" s="300"/>
      <c r="K216" s="300"/>
      <c r="L216" s="300"/>
      <c r="M216" s="300"/>
      <c r="N216" s="300"/>
      <c r="O216" s="300"/>
      <c r="P216" s="300"/>
      <c r="Q216" s="289"/>
    </row>
    <row r="217" spans="1:17" ht="15">
      <c r="A217" s="288"/>
      <c r="B217" s="288"/>
      <c r="C217" s="300"/>
      <c r="D217" s="300"/>
      <c r="E217" s="300"/>
      <c r="F217" s="300"/>
      <c r="G217" s="300"/>
      <c r="H217" s="300"/>
      <c r="I217" s="300"/>
      <c r="J217" s="300"/>
      <c r="K217" s="300"/>
      <c r="L217" s="300"/>
      <c r="M217" s="300"/>
      <c r="N217" s="300"/>
      <c r="O217" s="300"/>
      <c r="P217" s="300"/>
      <c r="Q217" s="289"/>
    </row>
    <row r="218" spans="1:17" ht="15">
      <c r="A218" s="288"/>
      <c r="B218" s="288"/>
      <c r="C218" s="300"/>
      <c r="D218" s="300"/>
      <c r="E218" s="300"/>
      <c r="F218" s="300"/>
      <c r="G218" s="300"/>
      <c r="H218" s="300"/>
      <c r="I218" s="300"/>
      <c r="J218" s="300"/>
      <c r="K218" s="300"/>
      <c r="L218" s="300"/>
      <c r="M218" s="300"/>
      <c r="N218" s="300"/>
      <c r="O218" s="300"/>
      <c r="P218" s="300"/>
      <c r="Q218" s="289"/>
    </row>
    <row r="219" spans="1:17" ht="15">
      <c r="A219" s="288"/>
      <c r="B219" s="288"/>
      <c r="C219" s="300"/>
      <c r="D219" s="300"/>
      <c r="E219" s="300"/>
      <c r="F219" s="300"/>
      <c r="G219" s="300"/>
      <c r="H219" s="300"/>
      <c r="I219" s="300"/>
      <c r="J219" s="300"/>
      <c r="K219" s="300"/>
      <c r="L219" s="300"/>
      <c r="M219" s="300"/>
      <c r="N219" s="300"/>
      <c r="O219" s="300"/>
      <c r="P219" s="300"/>
      <c r="Q219" s="289"/>
    </row>
    <row r="220" spans="1:17" ht="15">
      <c r="A220" s="288"/>
      <c r="B220" s="288"/>
      <c r="C220" s="300"/>
      <c r="D220" s="300"/>
      <c r="E220" s="300"/>
      <c r="F220" s="300"/>
      <c r="G220" s="300"/>
      <c r="H220" s="300"/>
      <c r="I220" s="300"/>
      <c r="J220" s="300"/>
      <c r="K220" s="300"/>
      <c r="L220" s="300"/>
      <c r="M220" s="300"/>
      <c r="N220" s="300"/>
      <c r="O220" s="300"/>
      <c r="P220" s="300"/>
      <c r="Q220" s="289"/>
    </row>
    <row r="221" spans="1:17" ht="15">
      <c r="A221" s="288"/>
      <c r="B221" s="288"/>
      <c r="C221" s="300"/>
      <c r="D221" s="300"/>
      <c r="E221" s="300"/>
      <c r="F221" s="300"/>
      <c r="G221" s="300"/>
      <c r="H221" s="300"/>
      <c r="I221" s="300"/>
      <c r="J221" s="300"/>
      <c r="K221" s="300"/>
      <c r="L221" s="300"/>
      <c r="M221" s="300"/>
      <c r="N221" s="300"/>
      <c r="O221" s="300"/>
      <c r="P221" s="300"/>
      <c r="Q221" s="289"/>
    </row>
    <row r="222" spans="1:17" ht="15">
      <c r="A222" s="288"/>
      <c r="B222" s="288"/>
      <c r="C222" s="300"/>
      <c r="D222" s="300"/>
      <c r="E222" s="300"/>
      <c r="F222" s="300"/>
      <c r="G222" s="300"/>
      <c r="H222" s="300"/>
      <c r="I222" s="300"/>
      <c r="J222" s="300"/>
      <c r="K222" s="300"/>
      <c r="L222" s="300"/>
      <c r="M222" s="300"/>
      <c r="N222" s="300"/>
      <c r="O222" s="300"/>
      <c r="P222" s="300"/>
      <c r="Q222" s="289"/>
    </row>
    <row r="223" spans="1:17" ht="15">
      <c r="A223" s="288"/>
      <c r="B223" s="288"/>
      <c r="C223" s="300"/>
      <c r="D223" s="300"/>
      <c r="E223" s="300"/>
      <c r="F223" s="300"/>
      <c r="G223" s="300"/>
      <c r="H223" s="300"/>
      <c r="I223" s="300"/>
      <c r="J223" s="300"/>
      <c r="K223" s="300"/>
      <c r="L223" s="300"/>
      <c r="M223" s="300"/>
      <c r="N223" s="300"/>
      <c r="O223" s="300"/>
      <c r="P223" s="300"/>
      <c r="Q223" s="289"/>
    </row>
    <row r="224" spans="1:17" ht="15">
      <c r="A224" s="288"/>
      <c r="B224" s="288"/>
      <c r="C224" s="300"/>
      <c r="D224" s="300"/>
      <c r="E224" s="300"/>
      <c r="F224" s="300"/>
      <c r="G224" s="300"/>
      <c r="H224" s="300"/>
      <c r="I224" s="300"/>
      <c r="J224" s="300"/>
      <c r="K224" s="300"/>
      <c r="L224" s="300"/>
      <c r="M224" s="300"/>
      <c r="N224" s="300"/>
      <c r="O224" s="300"/>
      <c r="P224" s="300"/>
      <c r="Q224" s="289"/>
    </row>
    <row r="225" spans="1:17" ht="15">
      <c r="A225" s="288"/>
      <c r="B225" s="288"/>
      <c r="C225" s="300"/>
      <c r="D225" s="300"/>
      <c r="E225" s="300"/>
      <c r="F225" s="300"/>
      <c r="G225" s="300"/>
      <c r="H225" s="300"/>
      <c r="I225" s="300"/>
      <c r="J225" s="300"/>
      <c r="K225" s="300"/>
      <c r="L225" s="300"/>
      <c r="M225" s="300"/>
      <c r="N225" s="300"/>
      <c r="O225" s="300"/>
      <c r="P225" s="300"/>
      <c r="Q225" s="289"/>
    </row>
    <row r="226" spans="1:17" ht="15">
      <c r="A226" s="288"/>
      <c r="B226" s="288"/>
      <c r="C226" s="300"/>
      <c r="D226" s="300"/>
      <c r="E226" s="300"/>
      <c r="F226" s="300"/>
      <c r="G226" s="300"/>
      <c r="H226" s="300"/>
      <c r="I226" s="300"/>
      <c r="J226" s="300"/>
      <c r="K226" s="300"/>
      <c r="L226" s="300"/>
      <c r="M226" s="300"/>
      <c r="N226" s="300"/>
      <c r="O226" s="300"/>
      <c r="P226" s="300"/>
      <c r="Q226" s="289"/>
    </row>
    <row r="227" spans="1:17" ht="15">
      <c r="A227" s="288"/>
      <c r="B227" s="288"/>
      <c r="C227" s="300"/>
      <c r="D227" s="300"/>
      <c r="E227" s="300"/>
      <c r="F227" s="300"/>
      <c r="G227" s="300"/>
      <c r="H227" s="300"/>
      <c r="I227" s="300"/>
      <c r="J227" s="300"/>
      <c r="K227" s="300"/>
      <c r="L227" s="300"/>
      <c r="M227" s="300"/>
      <c r="N227" s="300"/>
      <c r="O227" s="300"/>
      <c r="P227" s="300"/>
      <c r="Q227" s="289"/>
    </row>
    <row r="228" spans="1:17" ht="15">
      <c r="A228" s="288"/>
      <c r="B228" s="288"/>
      <c r="C228" s="300"/>
      <c r="D228" s="300"/>
      <c r="E228" s="300"/>
      <c r="F228" s="300"/>
      <c r="G228" s="300"/>
      <c r="H228" s="300"/>
      <c r="I228" s="300"/>
      <c r="J228" s="300"/>
      <c r="K228" s="300"/>
      <c r="L228" s="300"/>
      <c r="M228" s="300"/>
      <c r="N228" s="300"/>
      <c r="O228" s="300"/>
      <c r="P228" s="300"/>
      <c r="Q228" s="289"/>
    </row>
    <row r="229" spans="1:17" ht="15">
      <c r="A229" s="288"/>
      <c r="B229" s="288"/>
      <c r="C229" s="300"/>
      <c r="D229" s="300"/>
      <c r="E229" s="300"/>
      <c r="F229" s="300"/>
      <c r="G229" s="300"/>
      <c r="H229" s="300"/>
      <c r="I229" s="300"/>
      <c r="J229" s="300"/>
      <c r="K229" s="300"/>
      <c r="L229" s="300"/>
      <c r="M229" s="300"/>
      <c r="N229" s="300"/>
      <c r="O229" s="300"/>
      <c r="P229" s="300"/>
      <c r="Q229" s="289"/>
    </row>
    <row r="230" spans="1:17" ht="15">
      <c r="A230" s="288"/>
      <c r="B230" s="288"/>
      <c r="C230" s="300"/>
      <c r="D230" s="300"/>
      <c r="E230" s="300"/>
      <c r="F230" s="300"/>
      <c r="G230" s="300"/>
      <c r="H230" s="300"/>
      <c r="I230" s="300"/>
      <c r="J230" s="300"/>
      <c r="K230" s="300"/>
      <c r="L230" s="300"/>
      <c r="M230" s="300"/>
      <c r="N230" s="300"/>
      <c r="O230" s="300"/>
      <c r="P230" s="300"/>
      <c r="Q230" s="289"/>
    </row>
    <row r="231" spans="1:17" ht="15">
      <c r="A231" s="288"/>
      <c r="B231" s="288"/>
      <c r="C231" s="300"/>
      <c r="D231" s="300"/>
      <c r="E231" s="300"/>
      <c r="F231" s="300"/>
      <c r="G231" s="300"/>
      <c r="H231" s="300"/>
      <c r="I231" s="300"/>
      <c r="J231" s="300"/>
      <c r="K231" s="300"/>
      <c r="L231" s="300"/>
      <c r="M231" s="300"/>
      <c r="N231" s="300"/>
      <c r="O231" s="300"/>
      <c r="P231" s="300"/>
      <c r="Q231" s="289"/>
    </row>
    <row r="232" spans="1:17" ht="15">
      <c r="A232" s="288"/>
      <c r="B232" s="288"/>
      <c r="C232" s="300"/>
      <c r="D232" s="300"/>
      <c r="E232" s="300"/>
      <c r="F232" s="300"/>
      <c r="G232" s="300"/>
      <c r="H232" s="300"/>
      <c r="I232" s="300"/>
      <c r="J232" s="300"/>
      <c r="K232" s="300"/>
      <c r="L232" s="300"/>
      <c r="M232" s="300"/>
      <c r="N232" s="300"/>
      <c r="O232" s="300"/>
      <c r="P232" s="300"/>
      <c r="Q232" s="289"/>
    </row>
    <row r="233" spans="1:17" ht="15">
      <c r="A233" s="288"/>
      <c r="B233" s="288"/>
      <c r="C233" s="300"/>
      <c r="D233" s="300"/>
      <c r="E233" s="300"/>
      <c r="F233" s="300"/>
      <c r="G233" s="300"/>
      <c r="H233" s="300"/>
      <c r="I233" s="300"/>
      <c r="J233" s="300"/>
      <c r="K233" s="300"/>
      <c r="L233" s="300"/>
      <c r="M233" s="300"/>
      <c r="N233" s="300"/>
      <c r="O233" s="300"/>
      <c r="P233" s="300"/>
      <c r="Q233" s="289"/>
    </row>
    <row r="234" spans="1:17" ht="15">
      <c r="A234" s="288"/>
      <c r="B234" s="288"/>
      <c r="C234" s="300"/>
      <c r="D234" s="300"/>
      <c r="E234" s="300"/>
      <c r="F234" s="300"/>
      <c r="G234" s="300"/>
      <c r="H234" s="300"/>
      <c r="I234" s="300"/>
      <c r="J234" s="300"/>
      <c r="K234" s="300"/>
      <c r="L234" s="300"/>
      <c r="M234" s="300"/>
      <c r="N234" s="300"/>
      <c r="O234" s="300"/>
      <c r="P234" s="300"/>
      <c r="Q234" s="289"/>
    </row>
    <row r="235" spans="1:17" ht="15">
      <c r="A235" s="288"/>
      <c r="B235" s="288"/>
      <c r="C235" s="300"/>
      <c r="D235" s="300"/>
      <c r="E235" s="300"/>
      <c r="F235" s="300"/>
      <c r="G235" s="300"/>
      <c r="H235" s="300"/>
      <c r="I235" s="300"/>
      <c r="J235" s="300"/>
      <c r="K235" s="300"/>
      <c r="L235" s="300"/>
      <c r="M235" s="300"/>
      <c r="N235" s="300"/>
      <c r="O235" s="300"/>
      <c r="P235" s="300"/>
      <c r="Q235" s="289"/>
    </row>
    <row r="236" spans="1:17" ht="15">
      <c r="A236" s="288"/>
      <c r="B236" s="288"/>
      <c r="C236" s="300"/>
      <c r="D236" s="300"/>
      <c r="E236" s="300"/>
      <c r="F236" s="300"/>
      <c r="G236" s="300"/>
      <c r="H236" s="300"/>
      <c r="I236" s="300"/>
      <c r="J236" s="300"/>
      <c r="K236" s="300"/>
      <c r="L236" s="300"/>
      <c r="M236" s="300"/>
      <c r="N236" s="300"/>
      <c r="O236" s="300"/>
      <c r="P236" s="300"/>
      <c r="Q236" s="289"/>
    </row>
    <row r="237" spans="1:17" ht="15">
      <c r="A237" s="288"/>
      <c r="B237" s="288"/>
      <c r="C237" s="300"/>
      <c r="D237" s="300"/>
      <c r="E237" s="300"/>
      <c r="F237" s="300"/>
      <c r="G237" s="300"/>
      <c r="H237" s="300"/>
      <c r="I237" s="300"/>
      <c r="J237" s="300"/>
      <c r="K237" s="300"/>
      <c r="L237" s="300"/>
      <c r="M237" s="300"/>
      <c r="N237" s="300"/>
      <c r="O237" s="300"/>
      <c r="P237" s="300"/>
      <c r="Q237" s="289"/>
    </row>
    <row r="238" spans="1:17" ht="15">
      <c r="A238" s="288"/>
      <c r="B238" s="288"/>
      <c r="C238" s="300"/>
      <c r="D238" s="300"/>
      <c r="E238" s="300"/>
      <c r="F238" s="300"/>
      <c r="G238" s="300"/>
      <c r="H238" s="300"/>
      <c r="I238" s="300"/>
      <c r="J238" s="300"/>
      <c r="K238" s="300"/>
      <c r="L238" s="300"/>
      <c r="M238" s="300"/>
      <c r="N238" s="300"/>
      <c r="O238" s="300"/>
      <c r="P238" s="300"/>
      <c r="Q238" s="289"/>
    </row>
    <row r="239" spans="1:17" ht="15">
      <c r="A239" s="288"/>
      <c r="B239" s="288"/>
      <c r="C239" s="300"/>
      <c r="D239" s="300"/>
      <c r="E239" s="300"/>
      <c r="F239" s="300"/>
      <c r="G239" s="300"/>
      <c r="H239" s="300"/>
      <c r="I239" s="300"/>
      <c r="J239" s="300"/>
      <c r="K239" s="300"/>
      <c r="L239" s="300"/>
      <c r="M239" s="300"/>
      <c r="N239" s="300"/>
      <c r="O239" s="300"/>
      <c r="P239" s="300"/>
      <c r="Q239" s="289"/>
    </row>
    <row r="240" spans="1:17" ht="15">
      <c r="A240" s="288"/>
      <c r="B240" s="288"/>
      <c r="C240" s="300"/>
      <c r="D240" s="300"/>
      <c r="E240" s="300"/>
      <c r="F240" s="300"/>
      <c r="G240" s="300"/>
      <c r="H240" s="300"/>
      <c r="I240" s="300"/>
      <c r="J240" s="300"/>
      <c r="K240" s="300"/>
      <c r="L240" s="300"/>
      <c r="M240" s="300"/>
      <c r="N240" s="300"/>
      <c r="O240" s="300"/>
      <c r="P240" s="300"/>
      <c r="Q240" s="289"/>
    </row>
    <row r="241" spans="1:17" ht="15">
      <c r="A241" s="288"/>
      <c r="B241" s="288"/>
      <c r="C241" s="300"/>
      <c r="D241" s="300"/>
      <c r="E241" s="300"/>
      <c r="F241" s="300"/>
      <c r="G241" s="300"/>
      <c r="H241" s="300"/>
      <c r="I241" s="300"/>
      <c r="J241" s="300"/>
      <c r="K241" s="300"/>
      <c r="L241" s="300"/>
      <c r="M241" s="300"/>
      <c r="N241" s="300"/>
      <c r="O241" s="300"/>
      <c r="P241" s="300"/>
      <c r="Q241" s="289"/>
    </row>
    <row r="242" spans="1:17" ht="15">
      <c r="A242" s="288"/>
      <c r="B242" s="288"/>
      <c r="C242" s="300"/>
      <c r="D242" s="300"/>
      <c r="E242" s="300"/>
      <c r="F242" s="300"/>
      <c r="G242" s="300"/>
      <c r="H242" s="300"/>
      <c r="I242" s="300"/>
      <c r="J242" s="300"/>
      <c r="K242" s="300"/>
      <c r="L242" s="300"/>
      <c r="M242" s="300"/>
      <c r="N242" s="300"/>
      <c r="O242" s="300"/>
      <c r="P242" s="300"/>
      <c r="Q242" s="289"/>
    </row>
    <row r="243" spans="1:17" ht="15">
      <c r="A243" s="288"/>
      <c r="B243" s="288"/>
      <c r="C243" s="300"/>
      <c r="D243" s="300"/>
      <c r="E243" s="300"/>
      <c r="F243" s="300"/>
      <c r="G243" s="300"/>
      <c r="H243" s="300"/>
      <c r="I243" s="300"/>
      <c r="J243" s="300"/>
      <c r="K243" s="300"/>
      <c r="L243" s="300"/>
      <c r="M243" s="300"/>
      <c r="N243" s="300"/>
      <c r="O243" s="300"/>
      <c r="P243" s="300"/>
      <c r="Q243" s="289"/>
    </row>
    <row r="244" spans="1:17" ht="15">
      <c r="A244" s="288"/>
      <c r="B244" s="288"/>
      <c r="C244" s="300"/>
      <c r="D244" s="300"/>
      <c r="E244" s="300"/>
      <c r="F244" s="300"/>
      <c r="G244" s="300"/>
      <c r="H244" s="300"/>
      <c r="I244" s="300"/>
      <c r="J244" s="300"/>
      <c r="K244" s="300"/>
      <c r="L244" s="300"/>
      <c r="M244" s="300"/>
      <c r="N244" s="300"/>
      <c r="O244" s="300"/>
      <c r="P244" s="300"/>
      <c r="Q244" s="289"/>
    </row>
    <row r="245" spans="1:17" ht="15">
      <c r="A245" s="288"/>
      <c r="B245" s="288"/>
      <c r="C245" s="300"/>
      <c r="D245" s="300"/>
      <c r="E245" s="300"/>
      <c r="F245" s="300"/>
      <c r="G245" s="300"/>
      <c r="H245" s="300"/>
      <c r="I245" s="300"/>
      <c r="J245" s="300"/>
      <c r="K245" s="300"/>
      <c r="L245" s="300"/>
      <c r="M245" s="300"/>
      <c r="N245" s="300"/>
      <c r="O245" s="300"/>
      <c r="P245" s="300"/>
      <c r="Q245" s="289"/>
    </row>
    <row r="246" spans="1:17" ht="15">
      <c r="A246" s="288"/>
      <c r="B246" s="288"/>
      <c r="C246" s="300"/>
      <c r="D246" s="300"/>
      <c r="E246" s="300"/>
      <c r="F246" s="300"/>
      <c r="G246" s="300"/>
      <c r="H246" s="300"/>
      <c r="I246" s="300"/>
      <c r="J246" s="300"/>
      <c r="K246" s="300"/>
      <c r="L246" s="300"/>
      <c r="M246" s="300"/>
      <c r="N246" s="300"/>
      <c r="O246" s="300"/>
      <c r="P246" s="300"/>
      <c r="Q246" s="289"/>
    </row>
    <row r="247" spans="1:17" ht="15">
      <c r="A247" s="288"/>
      <c r="B247" s="288"/>
      <c r="C247" s="300"/>
      <c r="D247" s="300"/>
      <c r="E247" s="300"/>
      <c r="F247" s="300"/>
      <c r="G247" s="300"/>
      <c r="H247" s="300"/>
      <c r="I247" s="300"/>
      <c r="J247" s="300"/>
      <c r="K247" s="300"/>
      <c r="L247" s="300"/>
      <c r="M247" s="300"/>
      <c r="N247" s="300"/>
      <c r="O247" s="300"/>
      <c r="P247" s="300"/>
      <c r="Q247" s="289"/>
    </row>
    <row r="248" spans="1:17" ht="15">
      <c r="A248" s="288"/>
      <c r="B248" s="288"/>
      <c r="C248" s="300"/>
      <c r="D248" s="300"/>
      <c r="E248" s="300"/>
      <c r="F248" s="300"/>
      <c r="G248" s="300"/>
      <c r="H248" s="300"/>
      <c r="I248" s="300"/>
      <c r="J248" s="300"/>
      <c r="K248" s="300"/>
      <c r="L248" s="300"/>
      <c r="M248" s="300"/>
      <c r="N248" s="300"/>
      <c r="O248" s="300"/>
      <c r="P248" s="300"/>
      <c r="Q248" s="289"/>
    </row>
    <row r="249" spans="1:17" ht="15">
      <c r="A249" s="288"/>
      <c r="B249" s="288"/>
      <c r="C249" s="300"/>
      <c r="D249" s="300"/>
      <c r="E249" s="300"/>
      <c r="F249" s="300"/>
      <c r="G249" s="300"/>
      <c r="H249" s="300"/>
      <c r="I249" s="300"/>
      <c r="J249" s="300"/>
      <c r="K249" s="300"/>
      <c r="L249" s="300"/>
      <c r="M249" s="300"/>
      <c r="N249" s="300"/>
      <c r="O249" s="300"/>
      <c r="P249" s="300"/>
      <c r="Q249" s="289"/>
    </row>
    <row r="250" spans="1:17" ht="15">
      <c r="A250" s="288"/>
      <c r="B250" s="288"/>
      <c r="C250" s="300"/>
      <c r="D250" s="300"/>
      <c r="E250" s="300"/>
      <c r="F250" s="300"/>
      <c r="G250" s="300"/>
      <c r="H250" s="300"/>
      <c r="I250" s="300"/>
      <c r="J250" s="300"/>
      <c r="K250" s="300"/>
      <c r="L250" s="300"/>
      <c r="M250" s="300"/>
      <c r="N250" s="300"/>
      <c r="O250" s="300"/>
      <c r="P250" s="300"/>
      <c r="Q250" s="289"/>
    </row>
    <row r="251" spans="1:17" ht="15">
      <c r="A251" s="288"/>
      <c r="B251" s="288"/>
      <c r="C251" s="300"/>
      <c r="D251" s="300"/>
      <c r="E251" s="300"/>
      <c r="F251" s="300"/>
      <c r="G251" s="300"/>
      <c r="H251" s="300"/>
      <c r="I251" s="300"/>
      <c r="J251" s="300"/>
      <c r="K251" s="300"/>
      <c r="L251" s="300"/>
      <c r="M251" s="300"/>
      <c r="N251" s="300"/>
      <c r="O251" s="300"/>
      <c r="P251" s="300"/>
      <c r="Q251" s="289"/>
    </row>
    <row r="252" spans="1:17" ht="15">
      <c r="A252" s="288"/>
      <c r="B252" s="288"/>
      <c r="C252" s="300"/>
      <c r="D252" s="300"/>
      <c r="E252" s="300"/>
      <c r="F252" s="300"/>
      <c r="G252" s="300"/>
      <c r="H252" s="300"/>
      <c r="I252" s="300"/>
      <c r="J252" s="300"/>
      <c r="K252" s="300"/>
      <c r="L252" s="300"/>
      <c r="M252" s="300"/>
      <c r="N252" s="300"/>
      <c r="O252" s="300"/>
      <c r="P252" s="300"/>
      <c r="Q252" s="289"/>
    </row>
    <row r="253" spans="1:17" ht="15">
      <c r="A253" s="288"/>
      <c r="B253" s="288"/>
      <c r="C253" s="300"/>
      <c r="D253" s="300"/>
      <c r="E253" s="300"/>
      <c r="F253" s="300"/>
      <c r="G253" s="300"/>
      <c r="H253" s="300"/>
      <c r="I253" s="300"/>
      <c r="J253" s="300"/>
      <c r="K253" s="300"/>
      <c r="L253" s="300"/>
      <c r="M253" s="300"/>
      <c r="N253" s="300"/>
      <c r="O253" s="300"/>
      <c r="P253" s="300"/>
      <c r="Q253" s="289"/>
    </row>
    <row r="254" spans="1:17" ht="15">
      <c r="A254" s="288"/>
      <c r="B254" s="288"/>
      <c r="C254" s="300"/>
      <c r="D254" s="300"/>
      <c r="E254" s="300"/>
      <c r="F254" s="300"/>
      <c r="G254" s="300"/>
      <c r="H254" s="300"/>
      <c r="I254" s="300"/>
      <c r="J254" s="300"/>
      <c r="K254" s="300"/>
      <c r="L254" s="300"/>
      <c r="M254" s="300"/>
      <c r="N254" s="300"/>
      <c r="O254" s="300"/>
      <c r="P254" s="300"/>
      <c r="Q254" s="289"/>
    </row>
    <row r="255" spans="1:17" ht="15">
      <c r="A255" s="288"/>
      <c r="B255" s="288"/>
      <c r="C255" s="300"/>
      <c r="D255" s="300"/>
      <c r="E255" s="300"/>
      <c r="F255" s="300"/>
      <c r="G255" s="300"/>
      <c r="H255" s="300"/>
      <c r="I255" s="300"/>
      <c r="J255" s="300"/>
      <c r="K255" s="300"/>
      <c r="L255" s="300"/>
      <c r="M255" s="300"/>
      <c r="N255" s="300"/>
      <c r="O255" s="300"/>
      <c r="P255" s="300"/>
      <c r="Q255" s="289"/>
    </row>
    <row r="256" spans="1:17" ht="15">
      <c r="A256" s="288"/>
      <c r="B256" s="288"/>
      <c r="C256" s="300"/>
      <c r="D256" s="300"/>
      <c r="E256" s="300"/>
      <c r="F256" s="300"/>
      <c r="G256" s="300"/>
      <c r="H256" s="300"/>
      <c r="I256" s="300"/>
      <c r="J256" s="300"/>
      <c r="K256" s="300"/>
      <c r="L256" s="300"/>
      <c r="M256" s="300"/>
      <c r="N256" s="300"/>
      <c r="O256" s="300"/>
      <c r="P256" s="300"/>
      <c r="Q256" s="289"/>
    </row>
    <row r="257" spans="1:17" ht="15">
      <c r="A257" s="288"/>
      <c r="B257" s="288"/>
      <c r="C257" s="300"/>
      <c r="D257" s="300"/>
      <c r="E257" s="300"/>
      <c r="F257" s="300"/>
      <c r="G257" s="300"/>
      <c r="H257" s="300"/>
      <c r="I257" s="300"/>
      <c r="J257" s="300"/>
      <c r="K257" s="300"/>
      <c r="L257" s="300"/>
      <c r="M257" s="300"/>
      <c r="N257" s="300"/>
      <c r="O257" s="300"/>
      <c r="P257" s="300"/>
      <c r="Q257" s="289"/>
    </row>
    <row r="258" spans="1:17" ht="15">
      <c r="A258" s="288"/>
      <c r="B258" s="288"/>
      <c r="C258" s="300"/>
      <c r="D258" s="300"/>
      <c r="E258" s="300"/>
      <c r="F258" s="300"/>
      <c r="G258" s="300"/>
      <c r="H258" s="300"/>
      <c r="I258" s="300"/>
      <c r="J258" s="300"/>
      <c r="K258" s="300"/>
      <c r="L258" s="300"/>
      <c r="M258" s="300"/>
      <c r="N258" s="300"/>
      <c r="O258" s="300"/>
      <c r="P258" s="300"/>
      <c r="Q258" s="289"/>
    </row>
    <row r="259" spans="1:17" ht="15">
      <c r="A259" s="288"/>
      <c r="B259" s="288"/>
      <c r="C259" s="300"/>
      <c r="D259" s="300"/>
      <c r="E259" s="300"/>
      <c r="F259" s="300"/>
      <c r="G259" s="300"/>
      <c r="H259" s="300"/>
      <c r="I259" s="300"/>
      <c r="J259" s="300"/>
      <c r="K259" s="300"/>
      <c r="L259" s="300"/>
      <c r="M259" s="300"/>
      <c r="N259" s="300"/>
      <c r="O259" s="300"/>
      <c r="P259" s="300"/>
      <c r="Q259" s="289"/>
    </row>
    <row r="260" spans="1:17" ht="15">
      <c r="A260" s="288"/>
      <c r="B260" s="288"/>
      <c r="C260" s="300"/>
      <c r="D260" s="300"/>
      <c r="E260" s="300"/>
      <c r="F260" s="300"/>
      <c r="G260" s="300"/>
      <c r="H260" s="300"/>
      <c r="I260" s="300"/>
      <c r="J260" s="300"/>
      <c r="K260" s="300"/>
      <c r="L260" s="300"/>
      <c r="M260" s="300"/>
      <c r="N260" s="300"/>
      <c r="O260" s="300"/>
      <c r="P260" s="300"/>
      <c r="Q260" s="289"/>
    </row>
    <row r="261" spans="1:17" ht="15">
      <c r="A261" s="288"/>
      <c r="B261" s="288"/>
      <c r="C261" s="300"/>
      <c r="D261" s="300"/>
      <c r="E261" s="300"/>
      <c r="F261" s="300"/>
      <c r="G261" s="300"/>
      <c r="H261" s="300"/>
      <c r="I261" s="300"/>
      <c r="J261" s="300"/>
      <c r="K261" s="300"/>
      <c r="L261" s="300"/>
      <c r="M261" s="300"/>
      <c r="N261" s="300"/>
      <c r="O261" s="300"/>
      <c r="P261" s="300"/>
      <c r="Q261" s="289"/>
    </row>
    <row r="262" spans="1:17" ht="15">
      <c r="A262" s="288"/>
      <c r="B262" s="288"/>
      <c r="C262" s="300"/>
      <c r="D262" s="300"/>
      <c r="E262" s="300"/>
      <c r="F262" s="300"/>
      <c r="G262" s="300"/>
      <c r="H262" s="300"/>
      <c r="I262" s="300"/>
      <c r="J262" s="300"/>
      <c r="K262" s="300"/>
      <c r="L262" s="300"/>
      <c r="M262" s="300"/>
      <c r="N262" s="300"/>
      <c r="O262" s="300"/>
      <c r="P262" s="300"/>
      <c r="Q262" s="289"/>
    </row>
  </sheetData>
  <sheetProtection/>
  <mergeCells count="14">
    <mergeCell ref="A54:B54"/>
    <mergeCell ref="A1:Q1"/>
    <mergeCell ref="A2:Q2"/>
    <mergeCell ref="I4:J4"/>
    <mergeCell ref="O4:P4"/>
    <mergeCell ref="Q3:Q5"/>
    <mergeCell ref="C3:P3"/>
    <mergeCell ref="B3:B5"/>
    <mergeCell ref="M4:N4"/>
    <mergeCell ref="A3:A5"/>
    <mergeCell ref="C4:D4"/>
    <mergeCell ref="K4:L4"/>
    <mergeCell ref="E4:F4"/>
    <mergeCell ref="G4:H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7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55"/>
  <sheetViews>
    <sheetView zoomScalePageLayoutView="0" workbookViewId="0" topLeftCell="A36">
      <selection activeCell="K55" sqref="K55"/>
    </sheetView>
  </sheetViews>
  <sheetFormatPr defaultColWidth="11.421875" defaultRowHeight="15"/>
  <cols>
    <col min="1" max="1" width="7.7109375" style="6" customWidth="1"/>
    <col min="2" max="2" width="83.57421875" style="6" bestFit="1" customWidth="1"/>
    <col min="3" max="12" width="15.00390625" style="6" customWidth="1"/>
    <col min="13" max="13" width="11.421875" style="327" customWidth="1"/>
    <col min="14" max="16384" width="11.421875" style="6" customWidth="1"/>
  </cols>
  <sheetData>
    <row r="1" spans="1:12" ht="24.75" customHeight="1" thickBot="1" thickTop="1">
      <c r="A1" s="419" t="s">
        <v>1033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1"/>
    </row>
    <row r="2" spans="1:12" ht="24.75" customHeight="1" thickTop="1">
      <c r="A2" s="432" t="s">
        <v>503</v>
      </c>
      <c r="B2" s="464" t="s">
        <v>504</v>
      </c>
      <c r="C2" s="418" t="s">
        <v>148</v>
      </c>
      <c r="D2" s="414"/>
      <c r="E2" s="414"/>
      <c r="F2" s="414"/>
      <c r="G2" s="414"/>
      <c r="H2" s="414"/>
      <c r="I2" s="414"/>
      <c r="J2" s="415"/>
      <c r="K2" s="422" t="s">
        <v>73</v>
      </c>
      <c r="L2" s="434"/>
    </row>
    <row r="3" spans="1:12" ht="24.75" customHeight="1">
      <c r="A3" s="432"/>
      <c r="B3" s="464"/>
      <c r="C3" s="451" t="s">
        <v>69</v>
      </c>
      <c r="D3" s="466"/>
      <c r="E3" s="466" t="s">
        <v>70</v>
      </c>
      <c r="F3" s="466"/>
      <c r="G3" s="466" t="s">
        <v>71</v>
      </c>
      <c r="H3" s="466"/>
      <c r="I3" s="466" t="s">
        <v>72</v>
      </c>
      <c r="J3" s="452"/>
      <c r="K3" s="423"/>
      <c r="L3" s="465"/>
    </row>
    <row r="4" spans="1:12" ht="24.75" customHeight="1" thickBot="1">
      <c r="A4" s="433"/>
      <c r="B4" s="464"/>
      <c r="C4" s="269" t="s">
        <v>68</v>
      </c>
      <c r="D4" s="270" t="s">
        <v>67</v>
      </c>
      <c r="E4" s="271" t="s">
        <v>68</v>
      </c>
      <c r="F4" s="270" t="s">
        <v>67</v>
      </c>
      <c r="G4" s="271" t="s">
        <v>68</v>
      </c>
      <c r="H4" s="270" t="s">
        <v>67</v>
      </c>
      <c r="I4" s="271" t="s">
        <v>68</v>
      </c>
      <c r="J4" s="272" t="s">
        <v>67</v>
      </c>
      <c r="K4" s="281" t="s">
        <v>68</v>
      </c>
      <c r="L4" s="284" t="s">
        <v>67</v>
      </c>
    </row>
    <row r="5" spans="1:13" ht="15.75" thickBot="1">
      <c r="A5" s="301" t="s">
        <v>367</v>
      </c>
      <c r="B5" s="302" t="s">
        <v>368</v>
      </c>
      <c r="C5" s="254">
        <f>_xlfn.IFERROR(VLOOKUP(M5,'[1]Sheet1'!$A$727:$K$764,2,FALSE),0)</f>
        <v>185</v>
      </c>
      <c r="D5" s="274">
        <f>_xlfn.IFERROR(VLOOKUP(M5,'[1]Sheet1'!$A$727:$K$764,3,FALSE)/100,0)</f>
        <v>0.178743961352657</v>
      </c>
      <c r="E5" s="275">
        <f>_xlfn.IFERROR(VLOOKUP(M5,'[1]Sheet1'!$A$727:$K$764,4,FALSE),0)</f>
        <v>120</v>
      </c>
      <c r="F5" s="274">
        <f>_xlfn.IFERROR(VLOOKUP(M5,'[1]Sheet1'!$A$727:$K$764,5,FALSE)/100,0)</f>
        <v>0.0975609756097561</v>
      </c>
      <c r="G5" s="275">
        <f>_xlfn.IFERROR(VLOOKUP(M5,'[1]Sheet1'!$A$727:$K$764,6,FALSE),0)</f>
        <v>21</v>
      </c>
      <c r="H5" s="274">
        <f>_xlfn.IFERROR(VLOOKUP(M5,'[1]Sheet1'!$A$727:$K$764,7,FALSE)/100,0)</f>
        <v>0.07581227436823104</v>
      </c>
      <c r="I5" s="275">
        <f>_xlfn.IFERROR(VLOOKUP(M5,'[1]Sheet1'!$A$727:$K$764,8,FALSE),0)</f>
        <v>4</v>
      </c>
      <c r="J5" s="285">
        <f>_xlfn.IFERROR(VLOOKUP(M5,'[1]Sheet1'!$A$727:$K$764,9,FALSE)/100,0)</f>
        <v>0.18181818181818182</v>
      </c>
      <c r="K5" s="268">
        <f>_xlfn.IFERROR(VLOOKUP(M5,'[1]Sheet1'!$A$727:$K$764,10,FALSE),0)</f>
        <v>330</v>
      </c>
      <c r="L5" s="285">
        <f>_xlfn.IFERROR(VLOOKUP(M5,'[1]Sheet1'!$A$727:$K$764,11,FALSE)/100,0)</f>
        <v>0.12870514820592824</v>
      </c>
      <c r="M5" s="327" t="s">
        <v>112</v>
      </c>
    </row>
    <row r="6" spans="1:12" ht="28.5">
      <c r="A6" s="303">
        <v>10</v>
      </c>
      <c r="B6" s="258" t="s">
        <v>505</v>
      </c>
      <c r="C6" s="259">
        <f>_xlfn.IFERROR(VLOOKUP(M6,'[1]Sheet1'!$A$727:$K$764,2,FALSE),0)</f>
        <v>0</v>
      </c>
      <c r="D6" s="277">
        <f>_xlfn.IFERROR(VLOOKUP(M6,'[1]Sheet1'!$A$727:$K$764,3,FALSE)/100,0)</f>
        <v>0</v>
      </c>
      <c r="E6" s="278">
        <f>_xlfn.IFERROR(VLOOKUP(M6,'[1]Sheet1'!$A$727:$K$764,4,FALSE),0)</f>
        <v>0</v>
      </c>
      <c r="F6" s="277">
        <f>_xlfn.IFERROR(VLOOKUP(M6,'[1]Sheet1'!$A$727:$K$764,5,FALSE)/100,0)</f>
        <v>0</v>
      </c>
      <c r="G6" s="278">
        <f>_xlfn.IFERROR(VLOOKUP(M6,'[1]Sheet1'!$A$727:$K$764,6,FALSE),0)</f>
        <v>0</v>
      </c>
      <c r="H6" s="277">
        <f>_xlfn.IFERROR(VLOOKUP(M6,'[1]Sheet1'!$A$727:$K$764,7,FALSE)/100,0)</f>
        <v>0</v>
      </c>
      <c r="I6" s="278">
        <f>_xlfn.IFERROR(VLOOKUP(M6,'[1]Sheet1'!$A$727:$K$764,8,FALSE),0)</f>
        <v>0</v>
      </c>
      <c r="J6" s="106">
        <f>_xlfn.IFERROR(VLOOKUP(M6,'[1]Sheet1'!$A$727:$K$764,9,FALSE)/100,0)</f>
        <v>0</v>
      </c>
      <c r="K6" s="286">
        <f>_xlfn.IFERROR(VLOOKUP(M6,'[1]Sheet1'!$A$727:$K$764,10,FALSE),0)</f>
        <v>0</v>
      </c>
      <c r="L6" s="106">
        <f>_xlfn.IFERROR(VLOOKUP(M6,'[1]Sheet1'!$A$727:$K$764,11,FALSE)/100,0)</f>
        <v>0</v>
      </c>
    </row>
    <row r="7" spans="1:13" ht="15">
      <c r="A7" s="222">
        <v>11</v>
      </c>
      <c r="B7" s="227" t="s">
        <v>506</v>
      </c>
      <c r="C7" s="262">
        <f>_xlfn.IFERROR(VLOOKUP(M7,'[1]Sheet1'!$A$727:$K$764,2,FALSE),0)</f>
        <v>0</v>
      </c>
      <c r="D7" s="199">
        <f>_xlfn.IFERROR(VLOOKUP(M7,'[1]Sheet1'!$A$727:$K$764,3,FALSE)/100,0)</f>
        <v>0</v>
      </c>
      <c r="E7" s="304">
        <f>_xlfn.IFERROR(VLOOKUP(M7,'[1]Sheet1'!$A$727:$K$764,4,FALSE),0)</f>
        <v>0</v>
      </c>
      <c r="F7" s="199">
        <f>_xlfn.IFERROR(VLOOKUP(M7,'[1]Sheet1'!$A$727:$K$764,5,FALSE)/100,0)</f>
        <v>0</v>
      </c>
      <c r="G7" s="304">
        <f>_xlfn.IFERROR(VLOOKUP(M7,'[1]Sheet1'!$A$727:$K$764,6,FALSE),0)</f>
        <v>0</v>
      </c>
      <c r="H7" s="199">
        <f>_xlfn.IFERROR(VLOOKUP(M7,'[1]Sheet1'!$A$727:$K$764,7,FALSE)/100,0)</f>
        <v>0</v>
      </c>
      <c r="I7" s="304">
        <f>_xlfn.IFERROR(VLOOKUP(M7,'[1]Sheet1'!$A$727:$K$764,8,FALSE),0)</f>
        <v>0</v>
      </c>
      <c r="J7" s="108">
        <f>_xlfn.IFERROR(VLOOKUP(M7,'[1]Sheet1'!$A$727:$K$764,9,FALSE)/100,0)</f>
        <v>0</v>
      </c>
      <c r="K7" s="287">
        <f>_xlfn.IFERROR(VLOOKUP(M7,'[1]Sheet1'!$A$727:$K$764,10,FALSE),0)</f>
        <v>0</v>
      </c>
      <c r="L7" s="108">
        <f>_xlfn.IFERROR(VLOOKUP(M7,'[1]Sheet1'!$A$727:$K$764,11,FALSE)/100,0)</f>
        <v>0</v>
      </c>
      <c r="M7" s="327" t="s">
        <v>842</v>
      </c>
    </row>
    <row r="8" spans="1:12" ht="28.5">
      <c r="A8" s="222">
        <v>12</v>
      </c>
      <c r="B8" s="227" t="s">
        <v>507</v>
      </c>
      <c r="C8" s="262">
        <f>_xlfn.IFERROR(VLOOKUP(M8,'[1]Sheet1'!$A$727:$K$764,2,FALSE),0)</f>
        <v>0</v>
      </c>
      <c r="D8" s="199">
        <f>_xlfn.IFERROR(VLOOKUP(M8,'[1]Sheet1'!$A$727:$K$764,3,FALSE)/100,0)</f>
        <v>0</v>
      </c>
      <c r="E8" s="280">
        <f>_xlfn.IFERROR(VLOOKUP(M8,'[1]Sheet1'!$A$727:$K$764,4,FALSE),0)</f>
        <v>0</v>
      </c>
      <c r="F8" s="199">
        <f>_xlfn.IFERROR(VLOOKUP(M8,'[1]Sheet1'!$A$727:$K$764,5,FALSE)/100,0)</f>
        <v>0</v>
      </c>
      <c r="G8" s="280">
        <f>_xlfn.IFERROR(VLOOKUP(M8,'[1]Sheet1'!$A$727:$K$764,6,FALSE),0)</f>
        <v>0</v>
      </c>
      <c r="H8" s="199">
        <f>_xlfn.IFERROR(VLOOKUP(M8,'[1]Sheet1'!$A$727:$K$764,7,FALSE)/100,0)</f>
        <v>0</v>
      </c>
      <c r="I8" s="280">
        <f>_xlfn.IFERROR(VLOOKUP(M8,'[1]Sheet1'!$A$727:$K$764,8,FALSE),0)</f>
        <v>0</v>
      </c>
      <c r="J8" s="108">
        <f>_xlfn.IFERROR(VLOOKUP(M8,'[1]Sheet1'!$A$727:$K$764,9,FALSE)/100,0)</f>
        <v>0</v>
      </c>
      <c r="K8" s="287">
        <f>_xlfn.IFERROR(VLOOKUP(M8,'[1]Sheet1'!$A$727:$K$764,10,FALSE),0)</f>
        <v>0</v>
      </c>
      <c r="L8" s="108">
        <f>_xlfn.IFERROR(VLOOKUP(M8,'[1]Sheet1'!$A$727:$K$764,11,FALSE)/100,0)</f>
        <v>0</v>
      </c>
    </row>
    <row r="9" spans="1:13" ht="15">
      <c r="A9" s="222">
        <v>13</v>
      </c>
      <c r="B9" s="227" t="s">
        <v>508</v>
      </c>
      <c r="C9" s="262">
        <f>_xlfn.IFERROR(VLOOKUP(M9,'[1]Sheet1'!$A$727:$K$764,2,FALSE),0)</f>
        <v>0</v>
      </c>
      <c r="D9" s="199">
        <f>_xlfn.IFERROR(VLOOKUP(M9,'[1]Sheet1'!$A$727:$K$764,3,FALSE)/100,0)</f>
        <v>0</v>
      </c>
      <c r="E9" s="280">
        <f>_xlfn.IFERROR(VLOOKUP(M9,'[1]Sheet1'!$A$727:$K$764,4,FALSE),0)</f>
        <v>0</v>
      </c>
      <c r="F9" s="199">
        <f>_xlfn.IFERROR(VLOOKUP(M9,'[1]Sheet1'!$A$727:$K$764,5,FALSE)/100,0)</f>
        <v>0</v>
      </c>
      <c r="G9" s="280">
        <f>_xlfn.IFERROR(VLOOKUP(M9,'[1]Sheet1'!$A$727:$K$764,6,FALSE),0)</f>
        <v>0</v>
      </c>
      <c r="H9" s="199">
        <f>_xlfn.IFERROR(VLOOKUP(M9,'[1]Sheet1'!$A$727:$K$764,7,FALSE)/100,0)</f>
        <v>0</v>
      </c>
      <c r="I9" s="280">
        <f>_xlfn.IFERROR(VLOOKUP(M9,'[1]Sheet1'!$A$727:$K$764,8,FALSE),0)</f>
        <v>0</v>
      </c>
      <c r="J9" s="108">
        <f>_xlfn.IFERROR(VLOOKUP(M9,'[1]Sheet1'!$A$727:$K$764,9,FALSE)/100,0)</f>
        <v>0</v>
      </c>
      <c r="K9" s="287">
        <f>_xlfn.IFERROR(VLOOKUP(M9,'[1]Sheet1'!$A$727:$K$764,10,FALSE),0)</f>
        <v>0</v>
      </c>
      <c r="L9" s="108">
        <f>_xlfn.IFERROR(VLOOKUP(M9,'[1]Sheet1'!$A$727:$K$764,11,FALSE)/100,0)</f>
        <v>0</v>
      </c>
      <c r="M9" s="327" t="s">
        <v>843</v>
      </c>
    </row>
    <row r="10" spans="1:13" ht="15">
      <c r="A10" s="222">
        <v>14</v>
      </c>
      <c r="B10" s="227" t="s">
        <v>509</v>
      </c>
      <c r="C10" s="262">
        <f>_xlfn.IFERROR(VLOOKUP(M10,'[1]Sheet1'!$A$727:$K$764,2,FALSE),0)</f>
        <v>0</v>
      </c>
      <c r="D10" s="199">
        <f>_xlfn.IFERROR(VLOOKUP(M10,'[1]Sheet1'!$A$727:$K$764,3,FALSE)/100,0)</f>
        <v>0</v>
      </c>
      <c r="E10" s="280">
        <f>_xlfn.IFERROR(VLOOKUP(M10,'[1]Sheet1'!$A$727:$K$764,4,FALSE),0)</f>
        <v>1</v>
      </c>
      <c r="F10" s="199">
        <f>_xlfn.IFERROR(VLOOKUP(M10,'[1]Sheet1'!$A$727:$K$764,5,FALSE)/100,0)</f>
        <v>0.0008130081300813007</v>
      </c>
      <c r="G10" s="280">
        <f>_xlfn.IFERROR(VLOOKUP(M10,'[1]Sheet1'!$A$727:$K$764,6,FALSE),0)</f>
        <v>0</v>
      </c>
      <c r="H10" s="199">
        <f>_xlfn.IFERROR(VLOOKUP(M10,'[1]Sheet1'!$A$727:$K$764,7,FALSE)/100,0)</f>
        <v>0</v>
      </c>
      <c r="I10" s="280">
        <f>_xlfn.IFERROR(VLOOKUP(M10,'[1]Sheet1'!$A$727:$K$764,8,FALSE),0)</f>
        <v>0</v>
      </c>
      <c r="J10" s="108">
        <f>_xlfn.IFERROR(VLOOKUP(M10,'[1]Sheet1'!$A$727:$K$764,9,FALSE)/100,0)</f>
        <v>0</v>
      </c>
      <c r="K10" s="287">
        <f>_xlfn.IFERROR(VLOOKUP(M10,'[1]Sheet1'!$A$727:$K$764,10,FALSE),0)</f>
        <v>1</v>
      </c>
      <c r="L10" s="108">
        <f>_xlfn.IFERROR(VLOOKUP(M10,'[1]Sheet1'!$A$727:$K$764,11,FALSE)/100,0)</f>
        <v>0.000390015600624025</v>
      </c>
      <c r="M10" s="327" t="s">
        <v>844</v>
      </c>
    </row>
    <row r="11" spans="1:13" ht="28.5">
      <c r="A11" s="222">
        <v>15</v>
      </c>
      <c r="B11" s="227" t="s">
        <v>510</v>
      </c>
      <c r="C11" s="262">
        <f>_xlfn.IFERROR(VLOOKUP(M11,'[1]Sheet1'!$A$727:$K$764,2,FALSE),0)</f>
        <v>1</v>
      </c>
      <c r="D11" s="199">
        <f>_xlfn.IFERROR(VLOOKUP(M11,'[1]Sheet1'!$A$727:$K$764,3,FALSE)/100,0)</f>
        <v>0.000966183574879227</v>
      </c>
      <c r="E11" s="304">
        <f>_xlfn.IFERROR(VLOOKUP(M11,'[1]Sheet1'!$A$727:$K$764,4,FALSE),0)</f>
        <v>0</v>
      </c>
      <c r="F11" s="199">
        <f>_xlfn.IFERROR(VLOOKUP(M11,'[1]Sheet1'!$A$727:$K$764,5,FALSE)/100,0)</f>
        <v>0</v>
      </c>
      <c r="G11" s="304">
        <f>_xlfn.IFERROR(VLOOKUP(M11,'[1]Sheet1'!$A$727:$K$764,6,FALSE),0)</f>
        <v>0</v>
      </c>
      <c r="H11" s="199">
        <f>_xlfn.IFERROR(VLOOKUP(M11,'[1]Sheet1'!$A$727:$K$764,7,FALSE)/100,0)</f>
        <v>0</v>
      </c>
      <c r="I11" s="304">
        <f>_xlfn.IFERROR(VLOOKUP(M11,'[1]Sheet1'!$A$727:$K$764,8,FALSE),0)</f>
        <v>0</v>
      </c>
      <c r="J11" s="108">
        <f>_xlfn.IFERROR(VLOOKUP(M11,'[1]Sheet1'!$A$727:$K$764,9,FALSE)/100,0)</f>
        <v>0</v>
      </c>
      <c r="K11" s="287">
        <f>_xlfn.IFERROR(VLOOKUP(M11,'[1]Sheet1'!$A$727:$K$764,10,FALSE),0)</f>
        <v>1</v>
      </c>
      <c r="L11" s="108">
        <f>_xlfn.IFERROR(VLOOKUP(M11,'[1]Sheet1'!$A$727:$K$764,11,FALSE)/100,0)</f>
        <v>0.000390015600624025</v>
      </c>
      <c r="M11" s="327" t="s">
        <v>845</v>
      </c>
    </row>
    <row r="12" spans="1:13" ht="28.5">
      <c r="A12" s="222">
        <v>16</v>
      </c>
      <c r="B12" s="227" t="s">
        <v>511</v>
      </c>
      <c r="C12" s="262">
        <f>_xlfn.IFERROR(VLOOKUP(M12,'[1]Sheet1'!$A$727:$K$764,2,FALSE),0)</f>
        <v>2</v>
      </c>
      <c r="D12" s="199">
        <f>_xlfn.IFERROR(VLOOKUP(M12,'[1]Sheet1'!$A$727:$K$764,3,FALSE)/100,0)</f>
        <v>0.001932367149758454</v>
      </c>
      <c r="E12" s="280">
        <f>_xlfn.IFERROR(VLOOKUP(M12,'[1]Sheet1'!$A$727:$K$764,4,FALSE),0)</f>
        <v>0</v>
      </c>
      <c r="F12" s="199">
        <f>_xlfn.IFERROR(VLOOKUP(M12,'[1]Sheet1'!$A$727:$K$764,5,FALSE)/100,0)</f>
        <v>0</v>
      </c>
      <c r="G12" s="280">
        <f>_xlfn.IFERROR(VLOOKUP(M12,'[1]Sheet1'!$A$727:$K$764,6,FALSE),0)</f>
        <v>0</v>
      </c>
      <c r="H12" s="199">
        <f>_xlfn.IFERROR(VLOOKUP(M12,'[1]Sheet1'!$A$727:$K$764,7,FALSE)/100,0)</f>
        <v>0</v>
      </c>
      <c r="I12" s="280">
        <f>_xlfn.IFERROR(VLOOKUP(M12,'[1]Sheet1'!$A$727:$K$764,8,FALSE),0)</f>
        <v>0</v>
      </c>
      <c r="J12" s="108">
        <f>_xlfn.IFERROR(VLOOKUP(M12,'[1]Sheet1'!$A$727:$K$764,9,FALSE)/100,0)</f>
        <v>0</v>
      </c>
      <c r="K12" s="287">
        <f>_xlfn.IFERROR(VLOOKUP(M12,'[1]Sheet1'!$A$727:$K$764,10,FALSE),0)</f>
        <v>2</v>
      </c>
      <c r="L12" s="108">
        <f>_xlfn.IFERROR(VLOOKUP(M12,'[1]Sheet1'!$A$727:$K$764,11,FALSE)/100,0)</f>
        <v>0.00078003120124805</v>
      </c>
      <c r="M12" s="327" t="s">
        <v>846</v>
      </c>
    </row>
    <row r="13" spans="1:12" ht="28.5">
      <c r="A13" s="222">
        <v>17</v>
      </c>
      <c r="B13" s="227" t="s">
        <v>512</v>
      </c>
      <c r="C13" s="262">
        <f>_xlfn.IFERROR(VLOOKUP(M13,'[1]Sheet1'!$A$727:$K$764,2,FALSE),0)</f>
        <v>0</v>
      </c>
      <c r="D13" s="199">
        <f>_xlfn.IFERROR(VLOOKUP(M13,'[1]Sheet1'!$A$727:$K$764,3,FALSE)/100,0)</f>
        <v>0</v>
      </c>
      <c r="E13" s="304">
        <f>_xlfn.IFERROR(VLOOKUP(M13,'[1]Sheet1'!$A$727:$K$764,4,FALSE),0)</f>
        <v>0</v>
      </c>
      <c r="F13" s="199">
        <f>_xlfn.IFERROR(VLOOKUP(M13,'[1]Sheet1'!$A$727:$K$764,5,FALSE)/100,0)</f>
        <v>0</v>
      </c>
      <c r="G13" s="304">
        <f>_xlfn.IFERROR(VLOOKUP(M13,'[1]Sheet1'!$A$727:$K$764,6,FALSE),0)</f>
        <v>0</v>
      </c>
      <c r="H13" s="199">
        <f>_xlfn.IFERROR(VLOOKUP(M13,'[1]Sheet1'!$A$727:$K$764,7,FALSE)/100,0)</f>
        <v>0</v>
      </c>
      <c r="I13" s="304">
        <f>_xlfn.IFERROR(VLOOKUP(M13,'[1]Sheet1'!$A$727:$K$764,8,FALSE),0)</f>
        <v>0</v>
      </c>
      <c r="J13" s="108">
        <f>_xlfn.IFERROR(VLOOKUP(M13,'[1]Sheet1'!$A$727:$K$764,9,FALSE)/100,0)</f>
        <v>0</v>
      </c>
      <c r="K13" s="287">
        <f>_xlfn.IFERROR(VLOOKUP(M13,'[1]Sheet1'!$A$727:$K$764,10,FALSE),0)</f>
        <v>0</v>
      </c>
      <c r="L13" s="108">
        <f>_xlfn.IFERROR(VLOOKUP(M13,'[1]Sheet1'!$A$727:$K$764,11,FALSE)/100,0)</f>
        <v>0</v>
      </c>
    </row>
    <row r="14" spans="1:13" ht="29.25" thickBot="1">
      <c r="A14" s="223">
        <v>19</v>
      </c>
      <c r="B14" s="228" t="s">
        <v>513</v>
      </c>
      <c r="C14" s="241">
        <f>_xlfn.IFERROR(VLOOKUP(M14,'[1]Sheet1'!$A$727:$K$764,2,FALSE),0)</f>
        <v>3</v>
      </c>
      <c r="D14" s="200">
        <f>_xlfn.IFERROR(VLOOKUP(M14,'[1]Sheet1'!$A$727:$K$764,3,FALSE)/100,0)</f>
        <v>0.002898550724637681</v>
      </c>
      <c r="E14" s="242">
        <f>_xlfn.IFERROR(VLOOKUP(M14,'[1]Sheet1'!$A$727:$K$764,4,FALSE),0)</f>
        <v>1</v>
      </c>
      <c r="F14" s="200">
        <f>_xlfn.IFERROR(VLOOKUP(M14,'[1]Sheet1'!$A$727:$K$764,5,FALSE)/100,0)</f>
        <v>0.0008130081300813007</v>
      </c>
      <c r="G14" s="242">
        <f>_xlfn.IFERROR(VLOOKUP(M14,'[1]Sheet1'!$A$727:$K$764,6,FALSE),0)</f>
        <v>0</v>
      </c>
      <c r="H14" s="200">
        <f>_xlfn.IFERROR(VLOOKUP(M14,'[1]Sheet1'!$A$727:$K$764,7,FALSE)/100,0)</f>
        <v>0</v>
      </c>
      <c r="I14" s="242">
        <f>_xlfn.IFERROR(VLOOKUP(M14,'[1]Sheet1'!$A$727:$K$764,8,FALSE),0)</f>
        <v>0</v>
      </c>
      <c r="J14" s="113">
        <f>_xlfn.IFERROR(VLOOKUP(M14,'[1]Sheet1'!$A$727:$K$764,9,FALSE)/100,0)</f>
        <v>0</v>
      </c>
      <c r="K14" s="243">
        <f>_xlfn.IFERROR(VLOOKUP(M14,'[1]Sheet1'!$A$727:$K$764,10,FALSE),0)</f>
        <v>4</v>
      </c>
      <c r="L14" s="113">
        <f>_xlfn.IFERROR(VLOOKUP(M14,'[1]Sheet1'!$A$727:$K$764,11,FALSE)/100,0)</f>
        <v>0.0015600624024961</v>
      </c>
      <c r="M14" s="327" t="s">
        <v>847</v>
      </c>
    </row>
    <row r="15" spans="1:12" ht="15">
      <c r="A15" s="303">
        <v>20</v>
      </c>
      <c r="B15" s="258" t="s">
        <v>514</v>
      </c>
      <c r="C15" s="259">
        <f>_xlfn.IFERROR(VLOOKUP(M15,'[1]Sheet1'!$A$727:$K$764,2,FALSE),0)</f>
        <v>0</v>
      </c>
      <c r="D15" s="277">
        <f>_xlfn.IFERROR(VLOOKUP(M15,'[1]Sheet1'!$A$727:$K$764,3,FALSE)/100,0)</f>
        <v>0</v>
      </c>
      <c r="E15" s="278">
        <f>_xlfn.IFERROR(VLOOKUP(M15,'[1]Sheet1'!$A$727:$K$764,4,FALSE),0)</f>
        <v>0</v>
      </c>
      <c r="F15" s="277">
        <f>_xlfn.IFERROR(VLOOKUP(M15,'[1]Sheet1'!$A$727:$K$764,5,FALSE)/100,0)</f>
        <v>0</v>
      </c>
      <c r="G15" s="278">
        <f>_xlfn.IFERROR(VLOOKUP(M15,'[1]Sheet1'!$A$727:$K$764,6,FALSE),0)</f>
        <v>0</v>
      </c>
      <c r="H15" s="277">
        <f>_xlfn.IFERROR(VLOOKUP(M15,'[1]Sheet1'!$A$727:$K$764,7,FALSE)/100,0)</f>
        <v>0</v>
      </c>
      <c r="I15" s="278">
        <f>_xlfn.IFERROR(VLOOKUP(M15,'[1]Sheet1'!$A$727:$K$764,8,FALSE),0)</f>
        <v>0</v>
      </c>
      <c r="J15" s="106">
        <f>_xlfn.IFERROR(VLOOKUP(M15,'[1]Sheet1'!$A$727:$K$764,9,FALSE)/100,0)</f>
        <v>0</v>
      </c>
      <c r="K15" s="286">
        <f>_xlfn.IFERROR(VLOOKUP(M15,'[1]Sheet1'!$A$727:$K$764,10,FALSE),0)</f>
        <v>0</v>
      </c>
      <c r="L15" s="106">
        <f>_xlfn.IFERROR(VLOOKUP(M15,'[1]Sheet1'!$A$727:$K$764,11,FALSE)/100,0)</f>
        <v>0</v>
      </c>
    </row>
    <row r="16" spans="1:12" ht="15">
      <c r="A16" s="222">
        <v>21</v>
      </c>
      <c r="B16" s="227" t="s">
        <v>515</v>
      </c>
      <c r="C16" s="262">
        <f>_xlfn.IFERROR(VLOOKUP(M16,'[1]Sheet1'!$A$727:$K$764,2,FALSE),0)</f>
        <v>0</v>
      </c>
      <c r="D16" s="199">
        <f>_xlfn.IFERROR(VLOOKUP(M16,'[1]Sheet1'!$A$727:$K$764,3,FALSE)/100,0)</f>
        <v>0</v>
      </c>
      <c r="E16" s="280">
        <f>_xlfn.IFERROR(VLOOKUP(M16,'[1]Sheet1'!$A$727:$K$764,4,FALSE),0)</f>
        <v>0</v>
      </c>
      <c r="F16" s="199">
        <f>_xlfn.IFERROR(VLOOKUP(M16,'[1]Sheet1'!$A$727:$K$764,5,FALSE)/100,0)</f>
        <v>0</v>
      </c>
      <c r="G16" s="280">
        <f>_xlfn.IFERROR(VLOOKUP(M16,'[1]Sheet1'!$A$727:$K$764,6,FALSE),0)</f>
        <v>0</v>
      </c>
      <c r="H16" s="199">
        <f>_xlfn.IFERROR(VLOOKUP(M16,'[1]Sheet1'!$A$727:$K$764,7,FALSE)/100,0)</f>
        <v>0</v>
      </c>
      <c r="I16" s="280">
        <f>_xlfn.IFERROR(VLOOKUP(M16,'[1]Sheet1'!$A$727:$K$764,8,FALSE),0)</f>
        <v>0</v>
      </c>
      <c r="J16" s="108">
        <f>_xlfn.IFERROR(VLOOKUP(M16,'[1]Sheet1'!$A$727:$K$764,9,FALSE)/100,0)</f>
        <v>0</v>
      </c>
      <c r="K16" s="287">
        <f>_xlfn.IFERROR(VLOOKUP(M16,'[1]Sheet1'!$A$727:$K$764,10,FALSE),0)</f>
        <v>0</v>
      </c>
      <c r="L16" s="108">
        <f>_xlfn.IFERROR(VLOOKUP(M16,'[1]Sheet1'!$A$727:$K$764,11,FALSE)/100,0)</f>
        <v>0</v>
      </c>
    </row>
    <row r="17" spans="1:13" ht="15">
      <c r="A17" s="222">
        <v>22</v>
      </c>
      <c r="B17" s="227" t="s">
        <v>516</v>
      </c>
      <c r="C17" s="262">
        <f>_xlfn.IFERROR(VLOOKUP(M17,'[1]Sheet1'!$A$727:$K$764,2,FALSE),0)</f>
        <v>1</v>
      </c>
      <c r="D17" s="199">
        <f>_xlfn.IFERROR(VLOOKUP(M17,'[1]Sheet1'!$A$727:$K$764,3,FALSE)/100,0)</f>
        <v>0.000966183574879227</v>
      </c>
      <c r="E17" s="280">
        <f>_xlfn.IFERROR(VLOOKUP(M17,'[1]Sheet1'!$A$727:$K$764,4,FALSE),0)</f>
        <v>0</v>
      </c>
      <c r="F17" s="199">
        <f>_xlfn.IFERROR(VLOOKUP(M17,'[1]Sheet1'!$A$727:$K$764,5,FALSE)/100,0)</f>
        <v>0</v>
      </c>
      <c r="G17" s="280">
        <f>_xlfn.IFERROR(VLOOKUP(M17,'[1]Sheet1'!$A$727:$K$764,6,FALSE),0)</f>
        <v>0</v>
      </c>
      <c r="H17" s="199">
        <f>_xlfn.IFERROR(VLOOKUP(M17,'[1]Sheet1'!$A$727:$K$764,7,FALSE)/100,0)</f>
        <v>0</v>
      </c>
      <c r="I17" s="280">
        <f>_xlfn.IFERROR(VLOOKUP(M17,'[1]Sheet1'!$A$727:$K$764,8,FALSE),0)</f>
        <v>0</v>
      </c>
      <c r="J17" s="108">
        <f>_xlfn.IFERROR(VLOOKUP(M17,'[1]Sheet1'!$A$727:$K$764,9,FALSE)/100,0)</f>
        <v>0</v>
      </c>
      <c r="K17" s="287">
        <f>_xlfn.IFERROR(VLOOKUP(M17,'[1]Sheet1'!$A$727:$K$764,10,FALSE),0)</f>
        <v>1</v>
      </c>
      <c r="L17" s="108">
        <f>_xlfn.IFERROR(VLOOKUP(M17,'[1]Sheet1'!$A$727:$K$764,11,FALSE)/100,0)</f>
        <v>0.000390015600624025</v>
      </c>
      <c r="M17" s="327" t="s">
        <v>1041</v>
      </c>
    </row>
    <row r="18" spans="1:12" ht="15">
      <c r="A18" s="222">
        <v>23</v>
      </c>
      <c r="B18" s="227" t="s">
        <v>517</v>
      </c>
      <c r="C18" s="262">
        <f>_xlfn.IFERROR(VLOOKUP(M18,'[1]Sheet1'!$A$727:$K$764,2,FALSE),0)</f>
        <v>0</v>
      </c>
      <c r="D18" s="199">
        <f>_xlfn.IFERROR(VLOOKUP(M18,'[1]Sheet1'!$A$727:$K$764,3,FALSE)/100,0)</f>
        <v>0</v>
      </c>
      <c r="E18" s="280">
        <f>_xlfn.IFERROR(VLOOKUP(M18,'[1]Sheet1'!$A$727:$K$764,4,FALSE),0)</f>
        <v>0</v>
      </c>
      <c r="F18" s="199">
        <f>_xlfn.IFERROR(VLOOKUP(M18,'[1]Sheet1'!$A$727:$K$764,5,FALSE)/100,0)</f>
        <v>0</v>
      </c>
      <c r="G18" s="280">
        <f>_xlfn.IFERROR(VLOOKUP(M18,'[1]Sheet1'!$A$727:$K$764,6,FALSE),0)</f>
        <v>0</v>
      </c>
      <c r="H18" s="199">
        <f>_xlfn.IFERROR(VLOOKUP(M18,'[1]Sheet1'!$A$727:$K$764,7,FALSE)/100,0)</f>
        <v>0</v>
      </c>
      <c r="I18" s="280">
        <f>_xlfn.IFERROR(VLOOKUP(M18,'[1]Sheet1'!$A$727:$K$764,8,FALSE),0)</f>
        <v>0</v>
      </c>
      <c r="J18" s="108">
        <f>_xlfn.IFERROR(VLOOKUP(M18,'[1]Sheet1'!$A$727:$K$764,9,FALSE)/100,0)</f>
        <v>0</v>
      </c>
      <c r="K18" s="287">
        <f>_xlfn.IFERROR(VLOOKUP(M18,'[1]Sheet1'!$A$727:$K$764,10,FALSE),0)</f>
        <v>0</v>
      </c>
      <c r="L18" s="108">
        <f>_xlfn.IFERROR(VLOOKUP(M18,'[1]Sheet1'!$A$727:$K$764,11,FALSE)/100,0)</f>
        <v>0</v>
      </c>
    </row>
    <row r="19" spans="1:13" ht="29.25" thickBot="1">
      <c r="A19" s="223">
        <v>29</v>
      </c>
      <c r="B19" s="228" t="s">
        <v>518</v>
      </c>
      <c r="C19" s="241">
        <f>_xlfn.IFERROR(VLOOKUP(M19,'[1]Sheet1'!$A$727:$K$764,2,FALSE),0)</f>
        <v>0</v>
      </c>
      <c r="D19" s="200">
        <f>_xlfn.IFERROR(VLOOKUP(M19,'[1]Sheet1'!$A$727:$K$764,3,FALSE)/100,0)</f>
        <v>0</v>
      </c>
      <c r="E19" s="242">
        <f>_xlfn.IFERROR(VLOOKUP(M19,'[1]Sheet1'!$A$727:$K$764,4,FALSE),0)</f>
        <v>1</v>
      </c>
      <c r="F19" s="200">
        <f>_xlfn.IFERROR(VLOOKUP(M19,'[1]Sheet1'!$A$727:$K$764,5,FALSE)/100,0)</f>
        <v>0.0008130081300813007</v>
      </c>
      <c r="G19" s="242">
        <f>_xlfn.IFERROR(VLOOKUP(M19,'[1]Sheet1'!$A$727:$K$764,6,FALSE),0)</f>
        <v>0</v>
      </c>
      <c r="H19" s="200">
        <f>_xlfn.IFERROR(VLOOKUP(M19,'[1]Sheet1'!$A$727:$K$764,7,FALSE)/100,0)</f>
        <v>0</v>
      </c>
      <c r="I19" s="242">
        <f>_xlfn.IFERROR(VLOOKUP(M19,'[1]Sheet1'!$A$727:$K$764,8,FALSE),0)</f>
        <v>0</v>
      </c>
      <c r="J19" s="113">
        <f>_xlfn.IFERROR(VLOOKUP(M19,'[1]Sheet1'!$A$727:$K$764,9,FALSE)/100,0)</f>
        <v>0</v>
      </c>
      <c r="K19" s="243">
        <f>_xlfn.IFERROR(VLOOKUP(M19,'[1]Sheet1'!$A$727:$K$764,10,FALSE),0)</f>
        <v>1</v>
      </c>
      <c r="L19" s="113">
        <f>_xlfn.IFERROR(VLOOKUP(M19,'[1]Sheet1'!$A$727:$K$764,11,FALSE)/100,0)</f>
        <v>0.000390015600624025</v>
      </c>
      <c r="M19" s="327" t="s">
        <v>848</v>
      </c>
    </row>
    <row r="20" spans="1:13" ht="28.5">
      <c r="A20" s="303">
        <v>30</v>
      </c>
      <c r="B20" s="258" t="s">
        <v>519</v>
      </c>
      <c r="C20" s="259">
        <f>_xlfn.IFERROR(VLOOKUP(M20,'[1]Sheet1'!$A$727:$K$764,2,FALSE),0)</f>
        <v>3</v>
      </c>
      <c r="D20" s="277">
        <f>_xlfn.IFERROR(VLOOKUP(M20,'[1]Sheet1'!$A$727:$K$764,3,FALSE)/100,0)</f>
        <v>0.002898550724637681</v>
      </c>
      <c r="E20" s="278">
        <f>_xlfn.IFERROR(VLOOKUP(M20,'[1]Sheet1'!$A$727:$K$764,4,FALSE),0)</f>
        <v>5</v>
      </c>
      <c r="F20" s="277">
        <f>_xlfn.IFERROR(VLOOKUP(M20,'[1]Sheet1'!$A$727:$K$764,5,FALSE)/100,0)</f>
        <v>0.0040650406504065045</v>
      </c>
      <c r="G20" s="278">
        <f>_xlfn.IFERROR(VLOOKUP(M20,'[1]Sheet1'!$A$727:$K$764,6,FALSE),0)</f>
        <v>0</v>
      </c>
      <c r="H20" s="277">
        <f>_xlfn.IFERROR(VLOOKUP(M20,'[1]Sheet1'!$A$727:$K$764,7,FALSE)/100,0)</f>
        <v>0</v>
      </c>
      <c r="I20" s="278">
        <f>_xlfn.IFERROR(VLOOKUP(M20,'[1]Sheet1'!$A$727:$K$764,8,FALSE),0)</f>
        <v>1</v>
      </c>
      <c r="J20" s="106">
        <f>_xlfn.IFERROR(VLOOKUP(M20,'[1]Sheet1'!$A$727:$K$764,9,FALSE)/100,0)</f>
        <v>0.045454545454545456</v>
      </c>
      <c r="K20" s="286">
        <f>_xlfn.IFERROR(VLOOKUP(M20,'[1]Sheet1'!$A$727:$K$764,10,FALSE),0)</f>
        <v>9</v>
      </c>
      <c r="L20" s="106">
        <f>_xlfn.IFERROR(VLOOKUP(M20,'[1]Sheet1'!$A$727:$K$764,11,FALSE)/100,0)</f>
        <v>0.0035101404056162248</v>
      </c>
      <c r="M20" s="327" t="s">
        <v>849</v>
      </c>
    </row>
    <row r="21" spans="1:13" ht="15">
      <c r="A21" s="222">
        <v>31</v>
      </c>
      <c r="B21" s="227" t="s">
        <v>520</v>
      </c>
      <c r="C21" s="262">
        <f>_xlfn.IFERROR(VLOOKUP(M21,'[1]Sheet1'!$A$727:$K$764,2,FALSE),0)</f>
        <v>54</v>
      </c>
      <c r="D21" s="199">
        <f>_xlfn.IFERROR(VLOOKUP(M21,'[1]Sheet1'!$A$727:$K$764,3,FALSE)/100,0)</f>
        <v>0.052173913043478265</v>
      </c>
      <c r="E21" s="280">
        <f>_xlfn.IFERROR(VLOOKUP(M21,'[1]Sheet1'!$A$727:$K$764,4,FALSE),0)</f>
        <v>63</v>
      </c>
      <c r="F21" s="199">
        <f>_xlfn.IFERROR(VLOOKUP(M21,'[1]Sheet1'!$A$727:$K$764,5,FALSE)/100,0)</f>
        <v>0.051219512195121955</v>
      </c>
      <c r="G21" s="280">
        <f>_xlfn.IFERROR(VLOOKUP(M21,'[1]Sheet1'!$A$727:$K$764,6,FALSE),0)</f>
        <v>13</v>
      </c>
      <c r="H21" s="199">
        <f>_xlfn.IFERROR(VLOOKUP(M21,'[1]Sheet1'!$A$727:$K$764,7,FALSE)/100,0)</f>
        <v>0.04693140794223827</v>
      </c>
      <c r="I21" s="280">
        <f>_xlfn.IFERROR(VLOOKUP(M21,'[1]Sheet1'!$A$727:$K$764,8,FALSE),0)</f>
        <v>0</v>
      </c>
      <c r="J21" s="108">
        <f>_xlfn.IFERROR(VLOOKUP(M21,'[1]Sheet1'!$A$727:$K$764,9,FALSE)/100,0)</f>
        <v>0</v>
      </c>
      <c r="K21" s="287">
        <f>_xlfn.IFERROR(VLOOKUP(M21,'[1]Sheet1'!$A$727:$K$764,10,FALSE),0)</f>
        <v>130</v>
      </c>
      <c r="L21" s="108">
        <f>_xlfn.IFERROR(VLOOKUP(M21,'[1]Sheet1'!$A$727:$K$764,11,FALSE)/100,0)</f>
        <v>0.05070202808112325</v>
      </c>
      <c r="M21" s="327" t="s">
        <v>850</v>
      </c>
    </row>
    <row r="22" spans="1:13" ht="15">
      <c r="A22" s="222">
        <v>32</v>
      </c>
      <c r="B22" s="227" t="s">
        <v>521</v>
      </c>
      <c r="C22" s="262">
        <f>_xlfn.IFERROR(VLOOKUP(M22,'[1]Sheet1'!$A$727:$K$764,2,FALSE),0)</f>
        <v>10</v>
      </c>
      <c r="D22" s="199">
        <f>_xlfn.IFERROR(VLOOKUP(M22,'[1]Sheet1'!$A$727:$K$764,3,FALSE)/100,0)</f>
        <v>0.009661835748792272</v>
      </c>
      <c r="E22" s="280">
        <f>_xlfn.IFERROR(VLOOKUP(M22,'[1]Sheet1'!$A$727:$K$764,4,FALSE),0)</f>
        <v>16</v>
      </c>
      <c r="F22" s="199">
        <f>_xlfn.IFERROR(VLOOKUP(M22,'[1]Sheet1'!$A$727:$K$764,5,FALSE)/100,0)</f>
        <v>0.013008130081300811</v>
      </c>
      <c r="G22" s="280">
        <f>_xlfn.IFERROR(VLOOKUP(M22,'[1]Sheet1'!$A$727:$K$764,6,FALSE),0)</f>
        <v>7</v>
      </c>
      <c r="H22" s="199">
        <f>_xlfn.IFERROR(VLOOKUP(M22,'[1]Sheet1'!$A$727:$K$764,7,FALSE)/100,0)</f>
        <v>0.02527075812274368</v>
      </c>
      <c r="I22" s="280">
        <f>_xlfn.IFERROR(VLOOKUP(M22,'[1]Sheet1'!$A$727:$K$764,8,FALSE),0)</f>
        <v>3</v>
      </c>
      <c r="J22" s="108">
        <f>_xlfn.IFERROR(VLOOKUP(M22,'[1]Sheet1'!$A$727:$K$764,9,FALSE)/100,0)</f>
        <v>0.13636363636363635</v>
      </c>
      <c r="K22" s="287">
        <f>_xlfn.IFERROR(VLOOKUP(M22,'[1]Sheet1'!$A$727:$K$764,10,FALSE),0)</f>
        <v>36</v>
      </c>
      <c r="L22" s="108">
        <f>_xlfn.IFERROR(VLOOKUP(M22,'[1]Sheet1'!$A$727:$K$764,11,FALSE)/100,0)</f>
        <v>0.014040561622464899</v>
      </c>
      <c r="M22" s="327" t="s">
        <v>851</v>
      </c>
    </row>
    <row r="23" spans="1:13" ht="29.25" thickBot="1">
      <c r="A23" s="223">
        <v>39</v>
      </c>
      <c r="B23" s="228" t="s">
        <v>522</v>
      </c>
      <c r="C23" s="241">
        <f>_xlfn.IFERROR(VLOOKUP(M23,'[1]Sheet1'!$A$727:$K$764,2,FALSE),0)</f>
        <v>1</v>
      </c>
      <c r="D23" s="200">
        <f>_xlfn.IFERROR(VLOOKUP(M23,'[1]Sheet1'!$A$727:$K$764,3,FALSE)/100,0)</f>
        <v>0.000966183574879227</v>
      </c>
      <c r="E23" s="242">
        <f>_xlfn.IFERROR(VLOOKUP(M23,'[1]Sheet1'!$A$727:$K$764,4,FALSE),0)</f>
        <v>2</v>
      </c>
      <c r="F23" s="200">
        <f>_xlfn.IFERROR(VLOOKUP(M23,'[1]Sheet1'!$A$727:$K$764,5,FALSE)/100,0)</f>
        <v>0.0016260162601626014</v>
      </c>
      <c r="G23" s="242">
        <f>_xlfn.IFERROR(VLOOKUP(M23,'[1]Sheet1'!$A$727:$K$764,6,FALSE),0)</f>
        <v>1</v>
      </c>
      <c r="H23" s="200">
        <f>_xlfn.IFERROR(VLOOKUP(M23,'[1]Sheet1'!$A$727:$K$764,7,FALSE)/100,0)</f>
        <v>0.0036101083032490976</v>
      </c>
      <c r="I23" s="242">
        <f>_xlfn.IFERROR(VLOOKUP(M23,'[1]Sheet1'!$A$727:$K$764,8,FALSE),0)</f>
        <v>0</v>
      </c>
      <c r="J23" s="113">
        <f>_xlfn.IFERROR(VLOOKUP(M23,'[1]Sheet1'!$A$727:$K$764,9,FALSE)/100,0)</f>
        <v>0</v>
      </c>
      <c r="K23" s="243">
        <f>_xlfn.IFERROR(VLOOKUP(M23,'[1]Sheet1'!$A$727:$K$764,10,FALSE),0)</f>
        <v>4</v>
      </c>
      <c r="L23" s="113">
        <f>_xlfn.IFERROR(VLOOKUP(M23,'[1]Sheet1'!$A$727:$K$764,11,FALSE)/100,0)</f>
        <v>0.0015600624024961</v>
      </c>
      <c r="M23" s="327" t="s">
        <v>852</v>
      </c>
    </row>
    <row r="24" spans="1:13" ht="15">
      <c r="A24" s="303">
        <v>40</v>
      </c>
      <c r="B24" s="258" t="s">
        <v>523</v>
      </c>
      <c r="C24" s="259">
        <f>_xlfn.IFERROR(VLOOKUP(M24,'[1]Sheet1'!$A$727:$K$764,2,FALSE),0)</f>
        <v>74</v>
      </c>
      <c r="D24" s="277">
        <f>_xlfn.IFERROR(VLOOKUP(M24,'[1]Sheet1'!$A$727:$K$764,3,FALSE)/100,0)</f>
        <v>0.0714975845410628</v>
      </c>
      <c r="E24" s="278">
        <f>_xlfn.IFERROR(VLOOKUP(M24,'[1]Sheet1'!$A$727:$K$764,4,FALSE),0)</f>
        <v>84</v>
      </c>
      <c r="F24" s="277">
        <f>_xlfn.IFERROR(VLOOKUP(M24,'[1]Sheet1'!$A$727:$K$764,5,FALSE)/100,0)</f>
        <v>0.06829268292682927</v>
      </c>
      <c r="G24" s="278">
        <f>_xlfn.IFERROR(VLOOKUP(M24,'[1]Sheet1'!$A$727:$K$764,6,FALSE),0)</f>
        <v>24</v>
      </c>
      <c r="H24" s="277">
        <f>_xlfn.IFERROR(VLOOKUP(M24,'[1]Sheet1'!$A$727:$K$764,7,FALSE)/100,0)</f>
        <v>0.08664259927797832</v>
      </c>
      <c r="I24" s="278">
        <f>_xlfn.IFERROR(VLOOKUP(M24,'[1]Sheet1'!$A$727:$K$764,8,FALSE),0)</f>
        <v>0</v>
      </c>
      <c r="J24" s="106">
        <f>_xlfn.IFERROR(VLOOKUP(M24,'[1]Sheet1'!$A$727:$K$764,9,FALSE)/100,0)</f>
        <v>0</v>
      </c>
      <c r="K24" s="286">
        <f>_xlfn.IFERROR(VLOOKUP(M24,'[1]Sheet1'!$A$727:$K$764,10,FALSE),0)</f>
        <v>182</v>
      </c>
      <c r="L24" s="106">
        <f>_xlfn.IFERROR(VLOOKUP(M24,'[1]Sheet1'!$A$727:$K$764,11,FALSE)/100,0)</f>
        <v>0.07098283931357255</v>
      </c>
      <c r="M24" s="327" t="s">
        <v>853</v>
      </c>
    </row>
    <row r="25" spans="1:13" ht="15">
      <c r="A25" s="222">
        <v>41</v>
      </c>
      <c r="B25" s="227" t="s">
        <v>524</v>
      </c>
      <c r="C25" s="262">
        <f>_xlfn.IFERROR(VLOOKUP(M25,'[1]Sheet1'!$A$727:$K$764,2,FALSE),0)</f>
        <v>4</v>
      </c>
      <c r="D25" s="199">
        <f>_xlfn.IFERROR(VLOOKUP(M25,'[1]Sheet1'!$A$727:$K$764,3,FALSE)/100,0)</f>
        <v>0.003864734299516908</v>
      </c>
      <c r="E25" s="280">
        <f>_xlfn.IFERROR(VLOOKUP(M25,'[1]Sheet1'!$A$727:$K$764,4,FALSE),0)</f>
        <v>1</v>
      </c>
      <c r="F25" s="199">
        <f>_xlfn.IFERROR(VLOOKUP(M25,'[1]Sheet1'!$A$727:$K$764,5,FALSE)/100,0)</f>
        <v>0.0008130081300813007</v>
      </c>
      <c r="G25" s="280">
        <f>_xlfn.IFERROR(VLOOKUP(M25,'[1]Sheet1'!$A$727:$K$764,6,FALSE),0)</f>
        <v>1</v>
      </c>
      <c r="H25" s="199">
        <f>_xlfn.IFERROR(VLOOKUP(M25,'[1]Sheet1'!$A$727:$K$764,7,FALSE)/100,0)</f>
        <v>0.0036101083032490976</v>
      </c>
      <c r="I25" s="280">
        <f>_xlfn.IFERROR(VLOOKUP(M25,'[1]Sheet1'!$A$727:$K$764,8,FALSE),0)</f>
        <v>0</v>
      </c>
      <c r="J25" s="108">
        <f>_xlfn.IFERROR(VLOOKUP(M25,'[1]Sheet1'!$A$727:$K$764,9,FALSE)/100,0)</f>
        <v>0</v>
      </c>
      <c r="K25" s="287">
        <f>_xlfn.IFERROR(VLOOKUP(M25,'[1]Sheet1'!$A$727:$K$764,10,FALSE),0)</f>
        <v>6</v>
      </c>
      <c r="L25" s="108">
        <f>_xlfn.IFERROR(VLOOKUP(M25,'[1]Sheet1'!$A$727:$K$764,11,FALSE)/100,0)</f>
        <v>0.00234009360374415</v>
      </c>
      <c r="M25" s="327" t="s">
        <v>854</v>
      </c>
    </row>
    <row r="26" spans="1:13" ht="15">
      <c r="A26" s="222">
        <v>42</v>
      </c>
      <c r="B26" s="227" t="s">
        <v>525</v>
      </c>
      <c r="C26" s="262">
        <f>_xlfn.IFERROR(VLOOKUP(M26,'[1]Sheet1'!$A$727:$K$764,2,FALSE),0)</f>
        <v>6</v>
      </c>
      <c r="D26" s="199">
        <f>_xlfn.IFERROR(VLOOKUP(M26,'[1]Sheet1'!$A$727:$K$764,3,FALSE)/100,0)</f>
        <v>0.005797101449275362</v>
      </c>
      <c r="E26" s="280">
        <f>_xlfn.IFERROR(VLOOKUP(M26,'[1]Sheet1'!$A$727:$K$764,4,FALSE),0)</f>
        <v>8</v>
      </c>
      <c r="F26" s="199">
        <f>_xlfn.IFERROR(VLOOKUP(M26,'[1]Sheet1'!$A$727:$K$764,5,FALSE)/100,0)</f>
        <v>0.006504065040650406</v>
      </c>
      <c r="G26" s="280">
        <f>_xlfn.IFERROR(VLOOKUP(M26,'[1]Sheet1'!$A$727:$K$764,6,FALSE),0)</f>
        <v>1</v>
      </c>
      <c r="H26" s="199">
        <f>_xlfn.IFERROR(VLOOKUP(M26,'[1]Sheet1'!$A$727:$K$764,7,FALSE)/100,0)</f>
        <v>0.0036101083032490976</v>
      </c>
      <c r="I26" s="280">
        <f>_xlfn.IFERROR(VLOOKUP(M26,'[1]Sheet1'!$A$727:$K$764,8,FALSE),0)</f>
        <v>0</v>
      </c>
      <c r="J26" s="108">
        <f>_xlfn.IFERROR(VLOOKUP(M26,'[1]Sheet1'!$A$727:$K$764,9,FALSE)/100,0)</f>
        <v>0</v>
      </c>
      <c r="K26" s="287">
        <f>_xlfn.IFERROR(VLOOKUP(M26,'[1]Sheet1'!$A$727:$K$764,10,FALSE),0)</f>
        <v>15</v>
      </c>
      <c r="L26" s="108">
        <f>_xlfn.IFERROR(VLOOKUP(M26,'[1]Sheet1'!$A$727:$K$764,11,FALSE)/100,0)</f>
        <v>0.005850234009360375</v>
      </c>
      <c r="M26" s="327" t="s">
        <v>855</v>
      </c>
    </row>
    <row r="27" spans="1:13" ht="15">
      <c r="A27" s="222">
        <v>43</v>
      </c>
      <c r="B27" s="227" t="s">
        <v>526</v>
      </c>
      <c r="C27" s="262">
        <f>_xlfn.IFERROR(VLOOKUP(M27,'[1]Sheet1'!$A$727:$K$764,2,FALSE),0)</f>
        <v>2</v>
      </c>
      <c r="D27" s="199">
        <f>_xlfn.IFERROR(VLOOKUP(M27,'[1]Sheet1'!$A$727:$K$764,3,FALSE)/100,0)</f>
        <v>0.001932367149758454</v>
      </c>
      <c r="E27" s="280">
        <f>_xlfn.IFERROR(VLOOKUP(M27,'[1]Sheet1'!$A$727:$K$764,4,FALSE),0)</f>
        <v>2</v>
      </c>
      <c r="F27" s="199">
        <f>_xlfn.IFERROR(VLOOKUP(M27,'[1]Sheet1'!$A$727:$K$764,5,FALSE)/100,0)</f>
        <v>0.0016260162601626014</v>
      </c>
      <c r="G27" s="280">
        <f>_xlfn.IFERROR(VLOOKUP(M27,'[1]Sheet1'!$A$727:$K$764,6,FALSE),0)</f>
        <v>0</v>
      </c>
      <c r="H27" s="199">
        <f>_xlfn.IFERROR(VLOOKUP(M27,'[1]Sheet1'!$A$727:$K$764,7,FALSE)/100,0)</f>
        <v>0</v>
      </c>
      <c r="I27" s="280">
        <f>_xlfn.IFERROR(VLOOKUP(M27,'[1]Sheet1'!$A$727:$K$764,8,FALSE),0)</f>
        <v>0</v>
      </c>
      <c r="J27" s="108">
        <f>_xlfn.IFERROR(VLOOKUP(M27,'[1]Sheet1'!$A$727:$K$764,9,FALSE)/100,0)</f>
        <v>0</v>
      </c>
      <c r="K27" s="287">
        <f>_xlfn.IFERROR(VLOOKUP(M27,'[1]Sheet1'!$A$727:$K$764,10,FALSE),0)</f>
        <v>4</v>
      </c>
      <c r="L27" s="108">
        <f>_xlfn.IFERROR(VLOOKUP(M27,'[1]Sheet1'!$A$727:$K$764,11,FALSE)/100,0)</f>
        <v>0.0015600624024961</v>
      </c>
      <c r="M27" s="327" t="s">
        <v>856</v>
      </c>
    </row>
    <row r="28" spans="1:13" ht="28.5">
      <c r="A28" s="222">
        <v>44</v>
      </c>
      <c r="B28" s="227" t="s">
        <v>527</v>
      </c>
      <c r="C28" s="262">
        <f>_xlfn.IFERROR(VLOOKUP(M28,'[1]Sheet1'!$A$727:$K$764,2,FALSE),0)</f>
        <v>302</v>
      </c>
      <c r="D28" s="199">
        <f>_xlfn.IFERROR(VLOOKUP(M28,'[1]Sheet1'!$A$727:$K$764,3,FALSE)/100,0)</f>
        <v>0.29178743961352654</v>
      </c>
      <c r="E28" s="280">
        <f>_xlfn.IFERROR(VLOOKUP(M28,'[1]Sheet1'!$A$727:$K$764,4,FALSE),0)</f>
        <v>370</v>
      </c>
      <c r="F28" s="199">
        <f>_xlfn.IFERROR(VLOOKUP(M28,'[1]Sheet1'!$A$727:$K$764,5,FALSE)/100,0)</f>
        <v>0.3008130081300813</v>
      </c>
      <c r="G28" s="280">
        <f>_xlfn.IFERROR(VLOOKUP(M28,'[1]Sheet1'!$A$727:$K$764,6,FALSE),0)</f>
        <v>102</v>
      </c>
      <c r="H28" s="199">
        <f>_xlfn.IFERROR(VLOOKUP(M28,'[1]Sheet1'!$A$727:$K$764,7,FALSE)/100,0)</f>
        <v>0.368231046931408</v>
      </c>
      <c r="I28" s="280">
        <f>_xlfn.IFERROR(VLOOKUP(M28,'[1]Sheet1'!$A$727:$K$764,8,FALSE),0)</f>
        <v>1</v>
      </c>
      <c r="J28" s="108">
        <f>_xlfn.IFERROR(VLOOKUP(M28,'[1]Sheet1'!$A$727:$K$764,9,FALSE)/100,0)</f>
        <v>0.045454545454545456</v>
      </c>
      <c r="K28" s="287">
        <f>_xlfn.IFERROR(VLOOKUP(M28,'[1]Sheet1'!$A$727:$K$764,10,FALSE),0)</f>
        <v>775</v>
      </c>
      <c r="L28" s="108">
        <f>_xlfn.IFERROR(VLOOKUP(M28,'[1]Sheet1'!$A$727:$K$764,11,FALSE)/100,0)</f>
        <v>0.30226209048361935</v>
      </c>
      <c r="M28" s="327" t="s">
        <v>857</v>
      </c>
    </row>
    <row r="29" spans="1:13" ht="28.5">
      <c r="A29" s="222">
        <v>45</v>
      </c>
      <c r="B29" s="227" t="s">
        <v>528</v>
      </c>
      <c r="C29" s="262">
        <f>_xlfn.IFERROR(VLOOKUP(M29,'[1]Sheet1'!$A$727:$K$764,2,FALSE),0)</f>
        <v>194</v>
      </c>
      <c r="D29" s="199">
        <f>_xlfn.IFERROR(VLOOKUP(M29,'[1]Sheet1'!$A$727:$K$764,3,FALSE)/100,0)</f>
        <v>0.18743961352657001</v>
      </c>
      <c r="E29" s="280">
        <f>_xlfn.IFERROR(VLOOKUP(M29,'[1]Sheet1'!$A$727:$K$764,4,FALSE),0)</f>
        <v>304</v>
      </c>
      <c r="F29" s="199">
        <f>_xlfn.IFERROR(VLOOKUP(M29,'[1]Sheet1'!$A$727:$K$764,5,FALSE)/100,0)</f>
        <v>0.24715447154471545</v>
      </c>
      <c r="G29" s="280">
        <f>_xlfn.IFERROR(VLOOKUP(M29,'[1]Sheet1'!$A$727:$K$764,6,FALSE),0)</f>
        <v>44</v>
      </c>
      <c r="H29" s="199">
        <f>_xlfn.IFERROR(VLOOKUP(M29,'[1]Sheet1'!$A$727:$K$764,7,FALSE)/100,0)</f>
        <v>0.1588447653429603</v>
      </c>
      <c r="I29" s="280">
        <f>_xlfn.IFERROR(VLOOKUP(M29,'[1]Sheet1'!$A$727:$K$764,8,FALSE),0)</f>
        <v>9</v>
      </c>
      <c r="J29" s="108">
        <f>_xlfn.IFERROR(VLOOKUP(M29,'[1]Sheet1'!$A$727:$K$764,9,FALSE)/100,0)</f>
        <v>0.4090909090909091</v>
      </c>
      <c r="K29" s="287">
        <f>_xlfn.IFERROR(VLOOKUP(M29,'[1]Sheet1'!$A$727:$K$764,10,FALSE),0)</f>
        <v>551</v>
      </c>
      <c r="L29" s="108">
        <f>_xlfn.IFERROR(VLOOKUP(M29,'[1]Sheet1'!$A$727:$K$764,11,FALSE)/100,0)</f>
        <v>0.2148985959438378</v>
      </c>
      <c r="M29" s="327" t="s">
        <v>858</v>
      </c>
    </row>
    <row r="30" spans="1:13" ht="29.25" thickBot="1">
      <c r="A30" s="223">
        <v>49</v>
      </c>
      <c r="B30" s="228" t="s">
        <v>529</v>
      </c>
      <c r="C30" s="241">
        <f>_xlfn.IFERROR(VLOOKUP(M30,'[1]Sheet1'!$A$727:$K$764,2,FALSE),0)</f>
        <v>6</v>
      </c>
      <c r="D30" s="200">
        <f>_xlfn.IFERROR(VLOOKUP(M30,'[1]Sheet1'!$A$727:$K$764,3,FALSE)/100,0)</f>
        <v>0.005797101449275362</v>
      </c>
      <c r="E30" s="242">
        <f>_xlfn.IFERROR(VLOOKUP(M30,'[1]Sheet1'!$A$727:$K$764,4,FALSE),0)</f>
        <v>8</v>
      </c>
      <c r="F30" s="200">
        <f>_xlfn.IFERROR(VLOOKUP(M30,'[1]Sheet1'!$A$727:$K$764,5,FALSE)/100,0)</f>
        <v>0.006504065040650406</v>
      </c>
      <c r="G30" s="242">
        <f>_xlfn.IFERROR(VLOOKUP(M30,'[1]Sheet1'!$A$727:$K$764,6,FALSE),0)</f>
        <v>5</v>
      </c>
      <c r="H30" s="200">
        <f>_xlfn.IFERROR(VLOOKUP(M30,'[1]Sheet1'!$A$727:$K$764,7,FALSE)/100,0)</f>
        <v>0.018050541516245487</v>
      </c>
      <c r="I30" s="242">
        <f>_xlfn.IFERROR(VLOOKUP(M30,'[1]Sheet1'!$A$727:$K$764,8,FALSE),0)</f>
        <v>0</v>
      </c>
      <c r="J30" s="113">
        <f>_xlfn.IFERROR(VLOOKUP(M30,'[1]Sheet1'!$A$727:$K$764,9,FALSE)/100,0)</f>
        <v>0</v>
      </c>
      <c r="K30" s="243">
        <f>_xlfn.IFERROR(VLOOKUP(M30,'[1]Sheet1'!$A$727:$K$764,10,FALSE),0)</f>
        <v>19</v>
      </c>
      <c r="L30" s="113">
        <f>_xlfn.IFERROR(VLOOKUP(M30,'[1]Sheet1'!$A$727:$K$764,11,FALSE)/100,0)</f>
        <v>0.007410296411856474</v>
      </c>
      <c r="M30" s="327" t="s">
        <v>859</v>
      </c>
    </row>
    <row r="31" spans="1:13" ht="15">
      <c r="A31" s="303">
        <v>50</v>
      </c>
      <c r="B31" s="258" t="s">
        <v>530</v>
      </c>
      <c r="C31" s="259">
        <f>_xlfn.IFERROR(VLOOKUP(M31,'[1]Sheet1'!$A$727:$K$764,2,FALSE),0)</f>
        <v>1</v>
      </c>
      <c r="D31" s="277">
        <f>_xlfn.IFERROR(VLOOKUP(M31,'[1]Sheet1'!$A$727:$K$764,3,FALSE)/100,0)</f>
        <v>0.000966183574879227</v>
      </c>
      <c r="E31" s="278">
        <f>_xlfn.IFERROR(VLOOKUP(M31,'[1]Sheet1'!$A$727:$K$764,4,FALSE),0)</f>
        <v>5</v>
      </c>
      <c r="F31" s="277">
        <f>_xlfn.IFERROR(VLOOKUP(M31,'[1]Sheet1'!$A$727:$K$764,5,FALSE)/100,0)</f>
        <v>0.0040650406504065045</v>
      </c>
      <c r="G31" s="278">
        <f>_xlfn.IFERROR(VLOOKUP(M31,'[1]Sheet1'!$A$727:$K$764,6,FALSE),0)</f>
        <v>0</v>
      </c>
      <c r="H31" s="277">
        <f>_xlfn.IFERROR(VLOOKUP(M31,'[1]Sheet1'!$A$727:$K$764,7,FALSE)/100,0)</f>
        <v>0</v>
      </c>
      <c r="I31" s="278">
        <f>_xlfn.IFERROR(VLOOKUP(M31,'[1]Sheet1'!$A$727:$K$764,8,FALSE),0)</f>
        <v>0</v>
      </c>
      <c r="J31" s="106">
        <f>_xlfn.IFERROR(VLOOKUP(M31,'[1]Sheet1'!$A$727:$K$764,9,FALSE)/100,0)</f>
        <v>0</v>
      </c>
      <c r="K31" s="286">
        <f>_xlfn.IFERROR(VLOOKUP(M31,'[1]Sheet1'!$A$727:$K$764,10,FALSE),0)</f>
        <v>6</v>
      </c>
      <c r="L31" s="106">
        <f>_xlfn.IFERROR(VLOOKUP(M31,'[1]Sheet1'!$A$727:$K$764,11,FALSE)/100,0)</f>
        <v>0.00234009360374415</v>
      </c>
      <c r="M31" s="327" t="s">
        <v>860</v>
      </c>
    </row>
    <row r="32" spans="1:13" ht="15">
      <c r="A32" s="222">
        <v>51</v>
      </c>
      <c r="B32" s="227" t="s">
        <v>531</v>
      </c>
      <c r="C32" s="262">
        <f>_xlfn.IFERROR(VLOOKUP(M32,'[1]Sheet1'!$A$727:$K$764,2,FALSE),0)</f>
        <v>7</v>
      </c>
      <c r="D32" s="199">
        <f>_xlfn.IFERROR(VLOOKUP(M32,'[1]Sheet1'!$A$727:$K$764,3,FALSE)/100,0)</f>
        <v>0.00676328502415459</v>
      </c>
      <c r="E32" s="280">
        <f>_xlfn.IFERROR(VLOOKUP(M32,'[1]Sheet1'!$A$727:$K$764,4,FALSE),0)</f>
        <v>1</v>
      </c>
      <c r="F32" s="199">
        <f>_xlfn.IFERROR(VLOOKUP(M32,'[1]Sheet1'!$A$727:$K$764,5,FALSE)/100,0)</f>
        <v>0.0008130081300813007</v>
      </c>
      <c r="G32" s="280">
        <f>_xlfn.IFERROR(VLOOKUP(M32,'[1]Sheet1'!$A$727:$K$764,6,FALSE),0)</f>
        <v>1</v>
      </c>
      <c r="H32" s="199">
        <f>_xlfn.IFERROR(VLOOKUP(M32,'[1]Sheet1'!$A$727:$K$764,7,FALSE)/100,0)</f>
        <v>0.0036101083032490976</v>
      </c>
      <c r="I32" s="280">
        <f>_xlfn.IFERROR(VLOOKUP(M32,'[1]Sheet1'!$A$727:$K$764,8,FALSE),0)</f>
        <v>0</v>
      </c>
      <c r="J32" s="108">
        <f>_xlfn.IFERROR(VLOOKUP(M32,'[1]Sheet1'!$A$727:$K$764,9,FALSE)/100,0)</f>
        <v>0</v>
      </c>
      <c r="K32" s="287">
        <f>_xlfn.IFERROR(VLOOKUP(M32,'[1]Sheet1'!$A$727:$K$764,10,FALSE),0)</f>
        <v>9</v>
      </c>
      <c r="L32" s="108">
        <f>_xlfn.IFERROR(VLOOKUP(M32,'[1]Sheet1'!$A$727:$K$764,11,FALSE)/100,0)</f>
        <v>0.0035101404056162248</v>
      </c>
      <c r="M32" s="327" t="s">
        <v>861</v>
      </c>
    </row>
    <row r="33" spans="1:13" ht="15">
      <c r="A33" s="222">
        <v>52</v>
      </c>
      <c r="B33" s="227" t="s">
        <v>532</v>
      </c>
      <c r="C33" s="262">
        <f>_xlfn.IFERROR(VLOOKUP(M33,'[1]Sheet1'!$A$727:$K$764,2,FALSE),0)</f>
        <v>2</v>
      </c>
      <c r="D33" s="199">
        <f>_xlfn.IFERROR(VLOOKUP(M33,'[1]Sheet1'!$A$727:$K$764,3,FALSE)/100,0)</f>
        <v>0.001932367149758454</v>
      </c>
      <c r="E33" s="280">
        <f>_xlfn.IFERROR(VLOOKUP(M33,'[1]Sheet1'!$A$727:$K$764,4,FALSE),0)</f>
        <v>1</v>
      </c>
      <c r="F33" s="199">
        <f>_xlfn.IFERROR(VLOOKUP(M33,'[1]Sheet1'!$A$727:$K$764,5,FALSE)/100,0)</f>
        <v>0.0008130081300813007</v>
      </c>
      <c r="G33" s="280">
        <f>_xlfn.IFERROR(VLOOKUP(M33,'[1]Sheet1'!$A$727:$K$764,6,FALSE),0)</f>
        <v>0</v>
      </c>
      <c r="H33" s="199">
        <f>_xlfn.IFERROR(VLOOKUP(M33,'[1]Sheet1'!$A$727:$K$764,7,FALSE)/100,0)</f>
        <v>0</v>
      </c>
      <c r="I33" s="280">
        <f>_xlfn.IFERROR(VLOOKUP(M33,'[1]Sheet1'!$A$727:$K$764,8,FALSE),0)</f>
        <v>0</v>
      </c>
      <c r="J33" s="108">
        <f>_xlfn.IFERROR(VLOOKUP(M33,'[1]Sheet1'!$A$727:$K$764,9,FALSE)/100,0)</f>
        <v>0</v>
      </c>
      <c r="K33" s="287">
        <f>_xlfn.IFERROR(VLOOKUP(M33,'[1]Sheet1'!$A$727:$K$764,10,FALSE),0)</f>
        <v>3</v>
      </c>
      <c r="L33" s="108">
        <f>_xlfn.IFERROR(VLOOKUP(M33,'[1]Sheet1'!$A$727:$K$764,11,FALSE)/100,0)</f>
        <v>0.001170046801872075</v>
      </c>
      <c r="M33" s="327" t="s">
        <v>862</v>
      </c>
    </row>
    <row r="34" spans="1:13" ht="15">
      <c r="A34" s="222">
        <v>53</v>
      </c>
      <c r="B34" s="227" t="s">
        <v>533</v>
      </c>
      <c r="C34" s="262">
        <f>_xlfn.IFERROR(VLOOKUP(M34,'[1]Sheet1'!$A$727:$K$764,2,FALSE),0)</f>
        <v>40</v>
      </c>
      <c r="D34" s="199">
        <f>_xlfn.IFERROR(VLOOKUP(M34,'[1]Sheet1'!$A$727:$K$764,3,FALSE)/100,0)</f>
        <v>0.03864734299516909</v>
      </c>
      <c r="E34" s="280">
        <f>_xlfn.IFERROR(VLOOKUP(M34,'[1]Sheet1'!$A$727:$K$764,4,FALSE),0)</f>
        <v>48</v>
      </c>
      <c r="F34" s="199">
        <f>_xlfn.IFERROR(VLOOKUP(M34,'[1]Sheet1'!$A$727:$K$764,5,FALSE)/100,0)</f>
        <v>0.03902439024390244</v>
      </c>
      <c r="G34" s="280">
        <f>_xlfn.IFERROR(VLOOKUP(M34,'[1]Sheet1'!$A$727:$K$764,6,FALSE),0)</f>
        <v>8</v>
      </c>
      <c r="H34" s="199">
        <f>_xlfn.IFERROR(VLOOKUP(M34,'[1]Sheet1'!$A$727:$K$764,7,FALSE)/100,0)</f>
        <v>0.02888086642599278</v>
      </c>
      <c r="I34" s="280">
        <f>_xlfn.IFERROR(VLOOKUP(M34,'[1]Sheet1'!$A$727:$K$764,8,FALSE),0)</f>
        <v>0</v>
      </c>
      <c r="J34" s="108">
        <f>_xlfn.IFERROR(VLOOKUP(M34,'[1]Sheet1'!$A$727:$K$764,9,FALSE)/100,0)</f>
        <v>0</v>
      </c>
      <c r="K34" s="287">
        <f>_xlfn.IFERROR(VLOOKUP(M34,'[1]Sheet1'!$A$727:$K$764,10,FALSE),0)</f>
        <v>96</v>
      </c>
      <c r="L34" s="108">
        <f>_xlfn.IFERROR(VLOOKUP(M34,'[1]Sheet1'!$A$727:$K$764,11,FALSE)/100,0)</f>
        <v>0.0374414976599064</v>
      </c>
      <c r="M34" s="327" t="s">
        <v>863</v>
      </c>
    </row>
    <row r="35" spans="1:13" ht="29.25" thickBot="1">
      <c r="A35" s="223">
        <v>59</v>
      </c>
      <c r="B35" s="228" t="s">
        <v>534</v>
      </c>
      <c r="C35" s="241">
        <f>_xlfn.IFERROR(VLOOKUP(M35,'[1]Sheet1'!$A$727:$K$764,2,FALSE),0)</f>
        <v>1</v>
      </c>
      <c r="D35" s="200">
        <f>_xlfn.IFERROR(VLOOKUP(M35,'[1]Sheet1'!$A$727:$K$764,3,FALSE)/100,0)</f>
        <v>0.000966183574879227</v>
      </c>
      <c r="E35" s="242">
        <f>_xlfn.IFERROR(VLOOKUP(M35,'[1]Sheet1'!$A$727:$K$764,4,FALSE),0)</f>
        <v>1</v>
      </c>
      <c r="F35" s="200">
        <f>_xlfn.IFERROR(VLOOKUP(M35,'[1]Sheet1'!$A$727:$K$764,5,FALSE)/100,0)</f>
        <v>0.0008130081300813007</v>
      </c>
      <c r="G35" s="242">
        <f>_xlfn.IFERROR(VLOOKUP(M35,'[1]Sheet1'!$A$727:$K$764,6,FALSE),0)</f>
        <v>0</v>
      </c>
      <c r="H35" s="200">
        <f>_xlfn.IFERROR(VLOOKUP(M35,'[1]Sheet1'!$A$727:$K$764,7,FALSE)/100,0)</f>
        <v>0</v>
      </c>
      <c r="I35" s="242">
        <f>_xlfn.IFERROR(VLOOKUP(M35,'[1]Sheet1'!$A$727:$K$764,8,FALSE),0)</f>
        <v>0</v>
      </c>
      <c r="J35" s="113">
        <f>_xlfn.IFERROR(VLOOKUP(M35,'[1]Sheet1'!$A$727:$K$764,9,FALSE)/100,0)</f>
        <v>0</v>
      </c>
      <c r="K35" s="243">
        <f>_xlfn.IFERROR(VLOOKUP(M35,'[1]Sheet1'!$A$727:$K$764,10,FALSE),0)</f>
        <v>2</v>
      </c>
      <c r="L35" s="113">
        <f>_xlfn.IFERROR(VLOOKUP(M35,'[1]Sheet1'!$A$727:$K$764,11,FALSE)/100,0)</f>
        <v>0.00078003120124805</v>
      </c>
      <c r="M35" s="327" t="s">
        <v>864</v>
      </c>
    </row>
    <row r="36" spans="1:13" ht="15">
      <c r="A36" s="303">
        <v>60</v>
      </c>
      <c r="B36" s="258" t="s">
        <v>535</v>
      </c>
      <c r="C36" s="259">
        <f>_xlfn.IFERROR(VLOOKUP(M36,'[1]Sheet1'!$A$727:$K$764,2,FALSE),0)</f>
        <v>0</v>
      </c>
      <c r="D36" s="277">
        <f>_xlfn.IFERROR(VLOOKUP(M36,'[1]Sheet1'!$A$727:$K$764,3,FALSE)/100,0)</f>
        <v>0</v>
      </c>
      <c r="E36" s="278">
        <f>_xlfn.IFERROR(VLOOKUP(M36,'[1]Sheet1'!$A$727:$K$764,4,FALSE),0)</f>
        <v>0</v>
      </c>
      <c r="F36" s="277">
        <f>_xlfn.IFERROR(VLOOKUP(M36,'[1]Sheet1'!$A$727:$K$764,5,FALSE)/100,0)</f>
        <v>0</v>
      </c>
      <c r="G36" s="278">
        <f>_xlfn.IFERROR(VLOOKUP(M36,'[1]Sheet1'!$A$727:$K$764,6,FALSE),0)</f>
        <v>0</v>
      </c>
      <c r="H36" s="277">
        <f>_xlfn.IFERROR(VLOOKUP(M36,'[1]Sheet1'!$A$727:$K$764,7,FALSE)/100,0)</f>
        <v>0</v>
      </c>
      <c r="I36" s="278">
        <f>_xlfn.IFERROR(VLOOKUP(M36,'[1]Sheet1'!$A$727:$K$764,8,FALSE),0)</f>
        <v>0</v>
      </c>
      <c r="J36" s="106">
        <f>_xlfn.IFERROR(VLOOKUP(M36,'[1]Sheet1'!$A$727:$K$764,9,FALSE)/100,0)</f>
        <v>0</v>
      </c>
      <c r="K36" s="286">
        <f>_xlfn.IFERROR(VLOOKUP(M36,'[1]Sheet1'!$A$727:$K$764,10,FALSE),0)</f>
        <v>0</v>
      </c>
      <c r="L36" s="106">
        <f>_xlfn.IFERROR(VLOOKUP(M36,'[1]Sheet1'!$A$727:$K$764,11,FALSE)/100,0)</f>
        <v>0</v>
      </c>
      <c r="M36" s="327" t="s">
        <v>865</v>
      </c>
    </row>
    <row r="37" spans="1:13" ht="15">
      <c r="A37" s="222">
        <v>61</v>
      </c>
      <c r="B37" s="227" t="s">
        <v>536</v>
      </c>
      <c r="C37" s="262">
        <f>_xlfn.IFERROR(VLOOKUP(M37,'[1]Sheet1'!$A$727:$K$764,2,FALSE),0)</f>
        <v>0</v>
      </c>
      <c r="D37" s="199">
        <f>_xlfn.IFERROR(VLOOKUP(M37,'[1]Sheet1'!$A$727:$K$764,3,FALSE)/100,0)</f>
        <v>0</v>
      </c>
      <c r="E37" s="280">
        <f>_xlfn.IFERROR(VLOOKUP(M37,'[1]Sheet1'!$A$727:$K$764,4,FALSE),0)</f>
        <v>0</v>
      </c>
      <c r="F37" s="199">
        <f>_xlfn.IFERROR(VLOOKUP(M37,'[1]Sheet1'!$A$727:$K$764,5,FALSE)/100,0)</f>
        <v>0</v>
      </c>
      <c r="G37" s="280">
        <f>_xlfn.IFERROR(VLOOKUP(M37,'[1]Sheet1'!$A$727:$K$764,6,FALSE),0)</f>
        <v>0</v>
      </c>
      <c r="H37" s="199">
        <f>_xlfn.IFERROR(VLOOKUP(M37,'[1]Sheet1'!$A$727:$K$764,7,FALSE)/100,0)</f>
        <v>0</v>
      </c>
      <c r="I37" s="280">
        <f>_xlfn.IFERROR(VLOOKUP(M37,'[1]Sheet1'!$A$727:$K$764,8,FALSE),0)</f>
        <v>0</v>
      </c>
      <c r="J37" s="108">
        <f>_xlfn.IFERROR(VLOOKUP(M37,'[1]Sheet1'!$A$727:$K$764,9,FALSE)/100,0)</f>
        <v>0</v>
      </c>
      <c r="K37" s="287">
        <f>_xlfn.IFERROR(VLOOKUP(M37,'[1]Sheet1'!$A$727:$K$764,10,FALSE),0)</f>
        <v>0</v>
      </c>
      <c r="L37" s="108">
        <f>_xlfn.IFERROR(VLOOKUP(M37,'[1]Sheet1'!$A$727:$K$764,11,FALSE)/100,0)</f>
        <v>0</v>
      </c>
      <c r="M37" s="327" t="s">
        <v>866</v>
      </c>
    </row>
    <row r="38" spans="1:13" ht="15">
      <c r="A38" s="222">
        <v>62</v>
      </c>
      <c r="B38" s="227" t="s">
        <v>537</v>
      </c>
      <c r="C38" s="262">
        <f>_xlfn.IFERROR(VLOOKUP(M38,'[1]Sheet1'!$A$727:$K$764,2,FALSE),0)</f>
        <v>3</v>
      </c>
      <c r="D38" s="199">
        <f>_xlfn.IFERROR(VLOOKUP(M38,'[1]Sheet1'!$A$727:$K$764,3,FALSE)/100,0)</f>
        <v>0.002898550724637681</v>
      </c>
      <c r="E38" s="280">
        <f>_xlfn.IFERROR(VLOOKUP(M38,'[1]Sheet1'!$A$727:$K$764,4,FALSE),0)</f>
        <v>2</v>
      </c>
      <c r="F38" s="199">
        <f>_xlfn.IFERROR(VLOOKUP(M38,'[1]Sheet1'!$A$727:$K$764,5,FALSE)/100,0)</f>
        <v>0.0016260162601626014</v>
      </c>
      <c r="G38" s="280">
        <f>_xlfn.IFERROR(VLOOKUP(M38,'[1]Sheet1'!$A$727:$K$764,6,FALSE),0)</f>
        <v>1</v>
      </c>
      <c r="H38" s="199">
        <f>_xlfn.IFERROR(VLOOKUP(M38,'[1]Sheet1'!$A$727:$K$764,7,FALSE)/100,0)</f>
        <v>0.0036101083032490976</v>
      </c>
      <c r="I38" s="280">
        <f>_xlfn.IFERROR(VLOOKUP(M38,'[1]Sheet1'!$A$727:$K$764,8,FALSE),0)</f>
        <v>0</v>
      </c>
      <c r="J38" s="108">
        <f>_xlfn.IFERROR(VLOOKUP(M38,'[1]Sheet1'!$A$727:$K$764,9,FALSE)/100,0)</f>
        <v>0</v>
      </c>
      <c r="K38" s="287">
        <f>_xlfn.IFERROR(VLOOKUP(M38,'[1]Sheet1'!$A$727:$K$764,10,FALSE),0)</f>
        <v>6</v>
      </c>
      <c r="L38" s="108">
        <f>_xlfn.IFERROR(VLOOKUP(M38,'[1]Sheet1'!$A$727:$K$764,11,FALSE)/100,0)</f>
        <v>0.00234009360374415</v>
      </c>
      <c r="M38" s="327" t="s">
        <v>867</v>
      </c>
    </row>
    <row r="39" spans="1:13" ht="15">
      <c r="A39" s="222">
        <v>63</v>
      </c>
      <c r="B39" s="227" t="s">
        <v>538</v>
      </c>
      <c r="C39" s="262">
        <f>_xlfn.IFERROR(VLOOKUP(M39,'[1]Sheet1'!$A$727:$K$764,2,FALSE),0)</f>
        <v>4</v>
      </c>
      <c r="D39" s="199">
        <f>_xlfn.IFERROR(VLOOKUP(M39,'[1]Sheet1'!$A$727:$K$764,3,FALSE)/100,0)</f>
        <v>0.003864734299516908</v>
      </c>
      <c r="E39" s="280">
        <f>_xlfn.IFERROR(VLOOKUP(M39,'[1]Sheet1'!$A$727:$K$764,4,FALSE),0)</f>
        <v>6</v>
      </c>
      <c r="F39" s="199">
        <f>_xlfn.IFERROR(VLOOKUP(M39,'[1]Sheet1'!$A$727:$K$764,5,FALSE)/100,0)</f>
        <v>0.004878048780487805</v>
      </c>
      <c r="G39" s="280">
        <f>_xlfn.IFERROR(VLOOKUP(M39,'[1]Sheet1'!$A$727:$K$764,6,FALSE),0)</f>
        <v>1</v>
      </c>
      <c r="H39" s="199">
        <f>_xlfn.IFERROR(VLOOKUP(M39,'[1]Sheet1'!$A$727:$K$764,7,FALSE)/100,0)</f>
        <v>0.0036101083032490976</v>
      </c>
      <c r="I39" s="280">
        <f>_xlfn.IFERROR(VLOOKUP(M39,'[1]Sheet1'!$A$727:$K$764,8,FALSE),0)</f>
        <v>0</v>
      </c>
      <c r="J39" s="108">
        <f>_xlfn.IFERROR(VLOOKUP(M39,'[1]Sheet1'!$A$727:$K$764,9,FALSE)/100,0)</f>
        <v>0</v>
      </c>
      <c r="K39" s="287">
        <f>_xlfn.IFERROR(VLOOKUP(M39,'[1]Sheet1'!$A$727:$K$764,10,FALSE),0)</f>
        <v>11</v>
      </c>
      <c r="L39" s="108">
        <f>_xlfn.IFERROR(VLOOKUP(M39,'[1]Sheet1'!$A$727:$K$764,11,FALSE)/100,0)</f>
        <v>0.004290171606864275</v>
      </c>
      <c r="M39" s="327" t="s">
        <v>868</v>
      </c>
    </row>
    <row r="40" spans="1:12" ht="15">
      <c r="A40" s="222">
        <v>64</v>
      </c>
      <c r="B40" s="227" t="s">
        <v>539</v>
      </c>
      <c r="C40" s="262">
        <f>_xlfn.IFERROR(VLOOKUP(M40,'[1]Sheet1'!$A$727:$K$764,2,FALSE),0)</f>
        <v>0</v>
      </c>
      <c r="D40" s="199">
        <f>_xlfn.IFERROR(VLOOKUP(M40,'[1]Sheet1'!$A$727:$K$764,3,FALSE)/100,0)</f>
        <v>0</v>
      </c>
      <c r="E40" s="280">
        <f>_xlfn.IFERROR(VLOOKUP(M40,'[1]Sheet1'!$A$727:$K$764,4,FALSE),0)</f>
        <v>0</v>
      </c>
      <c r="F40" s="199">
        <f>_xlfn.IFERROR(VLOOKUP(M40,'[1]Sheet1'!$A$727:$K$764,5,FALSE)/100,0)</f>
        <v>0</v>
      </c>
      <c r="G40" s="280">
        <f>_xlfn.IFERROR(VLOOKUP(M40,'[1]Sheet1'!$A$727:$K$764,6,FALSE),0)</f>
        <v>0</v>
      </c>
      <c r="H40" s="199">
        <f>_xlfn.IFERROR(VLOOKUP(M40,'[1]Sheet1'!$A$727:$K$764,7,FALSE)/100,0)</f>
        <v>0</v>
      </c>
      <c r="I40" s="280">
        <f>_xlfn.IFERROR(VLOOKUP(M40,'[1]Sheet1'!$A$727:$K$764,8,FALSE),0)</f>
        <v>0</v>
      </c>
      <c r="J40" s="108">
        <f>_xlfn.IFERROR(VLOOKUP(M40,'[1]Sheet1'!$A$727:$K$764,9,FALSE)/100,0)</f>
        <v>0</v>
      </c>
      <c r="K40" s="287">
        <f>_xlfn.IFERROR(VLOOKUP(M40,'[1]Sheet1'!$A$727:$K$764,10,FALSE),0)</f>
        <v>0</v>
      </c>
      <c r="L40" s="108">
        <f>_xlfn.IFERROR(VLOOKUP(M40,'[1]Sheet1'!$A$727:$K$764,11,FALSE)/100,0)</f>
        <v>0</v>
      </c>
    </row>
    <row r="41" spans="1:13" ht="29.25" thickBot="1">
      <c r="A41" s="223">
        <v>69</v>
      </c>
      <c r="B41" s="228" t="s">
        <v>540</v>
      </c>
      <c r="C41" s="241">
        <f>_xlfn.IFERROR(VLOOKUP(M41,'[1]Sheet1'!$A$727:$K$764,2,FALSE),0)</f>
        <v>1</v>
      </c>
      <c r="D41" s="200">
        <f>_xlfn.IFERROR(VLOOKUP(M41,'[1]Sheet1'!$A$727:$K$764,3,FALSE)/100,0)</f>
        <v>0.000966183574879227</v>
      </c>
      <c r="E41" s="242">
        <f>_xlfn.IFERROR(VLOOKUP(M41,'[1]Sheet1'!$A$727:$K$764,4,FALSE),0)</f>
        <v>0</v>
      </c>
      <c r="F41" s="200">
        <f>_xlfn.IFERROR(VLOOKUP(M41,'[1]Sheet1'!$A$727:$K$764,5,FALSE)/100,0)</f>
        <v>0</v>
      </c>
      <c r="G41" s="242">
        <f>_xlfn.IFERROR(VLOOKUP(M41,'[1]Sheet1'!$A$727:$K$764,6,FALSE),0)</f>
        <v>0</v>
      </c>
      <c r="H41" s="200">
        <f>_xlfn.IFERROR(VLOOKUP(M41,'[1]Sheet1'!$A$727:$K$764,7,FALSE)/100,0)</f>
        <v>0</v>
      </c>
      <c r="I41" s="242">
        <f>_xlfn.IFERROR(VLOOKUP(M41,'[1]Sheet1'!$A$727:$K$764,8,FALSE),0)</f>
        <v>0</v>
      </c>
      <c r="J41" s="113">
        <f>_xlfn.IFERROR(VLOOKUP(M41,'[1]Sheet1'!$A$727:$K$764,9,FALSE)/100,0)</f>
        <v>0</v>
      </c>
      <c r="K41" s="243">
        <f>_xlfn.IFERROR(VLOOKUP(M41,'[1]Sheet1'!$A$727:$K$764,10,FALSE),0)</f>
        <v>1</v>
      </c>
      <c r="L41" s="113">
        <f>_xlfn.IFERROR(VLOOKUP(M41,'[1]Sheet1'!$A$727:$K$764,11,FALSE)/100,0)</f>
        <v>0.000390015600624025</v>
      </c>
      <c r="M41" s="327" t="s">
        <v>869</v>
      </c>
    </row>
    <row r="42" spans="1:13" ht="15">
      <c r="A42" s="303">
        <v>70</v>
      </c>
      <c r="B42" s="258" t="s">
        <v>541</v>
      </c>
      <c r="C42" s="259">
        <f>_xlfn.IFERROR(VLOOKUP(M42,'[1]Sheet1'!$A$727:$K$764,2,FALSE),0)</f>
        <v>4</v>
      </c>
      <c r="D42" s="277">
        <f>_xlfn.IFERROR(VLOOKUP(M42,'[1]Sheet1'!$A$727:$K$764,3,FALSE)/100,0)</f>
        <v>0.003864734299516908</v>
      </c>
      <c r="E42" s="278">
        <f>_xlfn.IFERROR(VLOOKUP(M42,'[1]Sheet1'!$A$727:$K$764,4,FALSE),0)</f>
        <v>5</v>
      </c>
      <c r="F42" s="277">
        <f>_xlfn.IFERROR(VLOOKUP(M42,'[1]Sheet1'!$A$727:$K$764,5,FALSE)/100,0)</f>
        <v>0.0040650406504065045</v>
      </c>
      <c r="G42" s="278">
        <f>_xlfn.IFERROR(VLOOKUP(M42,'[1]Sheet1'!$A$727:$K$764,6,FALSE),0)</f>
        <v>2</v>
      </c>
      <c r="H42" s="277">
        <f>_xlfn.IFERROR(VLOOKUP(M42,'[1]Sheet1'!$A$727:$K$764,7,FALSE)/100,0)</f>
        <v>0.007220216606498195</v>
      </c>
      <c r="I42" s="278">
        <f>_xlfn.IFERROR(VLOOKUP(M42,'[1]Sheet1'!$A$727:$K$764,8,FALSE),0)</f>
        <v>0</v>
      </c>
      <c r="J42" s="106">
        <f>_xlfn.IFERROR(VLOOKUP(M42,'[1]Sheet1'!$A$727:$K$764,9,FALSE)/100,0)</f>
        <v>0</v>
      </c>
      <c r="K42" s="286">
        <f>_xlfn.IFERROR(VLOOKUP(M42,'[1]Sheet1'!$A$727:$K$764,10,FALSE),0)</f>
        <v>11</v>
      </c>
      <c r="L42" s="106">
        <f>_xlfn.IFERROR(VLOOKUP(M42,'[1]Sheet1'!$A$727:$K$764,11,FALSE)/100,0)</f>
        <v>0.004290171606864275</v>
      </c>
      <c r="M42" s="327" t="s">
        <v>870</v>
      </c>
    </row>
    <row r="43" spans="1:13" ht="15">
      <c r="A43" s="222">
        <v>71</v>
      </c>
      <c r="B43" s="227" t="s">
        <v>542</v>
      </c>
      <c r="C43" s="262">
        <f>_xlfn.IFERROR(VLOOKUP(M43,'[1]Sheet1'!$A$727:$K$764,2,FALSE),0)</f>
        <v>30</v>
      </c>
      <c r="D43" s="199">
        <f>_xlfn.IFERROR(VLOOKUP(M43,'[1]Sheet1'!$A$727:$K$764,3,FALSE)/100,0)</f>
        <v>0.028985507246376812</v>
      </c>
      <c r="E43" s="280">
        <f>_xlfn.IFERROR(VLOOKUP(M43,'[1]Sheet1'!$A$727:$K$764,4,FALSE),0)</f>
        <v>61</v>
      </c>
      <c r="F43" s="199">
        <f>_xlfn.IFERROR(VLOOKUP(M43,'[1]Sheet1'!$A$727:$K$764,5,FALSE)/100,0)</f>
        <v>0.04959349593495935</v>
      </c>
      <c r="G43" s="280">
        <f>_xlfn.IFERROR(VLOOKUP(M43,'[1]Sheet1'!$A$727:$K$764,6,FALSE),0)</f>
        <v>17</v>
      </c>
      <c r="H43" s="199">
        <f>_xlfn.IFERROR(VLOOKUP(M43,'[1]Sheet1'!$A$727:$K$764,7,FALSE)/100,0)</f>
        <v>0.06137184115523465</v>
      </c>
      <c r="I43" s="280">
        <f>_xlfn.IFERROR(VLOOKUP(M43,'[1]Sheet1'!$A$727:$K$764,8,FALSE),0)</f>
        <v>0</v>
      </c>
      <c r="J43" s="108">
        <f>_xlfn.IFERROR(VLOOKUP(M43,'[1]Sheet1'!$A$727:$K$764,9,FALSE)/100,0)</f>
        <v>0</v>
      </c>
      <c r="K43" s="287">
        <f>_xlfn.IFERROR(VLOOKUP(M43,'[1]Sheet1'!$A$727:$K$764,10,FALSE),0)</f>
        <v>108</v>
      </c>
      <c r="L43" s="108">
        <f>_xlfn.IFERROR(VLOOKUP(M43,'[1]Sheet1'!$A$727:$K$764,11,FALSE)/100,0)</f>
        <v>0.04212168486739469</v>
      </c>
      <c r="M43" s="327" t="s">
        <v>871</v>
      </c>
    </row>
    <row r="44" spans="1:13" ht="28.5">
      <c r="A44" s="222">
        <v>72</v>
      </c>
      <c r="B44" s="227" t="s">
        <v>543</v>
      </c>
      <c r="C44" s="262">
        <f>_xlfn.IFERROR(VLOOKUP(M44,'[1]Sheet1'!$A$727:$K$764,2,FALSE),0)</f>
        <v>1</v>
      </c>
      <c r="D44" s="199">
        <f>_xlfn.IFERROR(VLOOKUP(M44,'[1]Sheet1'!$A$727:$K$764,3,FALSE)/100,0)</f>
        <v>0.000966183574879227</v>
      </c>
      <c r="E44" s="280">
        <f>_xlfn.IFERROR(VLOOKUP(M44,'[1]Sheet1'!$A$727:$K$764,4,FALSE),0)</f>
        <v>0</v>
      </c>
      <c r="F44" s="199">
        <f>_xlfn.IFERROR(VLOOKUP(M44,'[1]Sheet1'!$A$727:$K$764,5,FALSE)/100,0)</f>
        <v>0</v>
      </c>
      <c r="G44" s="280">
        <f>_xlfn.IFERROR(VLOOKUP(M44,'[1]Sheet1'!$A$727:$K$764,6,FALSE),0)</f>
        <v>0</v>
      </c>
      <c r="H44" s="199">
        <f>_xlfn.IFERROR(VLOOKUP(M44,'[1]Sheet1'!$A$727:$K$764,7,FALSE)/100,0)</f>
        <v>0</v>
      </c>
      <c r="I44" s="280">
        <f>_xlfn.IFERROR(VLOOKUP(M44,'[1]Sheet1'!$A$727:$K$764,8,FALSE),0)</f>
        <v>0</v>
      </c>
      <c r="J44" s="108">
        <f>_xlfn.IFERROR(VLOOKUP(M44,'[1]Sheet1'!$A$727:$K$764,9,FALSE)/100,0)</f>
        <v>0</v>
      </c>
      <c r="K44" s="287">
        <f>_xlfn.IFERROR(VLOOKUP(M44,'[1]Sheet1'!$A$727:$K$764,10,FALSE),0)</f>
        <v>1</v>
      </c>
      <c r="L44" s="108">
        <f>_xlfn.IFERROR(VLOOKUP(M44,'[1]Sheet1'!$A$727:$K$764,11,FALSE)/100,0)</f>
        <v>0.000390015600624025</v>
      </c>
      <c r="M44" s="327" t="s">
        <v>872</v>
      </c>
    </row>
    <row r="45" spans="1:13" ht="15">
      <c r="A45" s="222">
        <v>73</v>
      </c>
      <c r="B45" s="227" t="s">
        <v>544</v>
      </c>
      <c r="C45" s="262">
        <f>_xlfn.IFERROR(VLOOKUP(M45,'[1]Sheet1'!$A$727:$K$764,2,FALSE),0)</f>
        <v>10</v>
      </c>
      <c r="D45" s="199">
        <f>_xlfn.IFERROR(VLOOKUP(M45,'[1]Sheet1'!$A$727:$K$764,3,FALSE)/100,0)</f>
        <v>0.009661835748792272</v>
      </c>
      <c r="E45" s="280">
        <f>_xlfn.IFERROR(VLOOKUP(M45,'[1]Sheet1'!$A$727:$K$764,4,FALSE),0)</f>
        <v>15</v>
      </c>
      <c r="F45" s="199">
        <f>_xlfn.IFERROR(VLOOKUP(M45,'[1]Sheet1'!$A$727:$K$764,5,FALSE)/100,0)</f>
        <v>0.012195121951219513</v>
      </c>
      <c r="G45" s="280">
        <f>_xlfn.IFERROR(VLOOKUP(M45,'[1]Sheet1'!$A$727:$K$764,6,FALSE),0)</f>
        <v>3</v>
      </c>
      <c r="H45" s="199">
        <f>_xlfn.IFERROR(VLOOKUP(M45,'[1]Sheet1'!$A$727:$K$764,7,FALSE)/100,0)</f>
        <v>0.01083032490974729</v>
      </c>
      <c r="I45" s="280">
        <f>_xlfn.IFERROR(VLOOKUP(M45,'[1]Sheet1'!$A$727:$K$764,8,FALSE),0)</f>
        <v>0</v>
      </c>
      <c r="J45" s="108">
        <f>_xlfn.IFERROR(VLOOKUP(M45,'[1]Sheet1'!$A$727:$K$764,9,FALSE)/100,0)</f>
        <v>0</v>
      </c>
      <c r="K45" s="287">
        <f>_xlfn.IFERROR(VLOOKUP(M45,'[1]Sheet1'!$A$727:$K$764,10,FALSE),0)</f>
        <v>28</v>
      </c>
      <c r="L45" s="108">
        <f>_xlfn.IFERROR(VLOOKUP(M45,'[1]Sheet1'!$A$727:$K$764,11,FALSE)/100,0)</f>
        <v>0.0109204368174727</v>
      </c>
      <c r="M45" s="327" t="s">
        <v>873</v>
      </c>
    </row>
    <row r="46" spans="1:13" ht="29.25" thickBot="1">
      <c r="A46" s="223">
        <v>79</v>
      </c>
      <c r="B46" s="228" t="s">
        <v>545</v>
      </c>
      <c r="C46" s="241">
        <f>_xlfn.IFERROR(VLOOKUP(M46,'[1]Sheet1'!$A$727:$K$764,2,FALSE),0)</f>
        <v>3</v>
      </c>
      <c r="D46" s="200">
        <f>_xlfn.IFERROR(VLOOKUP(M46,'[1]Sheet1'!$A$727:$K$764,3,FALSE)/100,0)</f>
        <v>0.002898550724637681</v>
      </c>
      <c r="E46" s="242">
        <f>_xlfn.IFERROR(VLOOKUP(M46,'[1]Sheet1'!$A$727:$K$764,4,FALSE),0)</f>
        <v>0</v>
      </c>
      <c r="F46" s="200">
        <f>_xlfn.IFERROR(VLOOKUP(M46,'[1]Sheet1'!$A$727:$K$764,5,FALSE)/100,0)</f>
        <v>0</v>
      </c>
      <c r="G46" s="242">
        <f>_xlfn.IFERROR(VLOOKUP(M46,'[1]Sheet1'!$A$727:$K$764,6,FALSE),0)</f>
        <v>2</v>
      </c>
      <c r="H46" s="200">
        <f>_xlfn.IFERROR(VLOOKUP(M46,'[1]Sheet1'!$A$727:$K$764,7,FALSE)/100,0)</f>
        <v>0.007220216606498195</v>
      </c>
      <c r="I46" s="242">
        <f>_xlfn.IFERROR(VLOOKUP(M46,'[1]Sheet1'!$A$727:$K$764,8,FALSE),0)</f>
        <v>0</v>
      </c>
      <c r="J46" s="113">
        <f>_xlfn.IFERROR(VLOOKUP(M46,'[1]Sheet1'!$A$727:$K$764,9,FALSE)/100,0)</f>
        <v>0</v>
      </c>
      <c r="K46" s="243">
        <f>_xlfn.IFERROR(VLOOKUP(M46,'[1]Sheet1'!$A$727:$K$764,10,FALSE),0)</f>
        <v>5</v>
      </c>
      <c r="L46" s="113">
        <f>_xlfn.IFERROR(VLOOKUP(M46,'[1]Sheet1'!$A$727:$K$764,11,FALSE)/100,0)</f>
        <v>0.0019500780031201249</v>
      </c>
      <c r="M46" s="327" t="s">
        <v>874</v>
      </c>
    </row>
    <row r="47" spans="1:13" ht="15">
      <c r="A47" s="303">
        <v>80</v>
      </c>
      <c r="B47" s="258" t="s">
        <v>546</v>
      </c>
      <c r="C47" s="259">
        <f>_xlfn.IFERROR(VLOOKUP(M47,'[1]Sheet1'!$A$727:$K$764,2,FALSE),0)</f>
        <v>6</v>
      </c>
      <c r="D47" s="277">
        <f>_xlfn.IFERROR(VLOOKUP(M47,'[1]Sheet1'!$A$727:$K$764,3,FALSE)/100,0)</f>
        <v>0.005797101449275362</v>
      </c>
      <c r="E47" s="278">
        <f>_xlfn.IFERROR(VLOOKUP(M47,'[1]Sheet1'!$A$727:$K$764,4,FALSE),0)</f>
        <v>8</v>
      </c>
      <c r="F47" s="277">
        <f>_xlfn.IFERROR(VLOOKUP(M47,'[1]Sheet1'!$A$727:$K$764,5,FALSE)/100,0)</f>
        <v>0.006504065040650406</v>
      </c>
      <c r="G47" s="278">
        <f>_xlfn.IFERROR(VLOOKUP(M47,'[1]Sheet1'!$A$727:$K$764,6,FALSE),0)</f>
        <v>3</v>
      </c>
      <c r="H47" s="277">
        <f>_xlfn.IFERROR(VLOOKUP(M47,'[1]Sheet1'!$A$727:$K$764,7,FALSE)/100,0)</f>
        <v>0.01083032490974729</v>
      </c>
      <c r="I47" s="278">
        <f>_xlfn.IFERROR(VLOOKUP(M47,'[1]Sheet1'!$A$727:$K$764,8,FALSE),0)</f>
        <v>0</v>
      </c>
      <c r="J47" s="106">
        <f>_xlfn.IFERROR(VLOOKUP(M47,'[1]Sheet1'!$A$727:$K$764,9,FALSE)/100,0)</f>
        <v>0</v>
      </c>
      <c r="K47" s="286">
        <f>_xlfn.IFERROR(VLOOKUP(M47,'[1]Sheet1'!$A$727:$K$764,10,FALSE),0)</f>
        <v>17</v>
      </c>
      <c r="L47" s="106">
        <f>_xlfn.IFERROR(VLOOKUP(M47,'[1]Sheet1'!$A$727:$K$764,11,FALSE)/100,0)</f>
        <v>0.006630265210608425</v>
      </c>
      <c r="M47" s="327" t="s">
        <v>875</v>
      </c>
    </row>
    <row r="48" spans="1:13" ht="15">
      <c r="A48" s="222">
        <v>81</v>
      </c>
      <c r="B48" s="227" t="s">
        <v>547</v>
      </c>
      <c r="C48" s="262">
        <f>_xlfn.IFERROR(VLOOKUP(M48,'[1]Sheet1'!$A$727:$K$764,2,FALSE),0)</f>
        <v>2</v>
      </c>
      <c r="D48" s="199">
        <f>_xlfn.IFERROR(VLOOKUP(M48,'[1]Sheet1'!$A$727:$K$764,3,FALSE)/100,0)</f>
        <v>0.001932367149758454</v>
      </c>
      <c r="E48" s="280">
        <f>_xlfn.IFERROR(VLOOKUP(M48,'[1]Sheet1'!$A$727:$K$764,4,FALSE),0)</f>
        <v>1</v>
      </c>
      <c r="F48" s="199">
        <f>_xlfn.IFERROR(VLOOKUP(M48,'[1]Sheet1'!$A$727:$K$764,5,FALSE)/100,0)</f>
        <v>0.0008130081300813007</v>
      </c>
      <c r="G48" s="280">
        <f>_xlfn.IFERROR(VLOOKUP(M48,'[1]Sheet1'!$A$727:$K$764,6,FALSE),0)</f>
        <v>0</v>
      </c>
      <c r="H48" s="199">
        <f>_xlfn.IFERROR(VLOOKUP(M48,'[1]Sheet1'!$A$727:$K$764,7,FALSE)/100,0)</f>
        <v>0</v>
      </c>
      <c r="I48" s="280">
        <f>_xlfn.IFERROR(VLOOKUP(M48,'[1]Sheet1'!$A$727:$K$764,8,FALSE),0)</f>
        <v>0</v>
      </c>
      <c r="J48" s="108">
        <f>_xlfn.IFERROR(VLOOKUP(M48,'[1]Sheet1'!$A$727:$K$764,9,FALSE)/100,0)</f>
        <v>0</v>
      </c>
      <c r="K48" s="287">
        <f>_xlfn.IFERROR(VLOOKUP(M48,'[1]Sheet1'!$A$727:$K$764,10,FALSE),0)</f>
        <v>3</v>
      </c>
      <c r="L48" s="108">
        <f>_xlfn.IFERROR(VLOOKUP(M48,'[1]Sheet1'!$A$727:$K$764,11,FALSE)/100,0)</f>
        <v>0.001170046801872075</v>
      </c>
      <c r="M48" s="327" t="s">
        <v>961</v>
      </c>
    </row>
    <row r="49" spans="1:13" ht="15">
      <c r="A49" s="222">
        <v>82</v>
      </c>
      <c r="B49" s="227" t="s">
        <v>548</v>
      </c>
      <c r="C49" s="262">
        <f>_xlfn.IFERROR(VLOOKUP(M49,'[1]Sheet1'!$A$727:$K$764,2,FALSE),0)</f>
        <v>2</v>
      </c>
      <c r="D49" s="199">
        <f>_xlfn.IFERROR(VLOOKUP(M49,'[1]Sheet1'!$A$727:$K$764,3,FALSE)/100,0)</f>
        <v>0.001932367149758454</v>
      </c>
      <c r="E49" s="280">
        <f>_xlfn.IFERROR(VLOOKUP(M49,'[1]Sheet1'!$A$727:$K$764,4,FALSE),0)</f>
        <v>0</v>
      </c>
      <c r="F49" s="199">
        <f>_xlfn.IFERROR(VLOOKUP(M49,'[1]Sheet1'!$A$727:$K$764,5,FALSE)/100,0)</f>
        <v>0</v>
      </c>
      <c r="G49" s="280">
        <f>_xlfn.IFERROR(VLOOKUP(M49,'[1]Sheet1'!$A$727:$K$764,6,FALSE),0)</f>
        <v>0</v>
      </c>
      <c r="H49" s="199">
        <f>_xlfn.IFERROR(VLOOKUP(M49,'[1]Sheet1'!$A$727:$K$764,7,FALSE)/100,0)</f>
        <v>0</v>
      </c>
      <c r="I49" s="280">
        <f>_xlfn.IFERROR(VLOOKUP(M49,'[1]Sheet1'!$A$727:$K$764,8,FALSE),0)</f>
        <v>0</v>
      </c>
      <c r="J49" s="108">
        <f>_xlfn.IFERROR(VLOOKUP(M49,'[1]Sheet1'!$A$727:$K$764,9,FALSE)/100,0)</f>
        <v>0</v>
      </c>
      <c r="K49" s="287">
        <f>_xlfn.IFERROR(VLOOKUP(M49,'[1]Sheet1'!$A$727:$K$764,10,FALSE),0)</f>
        <v>2</v>
      </c>
      <c r="L49" s="108">
        <f>_xlfn.IFERROR(VLOOKUP(M49,'[1]Sheet1'!$A$727:$K$764,11,FALSE)/100,0)</f>
        <v>0.00078003120124805</v>
      </c>
      <c r="M49" s="327" t="s">
        <v>876</v>
      </c>
    </row>
    <row r="50" spans="1:13" ht="15">
      <c r="A50" s="222">
        <v>83</v>
      </c>
      <c r="B50" s="227" t="s">
        <v>549</v>
      </c>
      <c r="C50" s="262">
        <f>_xlfn.IFERROR(VLOOKUP(M50,'[1]Sheet1'!$A$727:$K$764,2,FALSE),0)</f>
        <v>10</v>
      </c>
      <c r="D50" s="199">
        <f>_xlfn.IFERROR(VLOOKUP(M50,'[1]Sheet1'!$A$727:$K$764,3,FALSE)/100,0)</f>
        <v>0.009661835748792272</v>
      </c>
      <c r="E50" s="280">
        <f>_xlfn.IFERROR(VLOOKUP(M50,'[1]Sheet1'!$A$727:$K$764,4,FALSE),0)</f>
        <v>12</v>
      </c>
      <c r="F50" s="199">
        <f>_xlfn.IFERROR(VLOOKUP(M50,'[1]Sheet1'!$A$727:$K$764,5,FALSE)/100,0)</f>
        <v>0.00975609756097561</v>
      </c>
      <c r="G50" s="280">
        <f>_xlfn.IFERROR(VLOOKUP(M50,'[1]Sheet1'!$A$727:$K$764,6,FALSE),0)</f>
        <v>3</v>
      </c>
      <c r="H50" s="199">
        <f>_xlfn.IFERROR(VLOOKUP(M50,'[1]Sheet1'!$A$727:$K$764,7,FALSE)/100,0)</f>
        <v>0.01083032490974729</v>
      </c>
      <c r="I50" s="280">
        <f>_xlfn.IFERROR(VLOOKUP(M50,'[1]Sheet1'!$A$727:$K$764,8,FALSE),0)</f>
        <v>0</v>
      </c>
      <c r="J50" s="108">
        <f>_xlfn.IFERROR(VLOOKUP(M50,'[1]Sheet1'!$A$727:$K$764,9,FALSE)/100,0)</f>
        <v>0</v>
      </c>
      <c r="K50" s="287">
        <f>_xlfn.IFERROR(VLOOKUP(M50,'[1]Sheet1'!$A$727:$K$764,10,FALSE),0)</f>
        <v>25</v>
      </c>
      <c r="L50" s="108">
        <f>_xlfn.IFERROR(VLOOKUP(M50,'[1]Sheet1'!$A$727:$K$764,11,FALSE)/100,0)</f>
        <v>0.009750390015600624</v>
      </c>
      <c r="M50" s="327" t="s">
        <v>877</v>
      </c>
    </row>
    <row r="51" spans="1:13" ht="29.25" thickBot="1">
      <c r="A51" s="223">
        <v>89</v>
      </c>
      <c r="B51" s="228" t="s">
        <v>550</v>
      </c>
      <c r="C51" s="241">
        <f>_xlfn.IFERROR(VLOOKUP(M51,'[1]Sheet1'!$A$727:$K$764,2,FALSE),0)</f>
        <v>14</v>
      </c>
      <c r="D51" s="200">
        <f>_xlfn.IFERROR(VLOOKUP(M51,'[1]Sheet1'!$A$727:$K$764,3,FALSE)/100,0)</f>
        <v>0.01352657004830918</v>
      </c>
      <c r="E51" s="242">
        <f>_xlfn.IFERROR(VLOOKUP(M51,'[1]Sheet1'!$A$727:$K$764,4,FALSE),0)</f>
        <v>19</v>
      </c>
      <c r="F51" s="200">
        <f>_xlfn.IFERROR(VLOOKUP(M51,'[1]Sheet1'!$A$727:$K$764,5,FALSE)/100,0)</f>
        <v>0.015447154471544716</v>
      </c>
      <c r="G51" s="242">
        <f>_xlfn.IFERROR(VLOOKUP(M51,'[1]Sheet1'!$A$727:$K$764,6,FALSE),0)</f>
        <v>5</v>
      </c>
      <c r="H51" s="200">
        <f>_xlfn.IFERROR(VLOOKUP(M51,'[1]Sheet1'!$A$727:$K$764,7,FALSE)/100,0)</f>
        <v>0.018050541516245487</v>
      </c>
      <c r="I51" s="242">
        <f>_xlfn.IFERROR(VLOOKUP(M51,'[1]Sheet1'!$A$727:$K$764,8,FALSE),0)</f>
        <v>0</v>
      </c>
      <c r="J51" s="113">
        <f>_xlfn.IFERROR(VLOOKUP(M51,'[1]Sheet1'!$A$727:$K$764,9,FALSE)/100,0)</f>
        <v>0</v>
      </c>
      <c r="K51" s="243">
        <f>_xlfn.IFERROR(VLOOKUP(M51,'[1]Sheet1'!$A$727:$K$764,10,FALSE),0)</f>
        <v>38</v>
      </c>
      <c r="L51" s="113">
        <f>_xlfn.IFERROR(VLOOKUP(M51,'[1]Sheet1'!$A$727:$K$764,11,FALSE)/100,0)</f>
        <v>0.014820592823712947</v>
      </c>
      <c r="M51" s="327" t="s">
        <v>878</v>
      </c>
    </row>
    <row r="52" spans="1:13" ht="15.75" thickBot="1">
      <c r="A52" s="305">
        <v>99</v>
      </c>
      <c r="B52" s="264" t="s">
        <v>551</v>
      </c>
      <c r="C52" s="265">
        <f>_xlfn.IFERROR(VLOOKUP(M52,'[1]Sheet1'!$A$727:$K$764,2,FALSE),0)</f>
        <v>46</v>
      </c>
      <c r="D52" s="306">
        <f>_xlfn.IFERROR(VLOOKUP(M52,'[1]Sheet1'!$A$727:$K$764,3,FALSE)/100,0)</f>
        <v>0.044444444444444446</v>
      </c>
      <c r="E52" s="307">
        <f>_xlfn.IFERROR(VLOOKUP(M52,'[1]Sheet1'!$A$727:$K$764,4,FALSE),0)</f>
        <v>59</v>
      </c>
      <c r="F52" s="306">
        <f>_xlfn.IFERROR(VLOOKUP(M52,'[1]Sheet1'!$A$727:$K$764,5,FALSE)/100,0)</f>
        <v>0.04796747967479675</v>
      </c>
      <c r="G52" s="307">
        <f>_xlfn.IFERROR(VLOOKUP(M52,'[1]Sheet1'!$A$727:$K$764,6,FALSE),0)</f>
        <v>12</v>
      </c>
      <c r="H52" s="306">
        <f>_xlfn.IFERROR(VLOOKUP(M52,'[1]Sheet1'!$A$727:$K$764,7,FALSE)/100,0)</f>
        <v>0.04332129963898916</v>
      </c>
      <c r="I52" s="307">
        <f>_xlfn.IFERROR(VLOOKUP(M52,'[1]Sheet1'!$A$727:$K$764,8,FALSE),0)</f>
        <v>4</v>
      </c>
      <c r="J52" s="140">
        <f>_xlfn.IFERROR(VLOOKUP(M52,'[1]Sheet1'!$A$727:$K$764,9,FALSE)/100,0)</f>
        <v>0.18181818181818182</v>
      </c>
      <c r="K52" s="308">
        <f>_xlfn.IFERROR(VLOOKUP(M52,'[1]Sheet1'!$A$727:$K$764,10,FALSE),0)</f>
        <v>121</v>
      </c>
      <c r="L52" s="148">
        <f>_xlfn.IFERROR(VLOOKUP(M52,'[1]Sheet1'!$A$727:$K$764,11,FALSE)/100,0)</f>
        <v>0.04719188767550702</v>
      </c>
      <c r="M52" s="327" t="s">
        <v>879</v>
      </c>
    </row>
    <row r="53" spans="1:13" ht="15.75" thickBot="1">
      <c r="A53" s="462" t="s">
        <v>125</v>
      </c>
      <c r="B53" s="463"/>
      <c r="C53" s="268">
        <f>_xlfn.IFERROR(VLOOKUP(M53,'[1]Sheet1'!$A$727:$K$764,2,FALSE),0)</f>
        <v>1035</v>
      </c>
      <c r="D53" s="225">
        <f>_xlfn.IFERROR(VLOOKUP(M53,'[1]Sheet1'!$A$727:$K$764,3,FALSE)/100,0)</f>
        <v>1</v>
      </c>
      <c r="E53" s="309">
        <f>_xlfn.IFERROR(VLOOKUP(M53,'[1]Sheet1'!$A$727:$K$764,4,FALSE),0)</f>
        <v>1230</v>
      </c>
      <c r="F53" s="225">
        <f>_xlfn.IFERROR(VLOOKUP(M53,'[1]Sheet1'!$A$727:$K$764,5,FALSE)/100,0)</f>
        <v>1</v>
      </c>
      <c r="G53" s="309">
        <f>_xlfn.IFERROR(VLOOKUP(M53,'[1]Sheet1'!$A$727:$K$764,6,FALSE),0)</f>
        <v>277</v>
      </c>
      <c r="H53" s="225">
        <f>_xlfn.IFERROR(VLOOKUP(M53,'[1]Sheet1'!$A$727:$K$764,7,FALSE)/100,0)</f>
        <v>1</v>
      </c>
      <c r="I53" s="309">
        <f>_xlfn.IFERROR(VLOOKUP(M53,'[1]Sheet1'!$A$727:$K$764,8,FALSE),0)</f>
        <v>22</v>
      </c>
      <c r="J53" s="220">
        <f>_xlfn.IFERROR(VLOOKUP(M53,'[1]Sheet1'!$A$727:$K$764,9,FALSE)/100,0)</f>
        <v>1</v>
      </c>
      <c r="K53" s="268">
        <f>_xlfn.IFERROR(VLOOKUP(M53,'[1]Sheet1'!$A$727:$K$764,10,FALSE),0)</f>
        <v>2564</v>
      </c>
      <c r="L53" s="220">
        <f>_xlfn.IFERROR(VLOOKUP(M53,'[1]Sheet1'!$A$727:$K$764,11,FALSE)/100,0)</f>
        <v>1</v>
      </c>
      <c r="M53" s="327" t="s">
        <v>73</v>
      </c>
    </row>
    <row r="55" ht="15">
      <c r="K55" s="338"/>
    </row>
  </sheetData>
  <sheetProtection/>
  <mergeCells count="10">
    <mergeCell ref="A53:B53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59"/>
  <sheetViews>
    <sheetView zoomScalePageLayoutView="0" workbookViewId="0" topLeftCell="A31">
      <selection activeCell="R58" sqref="R58"/>
    </sheetView>
  </sheetViews>
  <sheetFormatPr defaultColWidth="11.421875" defaultRowHeight="15"/>
  <cols>
    <col min="1" max="1" width="7.7109375" style="311" customWidth="1"/>
    <col min="2" max="2" width="42.7109375" style="311" customWidth="1"/>
    <col min="3" max="17" width="13.140625" style="311" customWidth="1"/>
    <col min="18" max="16384" width="11.421875" style="311" customWidth="1"/>
  </cols>
  <sheetData>
    <row r="1" spans="1:17" ht="24.75" customHeight="1" thickBot="1" thickTop="1">
      <c r="A1" s="342" t="s">
        <v>652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4"/>
    </row>
    <row r="2" spans="1:17" ht="24.75" customHeight="1" thickBot="1" thickTop="1">
      <c r="A2" s="342" t="s">
        <v>1034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4"/>
    </row>
    <row r="3" spans="1:17" ht="24.75" customHeight="1" thickBot="1" thickTop="1">
      <c r="A3" s="396" t="s">
        <v>552</v>
      </c>
      <c r="B3" s="371" t="s">
        <v>553</v>
      </c>
      <c r="C3" s="390" t="s">
        <v>66</v>
      </c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5"/>
      <c r="Q3" s="373" t="s">
        <v>1035</v>
      </c>
    </row>
    <row r="4" spans="1:17" ht="24.75" customHeight="1">
      <c r="A4" s="397"/>
      <c r="B4" s="389"/>
      <c r="C4" s="353">
        <v>2012</v>
      </c>
      <c r="D4" s="354"/>
      <c r="E4" s="360">
        <v>2013</v>
      </c>
      <c r="F4" s="361"/>
      <c r="G4" s="360">
        <v>2014</v>
      </c>
      <c r="H4" s="361"/>
      <c r="I4" s="368">
        <v>2015</v>
      </c>
      <c r="J4" s="386"/>
      <c r="K4" s="360">
        <v>2016</v>
      </c>
      <c r="L4" s="361"/>
      <c r="M4" s="360">
        <v>2017</v>
      </c>
      <c r="N4" s="361"/>
      <c r="O4" s="360">
        <v>2018</v>
      </c>
      <c r="P4" s="361"/>
      <c r="Q4" s="351"/>
    </row>
    <row r="5" spans="1:17" ht="24.75" customHeight="1" thickBot="1">
      <c r="A5" s="376"/>
      <c r="B5" s="467"/>
      <c r="C5" s="8" t="s">
        <v>68</v>
      </c>
      <c r="D5" s="179" t="s">
        <v>67</v>
      </c>
      <c r="E5" s="30" t="s">
        <v>68</v>
      </c>
      <c r="F5" s="193" t="s">
        <v>67</v>
      </c>
      <c r="G5" s="30" t="s">
        <v>68</v>
      </c>
      <c r="H5" s="193" t="s">
        <v>67</v>
      </c>
      <c r="I5" s="8" t="s">
        <v>68</v>
      </c>
      <c r="J5" s="9" t="s">
        <v>67</v>
      </c>
      <c r="K5" s="8" t="s">
        <v>68</v>
      </c>
      <c r="L5" s="179" t="s">
        <v>67</v>
      </c>
      <c r="M5" s="8" t="s">
        <v>68</v>
      </c>
      <c r="N5" s="179" t="s">
        <v>67</v>
      </c>
      <c r="O5" s="8" t="s">
        <v>68</v>
      </c>
      <c r="P5" s="179" t="s">
        <v>67</v>
      </c>
      <c r="Q5" s="352"/>
    </row>
    <row r="6" spans="1:21" ht="29.25" thickBot="1">
      <c r="A6" s="226" t="s">
        <v>367</v>
      </c>
      <c r="B6" s="180" t="s">
        <v>554</v>
      </c>
      <c r="C6" s="181">
        <v>142</v>
      </c>
      <c r="D6" s="119">
        <v>0.060580204778156996</v>
      </c>
      <c r="E6" s="181">
        <v>171</v>
      </c>
      <c r="F6" s="104">
        <v>0.07160804020100503</v>
      </c>
      <c r="G6" s="181">
        <v>163</v>
      </c>
      <c r="H6" s="104">
        <v>0.07083876575402</v>
      </c>
      <c r="I6" s="181">
        <v>176</v>
      </c>
      <c r="J6" s="194">
        <v>0.07722685388328214</v>
      </c>
      <c r="K6" s="181">
        <v>171</v>
      </c>
      <c r="L6" s="119">
        <v>0.06785714285714285</v>
      </c>
      <c r="M6" s="181">
        <v>178</v>
      </c>
      <c r="N6" s="119">
        <v>0.0696945967110415</v>
      </c>
      <c r="O6" s="181">
        <f>_xlfn.IFERROR(VLOOKUP(R6,'[1]Sheet1'!$A$767:$C$801,2,FALSE),0)</f>
        <v>201</v>
      </c>
      <c r="P6" s="119">
        <f>_xlfn.IFERROR(VLOOKUP(R6,'[1]Sheet1'!$A$767:$C$801,3,FALSE)/100,0)</f>
        <v>0.07839313572542901</v>
      </c>
      <c r="Q6" s="142">
        <f>(O6-M6)/M6</f>
        <v>0.12921348314606743</v>
      </c>
      <c r="R6" s="322" t="s">
        <v>880</v>
      </c>
      <c r="U6" s="332"/>
    </row>
    <row r="7" spans="1:21" ht="15">
      <c r="A7" s="221">
        <v>10</v>
      </c>
      <c r="B7" s="182" t="s">
        <v>555</v>
      </c>
      <c r="C7" s="183">
        <v>189</v>
      </c>
      <c r="D7" s="196">
        <v>0.08063139931740615</v>
      </c>
      <c r="E7" s="183">
        <v>121</v>
      </c>
      <c r="F7" s="137">
        <v>0.05067001675041876</v>
      </c>
      <c r="G7" s="183">
        <v>126</v>
      </c>
      <c r="H7" s="137">
        <v>0.054758800521512385</v>
      </c>
      <c r="I7" s="183">
        <v>111</v>
      </c>
      <c r="J7" s="197">
        <v>0.04870557261956999</v>
      </c>
      <c r="K7" s="183">
        <v>94</v>
      </c>
      <c r="L7" s="196">
        <v>0.0373015873015873</v>
      </c>
      <c r="M7" s="183">
        <v>111</v>
      </c>
      <c r="N7" s="196">
        <v>0.04346123727486296</v>
      </c>
      <c r="O7" s="183">
        <f>_xlfn.IFERROR(VLOOKUP(R7,'[1]Sheet1'!$A$767:$C$801,2,FALSE),0)</f>
        <v>107</v>
      </c>
      <c r="P7" s="196">
        <f>_xlfn.IFERROR(VLOOKUP(R7,'[1]Sheet1'!$A$767:$C$801,3,FALSE)/100,0)</f>
        <v>0.041731669266770674</v>
      </c>
      <c r="Q7" s="244">
        <f aca="true" t="shared" si="0" ref="Q7:Q56">(O7-M7)/M7</f>
        <v>-0.036036036036036036</v>
      </c>
      <c r="R7" s="322" t="s">
        <v>881</v>
      </c>
      <c r="U7" s="332"/>
    </row>
    <row r="8" spans="1:21" ht="15">
      <c r="A8" s="222">
        <v>11</v>
      </c>
      <c r="B8" s="227" t="s">
        <v>556</v>
      </c>
      <c r="C8" s="39">
        <v>505</v>
      </c>
      <c r="D8" s="42">
        <v>0.21544368600682595</v>
      </c>
      <c r="E8" s="39">
        <v>590</v>
      </c>
      <c r="F8" s="16">
        <v>0.24706867671691793</v>
      </c>
      <c r="G8" s="39">
        <v>605</v>
      </c>
      <c r="H8" s="16">
        <v>0.262929161234246</v>
      </c>
      <c r="I8" s="39">
        <v>586</v>
      </c>
      <c r="J8" s="40">
        <v>0.25713032031592803</v>
      </c>
      <c r="K8" s="39">
        <v>687</v>
      </c>
      <c r="L8" s="42">
        <v>0.27261904761904765</v>
      </c>
      <c r="M8" s="39">
        <v>704</v>
      </c>
      <c r="N8" s="42">
        <v>0.27564604541895066</v>
      </c>
      <c r="O8" s="39">
        <f>_xlfn.IFERROR(VLOOKUP(R8,'[1]Sheet1'!$A$767:$C$801,2,FALSE),0)</f>
        <v>719</v>
      </c>
      <c r="P8" s="42">
        <f>_xlfn.IFERROR(VLOOKUP(R8,'[1]Sheet1'!$A$767:$C$801,3,FALSE)/100,0)</f>
        <v>0.28042121684867394</v>
      </c>
      <c r="Q8" s="245">
        <f t="shared" si="0"/>
        <v>0.02130681818181818</v>
      </c>
      <c r="R8" s="322" t="s">
        <v>882</v>
      </c>
      <c r="U8" s="332"/>
    </row>
    <row r="9" spans="1:21" ht="15">
      <c r="A9" s="222">
        <v>12</v>
      </c>
      <c r="B9" s="227" t="s">
        <v>557</v>
      </c>
      <c r="C9" s="39">
        <v>38</v>
      </c>
      <c r="D9" s="42">
        <v>0.016211604095563138</v>
      </c>
      <c r="E9" s="39">
        <v>55</v>
      </c>
      <c r="F9" s="16">
        <v>0.023031825795644893</v>
      </c>
      <c r="G9" s="39">
        <v>49</v>
      </c>
      <c r="H9" s="16">
        <v>0.021295089091699262</v>
      </c>
      <c r="I9" s="39">
        <v>57</v>
      </c>
      <c r="J9" s="40">
        <v>0.025010969723562967</v>
      </c>
      <c r="K9" s="39">
        <v>52</v>
      </c>
      <c r="L9" s="42">
        <v>0.02063492063492063</v>
      </c>
      <c r="M9" s="39">
        <v>59</v>
      </c>
      <c r="N9" s="42">
        <v>0.023101018010963193</v>
      </c>
      <c r="O9" s="39">
        <f>_xlfn.IFERROR(VLOOKUP(R9,'[1]Sheet1'!$A$767:$C$801,2,FALSE),0)</f>
        <v>64</v>
      </c>
      <c r="P9" s="42">
        <f>_xlfn.IFERROR(VLOOKUP(R9,'[1]Sheet1'!$A$767:$C$801,3,FALSE)/100,0)</f>
        <v>0.0249609984399376</v>
      </c>
      <c r="Q9" s="245">
        <f t="shared" si="0"/>
        <v>0.0847457627118644</v>
      </c>
      <c r="R9" s="322" t="s">
        <v>883</v>
      </c>
      <c r="U9" s="332"/>
    </row>
    <row r="10" spans="1:21" ht="15">
      <c r="A10" s="222">
        <v>13</v>
      </c>
      <c r="B10" s="227" t="s">
        <v>558</v>
      </c>
      <c r="C10" s="39">
        <v>1</v>
      </c>
      <c r="D10" s="42">
        <v>0.0004266211604095563</v>
      </c>
      <c r="E10" s="39">
        <v>2</v>
      </c>
      <c r="F10" s="16">
        <v>0.0008375209380234506</v>
      </c>
      <c r="G10" s="39">
        <v>2</v>
      </c>
      <c r="H10" s="16">
        <v>0.000869187309865276</v>
      </c>
      <c r="I10" s="39">
        <v>1</v>
      </c>
      <c r="J10" s="40">
        <v>0.00043878894251864854</v>
      </c>
      <c r="K10" s="39">
        <v>0</v>
      </c>
      <c r="L10" s="42">
        <v>0</v>
      </c>
      <c r="M10" s="39">
        <v>1</v>
      </c>
      <c r="N10" s="42">
        <v>0.00039154267815191856</v>
      </c>
      <c r="O10" s="39">
        <f>_xlfn.IFERROR(VLOOKUP(R10,'[1]Sheet1'!$A$767:$C$801,2,FALSE),0)</f>
        <v>1</v>
      </c>
      <c r="P10" s="42">
        <f>_xlfn.IFERROR(VLOOKUP(R10,'[1]Sheet1'!$A$767:$C$801,3,FALSE)/100,0)</f>
        <v>0.000390015600624025</v>
      </c>
      <c r="Q10" s="245">
        <f t="shared" si="0"/>
        <v>0</v>
      </c>
      <c r="R10" s="322" t="s">
        <v>962</v>
      </c>
      <c r="U10" s="332"/>
    </row>
    <row r="11" spans="1:21" ht="29.25" thickBot="1">
      <c r="A11" s="223">
        <v>19</v>
      </c>
      <c r="B11" s="228" t="s">
        <v>559</v>
      </c>
      <c r="C11" s="62">
        <v>14</v>
      </c>
      <c r="D11" s="74">
        <v>0.005972696245733789</v>
      </c>
      <c r="E11" s="62">
        <v>11</v>
      </c>
      <c r="F11" s="20">
        <v>0.0046063651591289785</v>
      </c>
      <c r="G11" s="62">
        <v>14</v>
      </c>
      <c r="H11" s="20">
        <v>0.006084311169056932</v>
      </c>
      <c r="I11" s="62">
        <v>19</v>
      </c>
      <c r="J11" s="63">
        <v>0.008336989907854322</v>
      </c>
      <c r="K11" s="62">
        <v>23</v>
      </c>
      <c r="L11" s="74">
        <v>0.009126984126984128</v>
      </c>
      <c r="M11" s="62">
        <v>30</v>
      </c>
      <c r="N11" s="74">
        <v>0.011746280344557557</v>
      </c>
      <c r="O11" s="62">
        <f>_xlfn.IFERROR(VLOOKUP(R11,'[1]Sheet1'!$A$767:$C$801,2,FALSE),0)</f>
        <v>25</v>
      </c>
      <c r="P11" s="74">
        <f>_xlfn.IFERROR(VLOOKUP(R11,'[1]Sheet1'!$A$767:$C$801,3,FALSE)/100,0)</f>
        <v>0.009750390015600624</v>
      </c>
      <c r="Q11" s="246">
        <f t="shared" si="0"/>
        <v>-0.16666666666666666</v>
      </c>
      <c r="R11" s="322" t="s">
        <v>884</v>
      </c>
      <c r="U11" s="332"/>
    </row>
    <row r="12" spans="1:21" ht="15">
      <c r="A12" s="221">
        <v>20</v>
      </c>
      <c r="B12" s="182" t="s">
        <v>560</v>
      </c>
      <c r="C12" s="183">
        <v>69</v>
      </c>
      <c r="D12" s="196">
        <v>0.029436860068259386</v>
      </c>
      <c r="E12" s="183">
        <v>70</v>
      </c>
      <c r="F12" s="137">
        <v>0.02931323283082077</v>
      </c>
      <c r="G12" s="183">
        <v>66</v>
      </c>
      <c r="H12" s="137">
        <v>0.028683181225554105</v>
      </c>
      <c r="I12" s="183">
        <v>48</v>
      </c>
      <c r="J12" s="197">
        <v>0.02106186924089513</v>
      </c>
      <c r="K12" s="183">
        <v>67</v>
      </c>
      <c r="L12" s="196">
        <v>0.026587301587301587</v>
      </c>
      <c r="M12" s="183">
        <v>57</v>
      </c>
      <c r="N12" s="196">
        <v>0.022317932654659357</v>
      </c>
      <c r="O12" s="183">
        <f>_xlfn.IFERROR(VLOOKUP(R12,'[1]Sheet1'!$A$767:$C$801,2,FALSE),0)</f>
        <v>75</v>
      </c>
      <c r="P12" s="196">
        <f>_xlfn.IFERROR(VLOOKUP(R12,'[1]Sheet1'!$A$767:$C$801,3,FALSE)/100,0)</f>
        <v>0.02925117004680187</v>
      </c>
      <c r="Q12" s="244">
        <f t="shared" si="0"/>
        <v>0.3157894736842105</v>
      </c>
      <c r="R12" s="322" t="s">
        <v>885</v>
      </c>
      <c r="U12" s="332"/>
    </row>
    <row r="13" spans="1:21" ht="15">
      <c r="A13" s="222">
        <v>21</v>
      </c>
      <c r="B13" s="227" t="s">
        <v>561</v>
      </c>
      <c r="C13" s="39">
        <v>50</v>
      </c>
      <c r="D13" s="42">
        <v>0.021331058020477817</v>
      </c>
      <c r="E13" s="39">
        <v>71</v>
      </c>
      <c r="F13" s="16">
        <v>0.029731993299832497</v>
      </c>
      <c r="G13" s="39">
        <v>71</v>
      </c>
      <c r="H13" s="16">
        <v>0.030856149500217298</v>
      </c>
      <c r="I13" s="39">
        <v>53</v>
      </c>
      <c r="J13" s="40">
        <v>0.023255813953488372</v>
      </c>
      <c r="K13" s="39">
        <v>74</v>
      </c>
      <c r="L13" s="42">
        <v>0.02936507936507936</v>
      </c>
      <c r="M13" s="39">
        <v>74</v>
      </c>
      <c r="N13" s="42">
        <v>0.028974158183241974</v>
      </c>
      <c r="O13" s="39">
        <f>_xlfn.IFERROR(VLOOKUP(R13,'[1]Sheet1'!$A$767:$C$801,2,FALSE),0)</f>
        <v>66</v>
      </c>
      <c r="P13" s="42">
        <f>_xlfn.IFERROR(VLOOKUP(R13,'[1]Sheet1'!$A$767:$C$801,3,FALSE)/100,0)</f>
        <v>0.02574102964118565</v>
      </c>
      <c r="Q13" s="245">
        <f t="shared" si="0"/>
        <v>-0.10810810810810811</v>
      </c>
      <c r="R13" s="322" t="s">
        <v>886</v>
      </c>
      <c r="U13" s="332"/>
    </row>
    <row r="14" spans="1:21" ht="15">
      <c r="A14" s="222">
        <v>22</v>
      </c>
      <c r="B14" s="227" t="s">
        <v>562</v>
      </c>
      <c r="C14" s="39">
        <v>3</v>
      </c>
      <c r="D14" s="42">
        <v>0.001279863481228669</v>
      </c>
      <c r="E14" s="39">
        <v>6</v>
      </c>
      <c r="F14" s="16">
        <v>0.002512562814070352</v>
      </c>
      <c r="G14" s="39">
        <v>1</v>
      </c>
      <c r="H14" s="16">
        <v>0.000434593654932638</v>
      </c>
      <c r="I14" s="39">
        <v>5</v>
      </c>
      <c r="J14" s="40">
        <v>0.002193944712593243</v>
      </c>
      <c r="K14" s="39">
        <v>7</v>
      </c>
      <c r="L14" s="42">
        <v>0.002777777777777778</v>
      </c>
      <c r="M14" s="39">
        <v>7</v>
      </c>
      <c r="N14" s="42">
        <v>0.00274079874706343</v>
      </c>
      <c r="O14" s="39">
        <f>_xlfn.IFERROR(VLOOKUP(R14,'[1]Sheet1'!$A$767:$C$801,2,FALSE),0)</f>
        <v>3</v>
      </c>
      <c r="P14" s="42">
        <f>_xlfn.IFERROR(VLOOKUP(R14,'[1]Sheet1'!$A$767:$C$801,3,FALSE)/100,0)</f>
        <v>0.001170046801872075</v>
      </c>
      <c r="Q14" s="245">
        <f t="shared" si="0"/>
        <v>-0.5714285714285714</v>
      </c>
      <c r="R14" s="322" t="s">
        <v>887</v>
      </c>
      <c r="U14" s="332"/>
    </row>
    <row r="15" spans="1:21" ht="15.75" thickBot="1">
      <c r="A15" s="223">
        <v>29</v>
      </c>
      <c r="B15" s="228" t="s">
        <v>563</v>
      </c>
      <c r="C15" s="62">
        <v>4</v>
      </c>
      <c r="D15" s="74">
        <v>0.0017064846416382253</v>
      </c>
      <c r="E15" s="62">
        <v>8</v>
      </c>
      <c r="F15" s="20">
        <v>0.0033500837520938024</v>
      </c>
      <c r="G15" s="62">
        <v>3</v>
      </c>
      <c r="H15" s="20">
        <v>0.001303780964797914</v>
      </c>
      <c r="I15" s="62">
        <v>8</v>
      </c>
      <c r="J15" s="63">
        <v>0.0035103115401491883</v>
      </c>
      <c r="K15" s="62">
        <v>6</v>
      </c>
      <c r="L15" s="74">
        <v>0.002380952380952381</v>
      </c>
      <c r="M15" s="62">
        <v>8</v>
      </c>
      <c r="N15" s="74">
        <v>0.0031323414252153485</v>
      </c>
      <c r="O15" s="62">
        <f>_xlfn.IFERROR(VLOOKUP(R15,'[1]Sheet1'!$A$767:$C$801,2,FALSE),0)</f>
        <v>5</v>
      </c>
      <c r="P15" s="74">
        <f>_xlfn.IFERROR(VLOOKUP(R15,'[1]Sheet1'!$A$767:$C$801,3,FALSE)/100,0)</f>
        <v>0.0019500780031201249</v>
      </c>
      <c r="Q15" s="246">
        <f t="shared" si="0"/>
        <v>-0.375</v>
      </c>
      <c r="R15" s="322" t="s">
        <v>888</v>
      </c>
      <c r="U15" s="332"/>
    </row>
    <row r="16" spans="1:21" ht="15">
      <c r="A16" s="221">
        <v>30</v>
      </c>
      <c r="B16" s="182" t="s">
        <v>564</v>
      </c>
      <c r="C16" s="183">
        <v>240</v>
      </c>
      <c r="D16" s="196">
        <v>0.10238907849829351</v>
      </c>
      <c r="E16" s="183">
        <v>239</v>
      </c>
      <c r="F16" s="137">
        <v>0.10008375209380234</v>
      </c>
      <c r="G16" s="183">
        <v>235</v>
      </c>
      <c r="H16" s="137">
        <v>0.10212950890916993</v>
      </c>
      <c r="I16" s="183">
        <v>266</v>
      </c>
      <c r="J16" s="197">
        <v>0.11671785870996051</v>
      </c>
      <c r="K16" s="183">
        <v>313</v>
      </c>
      <c r="L16" s="196">
        <v>0.12420634920634921</v>
      </c>
      <c r="M16" s="183">
        <v>282</v>
      </c>
      <c r="N16" s="196">
        <v>0.11041503523884105</v>
      </c>
      <c r="O16" s="183">
        <f>_xlfn.IFERROR(VLOOKUP(R16,'[1]Sheet1'!$A$767:$C$801,2,FALSE),0)</f>
        <v>263</v>
      </c>
      <c r="P16" s="196">
        <f>_xlfn.IFERROR(VLOOKUP(R16,'[1]Sheet1'!$A$767:$C$801,3,FALSE)/100,0)</f>
        <v>0.10257410296411855</v>
      </c>
      <c r="Q16" s="244">
        <f t="shared" si="0"/>
        <v>-0.0673758865248227</v>
      </c>
      <c r="R16" s="322" t="s">
        <v>889</v>
      </c>
      <c r="U16" s="332"/>
    </row>
    <row r="17" spans="1:21" ht="15">
      <c r="A17" s="222">
        <v>31</v>
      </c>
      <c r="B17" s="227" t="s">
        <v>565</v>
      </c>
      <c r="C17" s="39">
        <v>55</v>
      </c>
      <c r="D17" s="42">
        <v>0.023464163822525596</v>
      </c>
      <c r="E17" s="39">
        <v>38</v>
      </c>
      <c r="F17" s="16">
        <v>0.015912897822445562</v>
      </c>
      <c r="G17" s="39">
        <v>50</v>
      </c>
      <c r="H17" s="16">
        <v>0.0217296827466319</v>
      </c>
      <c r="I17" s="39">
        <v>39</v>
      </c>
      <c r="J17" s="40">
        <v>0.017112768758227294</v>
      </c>
      <c r="K17" s="39">
        <v>41</v>
      </c>
      <c r="L17" s="42">
        <v>0.01626984126984127</v>
      </c>
      <c r="M17" s="39">
        <v>34</v>
      </c>
      <c r="N17" s="42">
        <v>0.01331245105716523</v>
      </c>
      <c r="O17" s="39">
        <f>_xlfn.IFERROR(VLOOKUP(R17,'[1]Sheet1'!$A$767:$C$801,2,FALSE),0)</f>
        <v>35</v>
      </c>
      <c r="P17" s="42">
        <f>_xlfn.IFERROR(VLOOKUP(R17,'[1]Sheet1'!$A$767:$C$801,3,FALSE)/100,0)</f>
        <v>0.013650546021840874</v>
      </c>
      <c r="Q17" s="245">
        <f t="shared" si="0"/>
        <v>0.029411764705882353</v>
      </c>
      <c r="R17" s="322" t="s">
        <v>890</v>
      </c>
      <c r="U17" s="332"/>
    </row>
    <row r="18" spans="1:21" ht="15">
      <c r="A18" s="222">
        <v>32</v>
      </c>
      <c r="B18" s="227" t="s">
        <v>566</v>
      </c>
      <c r="C18" s="39">
        <v>329</v>
      </c>
      <c r="D18" s="42">
        <v>0.14035836177474403</v>
      </c>
      <c r="E18" s="39">
        <v>332</v>
      </c>
      <c r="F18" s="16">
        <v>0.1390284757118928</v>
      </c>
      <c r="G18" s="39">
        <v>255</v>
      </c>
      <c r="H18" s="16">
        <v>0.11082138200782268</v>
      </c>
      <c r="I18" s="39">
        <v>268</v>
      </c>
      <c r="J18" s="40">
        <v>0.11759543659499781</v>
      </c>
      <c r="K18" s="39">
        <v>303</v>
      </c>
      <c r="L18" s="42">
        <v>0.12023809523809524</v>
      </c>
      <c r="M18" s="39">
        <v>342</v>
      </c>
      <c r="N18" s="42">
        <v>0.13390759592795615</v>
      </c>
      <c r="O18" s="39">
        <f>_xlfn.IFERROR(VLOOKUP(R18,'[1]Sheet1'!$A$767:$C$801,2,FALSE),0)</f>
        <v>317</v>
      </c>
      <c r="P18" s="42">
        <f>_xlfn.IFERROR(VLOOKUP(R18,'[1]Sheet1'!$A$767:$C$801,3,FALSE)/100,0)</f>
        <v>0.12363494539781592</v>
      </c>
      <c r="Q18" s="245">
        <f t="shared" si="0"/>
        <v>-0.07309941520467836</v>
      </c>
      <c r="R18" s="322" t="s">
        <v>891</v>
      </c>
      <c r="U18" s="332"/>
    </row>
    <row r="19" spans="1:21" ht="29.25" thickBot="1">
      <c r="A19" s="223">
        <v>39</v>
      </c>
      <c r="B19" s="228" t="s">
        <v>567</v>
      </c>
      <c r="C19" s="62">
        <v>79</v>
      </c>
      <c r="D19" s="74">
        <v>0.03370307167235495</v>
      </c>
      <c r="E19" s="62">
        <v>90</v>
      </c>
      <c r="F19" s="20">
        <v>0.03768844221105527</v>
      </c>
      <c r="G19" s="62">
        <v>84</v>
      </c>
      <c r="H19" s="20">
        <v>0.03650586701434159</v>
      </c>
      <c r="I19" s="62">
        <v>113</v>
      </c>
      <c r="J19" s="63">
        <v>0.049583150504607286</v>
      </c>
      <c r="K19" s="62">
        <v>113</v>
      </c>
      <c r="L19" s="74">
        <v>0.04484126984126984</v>
      </c>
      <c r="M19" s="62">
        <v>124</v>
      </c>
      <c r="N19" s="74">
        <v>0.0485512920908379</v>
      </c>
      <c r="O19" s="62">
        <f>_xlfn.IFERROR(VLOOKUP(R19,'[1]Sheet1'!$A$767:$C$801,2,FALSE),0)</f>
        <v>125</v>
      </c>
      <c r="P19" s="74">
        <f>_xlfn.IFERROR(VLOOKUP(R19,'[1]Sheet1'!$A$767:$C$801,3,FALSE)/100,0)</f>
        <v>0.04875195007800312</v>
      </c>
      <c r="Q19" s="246">
        <f t="shared" si="0"/>
        <v>0.008064516129032258</v>
      </c>
      <c r="R19" s="322" t="s">
        <v>892</v>
      </c>
      <c r="U19" s="332"/>
    </row>
    <row r="20" spans="1:21" ht="15">
      <c r="A20" s="221">
        <v>40</v>
      </c>
      <c r="B20" s="182" t="s">
        <v>568</v>
      </c>
      <c r="C20" s="183">
        <v>2</v>
      </c>
      <c r="D20" s="196">
        <v>0.0008532423208191126</v>
      </c>
      <c r="E20" s="183">
        <v>2</v>
      </c>
      <c r="F20" s="137">
        <v>0.0008375209380234506</v>
      </c>
      <c r="G20" s="183">
        <v>0</v>
      </c>
      <c r="H20" s="137">
        <v>0</v>
      </c>
      <c r="I20" s="183">
        <v>1</v>
      </c>
      <c r="J20" s="197">
        <v>0.00043878894251864854</v>
      </c>
      <c r="K20" s="183">
        <v>0</v>
      </c>
      <c r="L20" s="196">
        <v>0</v>
      </c>
      <c r="M20" s="183">
        <v>0</v>
      </c>
      <c r="N20" s="196">
        <v>0</v>
      </c>
      <c r="O20" s="183">
        <f>_xlfn.IFERROR(VLOOKUP(R20,'[1]Sheet1'!$A$767:$C$801,2,FALSE),0)</f>
        <v>1</v>
      </c>
      <c r="P20" s="196">
        <f>_xlfn.IFERROR(VLOOKUP(R20,'[1]Sheet1'!$A$767:$C$801,3,FALSE)/100,0)</f>
        <v>0.000390015600624025</v>
      </c>
      <c r="Q20" s="244"/>
      <c r="R20" s="322" t="s">
        <v>1042</v>
      </c>
      <c r="U20" s="332"/>
    </row>
    <row r="21" spans="1:21" ht="15.75" thickBot="1">
      <c r="A21" s="223">
        <v>41</v>
      </c>
      <c r="B21" s="228" t="s">
        <v>569</v>
      </c>
      <c r="C21" s="62">
        <v>1</v>
      </c>
      <c r="D21" s="74">
        <v>0.0004266211604095563</v>
      </c>
      <c r="E21" s="62">
        <v>0</v>
      </c>
      <c r="F21" s="20">
        <v>0</v>
      </c>
      <c r="G21" s="62">
        <v>1</v>
      </c>
      <c r="H21" s="20">
        <v>0.000434593654932638</v>
      </c>
      <c r="I21" s="62">
        <v>1</v>
      </c>
      <c r="J21" s="63">
        <v>0.00043878894251864854</v>
      </c>
      <c r="K21" s="62">
        <v>0</v>
      </c>
      <c r="L21" s="74">
        <v>0</v>
      </c>
      <c r="M21" s="62">
        <v>1</v>
      </c>
      <c r="N21" s="74">
        <v>0.00039154267815191856</v>
      </c>
      <c r="O21" s="62">
        <f>_xlfn.IFERROR(VLOOKUP(R21,'[1]Sheet1'!$A$767:$C$801,2,FALSE),0)</f>
        <v>0</v>
      </c>
      <c r="P21" s="74">
        <f>_xlfn.IFERROR(VLOOKUP(R21,'[1]Sheet1'!$A$767:$C$801,3,FALSE)/100,0)</f>
        <v>0</v>
      </c>
      <c r="Q21" s="246">
        <f t="shared" si="0"/>
        <v>-1</v>
      </c>
      <c r="R21" s="322" t="s">
        <v>963</v>
      </c>
      <c r="U21" s="332"/>
    </row>
    <row r="22" spans="1:21" ht="28.5">
      <c r="A22" s="221">
        <v>50</v>
      </c>
      <c r="B22" s="182" t="s">
        <v>570</v>
      </c>
      <c r="C22" s="183">
        <v>167</v>
      </c>
      <c r="D22" s="196">
        <v>0.07124573378839591</v>
      </c>
      <c r="E22" s="183">
        <v>144</v>
      </c>
      <c r="F22" s="137">
        <v>0.06030150753768844</v>
      </c>
      <c r="G22" s="183">
        <v>133</v>
      </c>
      <c r="H22" s="137">
        <v>0.05780095610604085</v>
      </c>
      <c r="I22" s="183">
        <v>125</v>
      </c>
      <c r="J22" s="197">
        <v>0.054848617814831066</v>
      </c>
      <c r="K22" s="183">
        <v>124</v>
      </c>
      <c r="L22" s="196">
        <v>0.04920634920634921</v>
      </c>
      <c r="M22" s="183">
        <v>114</v>
      </c>
      <c r="N22" s="196">
        <v>0.04463586530931871</v>
      </c>
      <c r="O22" s="183">
        <f>_xlfn.IFERROR(VLOOKUP(R22,'[1]Sheet1'!$A$767:$C$801,2,FALSE),0)</f>
        <v>105</v>
      </c>
      <c r="P22" s="196">
        <f>_xlfn.IFERROR(VLOOKUP(R22,'[1]Sheet1'!$A$767:$C$801,3,FALSE)/100,0)</f>
        <v>0.04095163806552262</v>
      </c>
      <c r="Q22" s="244">
        <f t="shared" si="0"/>
        <v>-0.07894736842105263</v>
      </c>
      <c r="R22" s="322" t="s">
        <v>893</v>
      </c>
      <c r="U22" s="332"/>
    </row>
    <row r="23" spans="1:21" ht="28.5">
      <c r="A23" s="222">
        <v>51</v>
      </c>
      <c r="B23" s="227" t="s">
        <v>570</v>
      </c>
      <c r="C23" s="39">
        <v>55</v>
      </c>
      <c r="D23" s="42">
        <v>0.023464163822525596</v>
      </c>
      <c r="E23" s="39">
        <v>55</v>
      </c>
      <c r="F23" s="16">
        <v>0.023031825795644893</v>
      </c>
      <c r="G23" s="39">
        <v>52</v>
      </c>
      <c r="H23" s="16">
        <v>0.022598870056497175</v>
      </c>
      <c r="I23" s="39">
        <v>66</v>
      </c>
      <c r="J23" s="40">
        <v>0.028960070206230804</v>
      </c>
      <c r="K23" s="39">
        <v>60</v>
      </c>
      <c r="L23" s="42">
        <v>0.023809523809523808</v>
      </c>
      <c r="M23" s="39">
        <v>53</v>
      </c>
      <c r="N23" s="42">
        <v>0.020751761942051684</v>
      </c>
      <c r="O23" s="39">
        <f>_xlfn.IFERROR(VLOOKUP(R23,'[1]Sheet1'!$A$767:$C$801,2,FALSE),0)</f>
        <v>68</v>
      </c>
      <c r="P23" s="42">
        <f>_xlfn.IFERROR(VLOOKUP(R23,'[1]Sheet1'!$A$767:$C$801,3,FALSE)/100,0)</f>
        <v>0.0265210608424337</v>
      </c>
      <c r="Q23" s="245">
        <f t="shared" si="0"/>
        <v>0.2830188679245283</v>
      </c>
      <c r="R23" s="322" t="s">
        <v>894</v>
      </c>
      <c r="U23" s="332"/>
    </row>
    <row r="24" spans="1:21" ht="15">
      <c r="A24" s="222">
        <v>52</v>
      </c>
      <c r="B24" s="227" t="s">
        <v>571</v>
      </c>
      <c r="C24" s="39">
        <v>51</v>
      </c>
      <c r="D24" s="42">
        <v>0.021757679180887373</v>
      </c>
      <c r="E24" s="39">
        <v>58</v>
      </c>
      <c r="F24" s="16">
        <v>0.024288107202680067</v>
      </c>
      <c r="G24" s="39">
        <v>41</v>
      </c>
      <c r="H24" s="16">
        <v>0.017818339852238158</v>
      </c>
      <c r="I24" s="39">
        <v>38</v>
      </c>
      <c r="J24" s="40">
        <v>0.016673979815708645</v>
      </c>
      <c r="K24" s="39">
        <v>53</v>
      </c>
      <c r="L24" s="42">
        <v>0.021031746031746033</v>
      </c>
      <c r="M24" s="39">
        <v>58</v>
      </c>
      <c r="N24" s="42">
        <v>0.02270947533281127</v>
      </c>
      <c r="O24" s="39">
        <f>_xlfn.IFERROR(VLOOKUP(R24,'[1]Sheet1'!$A$767:$C$801,2,FALSE),0)</f>
        <v>71</v>
      </c>
      <c r="P24" s="42">
        <f>_xlfn.IFERROR(VLOOKUP(R24,'[1]Sheet1'!$A$767:$C$801,3,FALSE)/100,0)</f>
        <v>0.02769110764430577</v>
      </c>
      <c r="Q24" s="245">
        <f t="shared" si="0"/>
        <v>0.22413793103448276</v>
      </c>
      <c r="R24" s="322" t="s">
        <v>895</v>
      </c>
      <c r="U24" s="332"/>
    </row>
    <row r="25" spans="1:21" ht="57">
      <c r="A25" s="222">
        <v>53</v>
      </c>
      <c r="B25" s="227" t="s">
        <v>572</v>
      </c>
      <c r="C25" s="39">
        <v>1</v>
      </c>
      <c r="D25" s="42">
        <v>0.0004266211604095563</v>
      </c>
      <c r="E25" s="39">
        <v>5</v>
      </c>
      <c r="F25" s="16">
        <v>0.0020938023450586263</v>
      </c>
      <c r="G25" s="39">
        <v>3</v>
      </c>
      <c r="H25" s="16">
        <v>0.001303780964797914</v>
      </c>
      <c r="I25" s="39">
        <v>1</v>
      </c>
      <c r="J25" s="40">
        <v>0.00043878894251864854</v>
      </c>
      <c r="K25" s="39">
        <v>2</v>
      </c>
      <c r="L25" s="42">
        <v>0.0007936507936507937</v>
      </c>
      <c r="M25" s="39">
        <v>5</v>
      </c>
      <c r="N25" s="42">
        <v>0.001957713390759593</v>
      </c>
      <c r="O25" s="39">
        <f>_xlfn.IFERROR(VLOOKUP(R25,'[1]Sheet1'!$A$767:$C$801,2,FALSE),0)</f>
        <v>2</v>
      </c>
      <c r="P25" s="42">
        <f>_xlfn.IFERROR(VLOOKUP(R25,'[1]Sheet1'!$A$767:$C$801,3,FALSE)/100,0)</f>
        <v>0.00078003120124805</v>
      </c>
      <c r="Q25" s="245">
        <f t="shared" si="0"/>
        <v>-0.6</v>
      </c>
      <c r="R25" s="322" t="s">
        <v>896</v>
      </c>
      <c r="U25" s="332"/>
    </row>
    <row r="26" spans="1:21" ht="15">
      <c r="A26" s="222">
        <v>54</v>
      </c>
      <c r="B26" s="227" t="s">
        <v>573</v>
      </c>
      <c r="C26" s="39">
        <v>0</v>
      </c>
      <c r="D26" s="42">
        <v>0</v>
      </c>
      <c r="E26" s="39">
        <v>1</v>
      </c>
      <c r="F26" s="16">
        <v>0.0004187604690117253</v>
      </c>
      <c r="G26" s="39">
        <v>0</v>
      </c>
      <c r="H26" s="16">
        <v>0</v>
      </c>
      <c r="I26" s="39">
        <v>0</v>
      </c>
      <c r="J26" s="40">
        <v>0</v>
      </c>
      <c r="K26" s="39">
        <v>0</v>
      </c>
      <c r="L26" s="42">
        <v>0</v>
      </c>
      <c r="M26" s="39">
        <v>0</v>
      </c>
      <c r="N26" s="42">
        <v>0</v>
      </c>
      <c r="O26" s="39">
        <f>_xlfn.IFERROR(VLOOKUP(R26,'[1]Sheet1'!$A$767:$C$801,2,FALSE),0)</f>
        <v>0</v>
      </c>
      <c r="P26" s="42">
        <f>_xlfn.IFERROR(VLOOKUP(R26,'[1]Sheet1'!$A$767:$C$801,3,FALSE)/100,0)</f>
        <v>0</v>
      </c>
      <c r="Q26" s="245"/>
      <c r="R26" s="322"/>
      <c r="U26" s="332"/>
    </row>
    <row r="27" spans="1:21" ht="29.25" thickBot="1">
      <c r="A27" s="229">
        <v>59</v>
      </c>
      <c r="B27" s="230" t="s">
        <v>574</v>
      </c>
      <c r="C27" s="62">
        <v>9</v>
      </c>
      <c r="D27" s="74">
        <v>0.0038395904436860067</v>
      </c>
      <c r="E27" s="62">
        <v>20</v>
      </c>
      <c r="F27" s="20">
        <v>0.008375209380234505</v>
      </c>
      <c r="G27" s="62">
        <v>24</v>
      </c>
      <c r="H27" s="20">
        <v>0.010430247718383311</v>
      </c>
      <c r="I27" s="62">
        <v>23</v>
      </c>
      <c r="J27" s="63">
        <v>0.010092145677928916</v>
      </c>
      <c r="K27" s="62">
        <v>25</v>
      </c>
      <c r="L27" s="74">
        <v>0.00992063492063492</v>
      </c>
      <c r="M27" s="62">
        <v>41</v>
      </c>
      <c r="N27" s="74">
        <v>0.01605324980422866</v>
      </c>
      <c r="O27" s="62">
        <f>_xlfn.IFERROR(VLOOKUP(R27,'[1]Sheet1'!$A$767:$C$801,2,FALSE),0)</f>
        <v>23</v>
      </c>
      <c r="P27" s="74">
        <f>_xlfn.IFERROR(VLOOKUP(R27,'[1]Sheet1'!$A$767:$C$801,3,FALSE)/100,0)</f>
        <v>0.008970358814352574</v>
      </c>
      <c r="Q27" s="246">
        <f t="shared" si="0"/>
        <v>-0.43902439024390244</v>
      </c>
      <c r="R27" s="322" t="s">
        <v>897</v>
      </c>
      <c r="U27" s="332"/>
    </row>
    <row r="28" spans="1:21" ht="28.5">
      <c r="A28" s="221">
        <v>60</v>
      </c>
      <c r="B28" s="182" t="s">
        <v>575</v>
      </c>
      <c r="C28" s="183">
        <v>3</v>
      </c>
      <c r="D28" s="196">
        <v>0.001279863481228669</v>
      </c>
      <c r="E28" s="183">
        <v>1</v>
      </c>
      <c r="F28" s="137">
        <v>0.0004187604690117253</v>
      </c>
      <c r="G28" s="183">
        <v>2</v>
      </c>
      <c r="H28" s="137">
        <v>0.000869187309865276</v>
      </c>
      <c r="I28" s="183">
        <v>1</v>
      </c>
      <c r="J28" s="197">
        <v>0.00043878894251864854</v>
      </c>
      <c r="K28" s="183">
        <v>1</v>
      </c>
      <c r="L28" s="196">
        <v>0.0003968253968253968</v>
      </c>
      <c r="M28" s="183">
        <v>1</v>
      </c>
      <c r="N28" s="196">
        <v>0.00039154267815191856</v>
      </c>
      <c r="O28" s="183">
        <f>_xlfn.IFERROR(VLOOKUP(R28,'[1]Sheet1'!$A$767:$C$801,2,FALSE),0)</f>
        <v>0</v>
      </c>
      <c r="P28" s="196">
        <f>_xlfn.IFERROR(VLOOKUP(R28,'[1]Sheet1'!$A$767:$C$801,3,FALSE)/100,0)</f>
        <v>0</v>
      </c>
      <c r="Q28" s="244">
        <f t="shared" si="0"/>
        <v>-1</v>
      </c>
      <c r="R28" s="322" t="s">
        <v>898</v>
      </c>
      <c r="U28" s="332"/>
    </row>
    <row r="29" spans="1:21" ht="28.5">
      <c r="A29" s="222">
        <v>61</v>
      </c>
      <c r="B29" s="227" t="s">
        <v>576</v>
      </c>
      <c r="C29" s="39">
        <v>3</v>
      </c>
      <c r="D29" s="42">
        <v>0.001279863481228669</v>
      </c>
      <c r="E29" s="39">
        <v>2</v>
      </c>
      <c r="F29" s="16">
        <v>0.0008375209380234506</v>
      </c>
      <c r="G29" s="39">
        <v>4</v>
      </c>
      <c r="H29" s="16">
        <v>0.001738374619730552</v>
      </c>
      <c r="I29" s="39">
        <v>2</v>
      </c>
      <c r="J29" s="40">
        <v>0.0008775778850372971</v>
      </c>
      <c r="K29" s="39">
        <v>2</v>
      </c>
      <c r="L29" s="42">
        <v>0.0007936507936507937</v>
      </c>
      <c r="M29" s="39">
        <v>2</v>
      </c>
      <c r="N29" s="42">
        <v>0.0007830853563038371</v>
      </c>
      <c r="O29" s="39">
        <f>_xlfn.IFERROR(VLOOKUP(R29,'[1]Sheet1'!$A$767:$C$801,2,FALSE),0)</f>
        <v>1</v>
      </c>
      <c r="P29" s="42">
        <f>_xlfn.IFERROR(VLOOKUP(R29,'[1]Sheet1'!$A$767:$C$801,3,FALSE)/100,0)</f>
        <v>0.000390015600624025</v>
      </c>
      <c r="Q29" s="245">
        <f t="shared" si="0"/>
        <v>-0.5</v>
      </c>
      <c r="R29" s="322" t="s">
        <v>899</v>
      </c>
      <c r="U29" s="332"/>
    </row>
    <row r="30" spans="1:21" ht="15">
      <c r="A30" s="222">
        <v>62</v>
      </c>
      <c r="B30" s="227" t="s">
        <v>577</v>
      </c>
      <c r="C30" s="39">
        <v>0</v>
      </c>
      <c r="D30" s="42">
        <v>0</v>
      </c>
      <c r="E30" s="39">
        <v>0</v>
      </c>
      <c r="F30" s="16">
        <v>0</v>
      </c>
      <c r="G30" s="39">
        <v>0</v>
      </c>
      <c r="H30" s="16">
        <v>0</v>
      </c>
      <c r="I30" s="39">
        <v>0</v>
      </c>
      <c r="J30" s="40">
        <v>0</v>
      </c>
      <c r="K30" s="39">
        <v>0</v>
      </c>
      <c r="L30" s="42">
        <v>0</v>
      </c>
      <c r="M30" s="39">
        <v>2</v>
      </c>
      <c r="N30" s="42">
        <v>0.0007830853563038371</v>
      </c>
      <c r="O30" s="39">
        <f>_xlfn.IFERROR(VLOOKUP(R30,'[1]Sheet1'!$A$767:$C$801,2,FALSE),0)</f>
        <v>0</v>
      </c>
      <c r="P30" s="42">
        <f>_xlfn.IFERROR(VLOOKUP(R30,'[1]Sheet1'!$A$767:$C$801,3,FALSE)/100,0)</f>
        <v>0</v>
      </c>
      <c r="Q30" s="245">
        <f t="shared" si="0"/>
        <v>-1</v>
      </c>
      <c r="R30" s="322" t="s">
        <v>964</v>
      </c>
      <c r="U30" s="332"/>
    </row>
    <row r="31" spans="1:21" ht="15">
      <c r="A31" s="222">
        <v>63</v>
      </c>
      <c r="B31" s="227" t="s">
        <v>578</v>
      </c>
      <c r="C31" s="39">
        <v>0</v>
      </c>
      <c r="D31" s="42">
        <v>0</v>
      </c>
      <c r="E31" s="39">
        <v>0</v>
      </c>
      <c r="F31" s="16">
        <v>0</v>
      </c>
      <c r="G31" s="39">
        <v>0</v>
      </c>
      <c r="H31" s="16">
        <v>0</v>
      </c>
      <c r="I31" s="39">
        <v>0</v>
      </c>
      <c r="J31" s="40">
        <v>0</v>
      </c>
      <c r="K31" s="39">
        <v>0</v>
      </c>
      <c r="L31" s="42">
        <v>0</v>
      </c>
      <c r="M31" s="39">
        <v>0</v>
      </c>
      <c r="N31" s="42">
        <v>0</v>
      </c>
      <c r="O31" s="39">
        <f>_xlfn.IFERROR(VLOOKUP(R31,'[1]Sheet1'!$A$767:$C$801,2,FALSE),0)</f>
        <v>0</v>
      </c>
      <c r="P31" s="42">
        <f>_xlfn.IFERROR(VLOOKUP(R31,'[1]Sheet1'!$A$767:$C$801,3,FALSE)/100,0)</f>
        <v>0</v>
      </c>
      <c r="Q31" s="245"/>
      <c r="R31" s="322"/>
      <c r="U31" s="332"/>
    </row>
    <row r="32" spans="1:21" ht="43.5" thickBot="1">
      <c r="A32" s="223">
        <v>69</v>
      </c>
      <c r="B32" s="228" t="s">
        <v>579</v>
      </c>
      <c r="C32" s="62">
        <v>1</v>
      </c>
      <c r="D32" s="74">
        <v>0.0004266211604095563</v>
      </c>
      <c r="E32" s="62">
        <v>0</v>
      </c>
      <c r="F32" s="20">
        <v>0</v>
      </c>
      <c r="G32" s="62">
        <v>0</v>
      </c>
      <c r="H32" s="20">
        <v>0</v>
      </c>
      <c r="I32" s="62">
        <v>1</v>
      </c>
      <c r="J32" s="63">
        <v>0.00043878894251864854</v>
      </c>
      <c r="K32" s="62">
        <v>0</v>
      </c>
      <c r="L32" s="74">
        <v>0</v>
      </c>
      <c r="M32" s="62">
        <v>2</v>
      </c>
      <c r="N32" s="74">
        <v>0.0007830853563038371</v>
      </c>
      <c r="O32" s="62">
        <f>_xlfn.IFERROR(VLOOKUP(R32,'[1]Sheet1'!$A$767:$C$801,2,FALSE),0)</f>
        <v>3</v>
      </c>
      <c r="P32" s="74">
        <f>_xlfn.IFERROR(VLOOKUP(R32,'[1]Sheet1'!$A$767:$C$801,3,FALSE)/100,0)</f>
        <v>0.001170046801872075</v>
      </c>
      <c r="Q32" s="246">
        <f t="shared" si="0"/>
        <v>0.5</v>
      </c>
      <c r="R32" s="322" t="s">
        <v>965</v>
      </c>
      <c r="U32" s="332"/>
    </row>
    <row r="33" spans="1:21" ht="15">
      <c r="A33" s="221">
        <v>70</v>
      </c>
      <c r="B33" s="182" t="s">
        <v>580</v>
      </c>
      <c r="C33" s="183">
        <v>1</v>
      </c>
      <c r="D33" s="196">
        <v>0.0004266211604095563</v>
      </c>
      <c r="E33" s="183">
        <v>0</v>
      </c>
      <c r="F33" s="137">
        <v>0</v>
      </c>
      <c r="G33" s="183">
        <v>1</v>
      </c>
      <c r="H33" s="137">
        <v>0.000434593654932638</v>
      </c>
      <c r="I33" s="183">
        <v>2</v>
      </c>
      <c r="J33" s="197">
        <v>0.0008775778850372971</v>
      </c>
      <c r="K33" s="183">
        <v>0</v>
      </c>
      <c r="L33" s="196">
        <v>0</v>
      </c>
      <c r="M33" s="183">
        <v>0</v>
      </c>
      <c r="N33" s="196">
        <v>0</v>
      </c>
      <c r="O33" s="183">
        <f>_xlfn.IFERROR(VLOOKUP(R33,'[1]Sheet1'!$A$767:$C$801,2,FALSE),0)</f>
        <v>0</v>
      </c>
      <c r="P33" s="196">
        <f>_xlfn.IFERROR(VLOOKUP(R33,'[1]Sheet1'!$A$767:$C$801,3,FALSE)/100,0)</f>
        <v>0</v>
      </c>
      <c r="Q33" s="244"/>
      <c r="R33" s="322"/>
      <c r="U33" s="332"/>
    </row>
    <row r="34" spans="1:21" ht="15">
      <c r="A34" s="222">
        <v>71</v>
      </c>
      <c r="B34" s="227" t="s">
        <v>581</v>
      </c>
      <c r="C34" s="39">
        <v>0</v>
      </c>
      <c r="D34" s="42">
        <v>0</v>
      </c>
      <c r="E34" s="39">
        <v>0</v>
      </c>
      <c r="F34" s="16">
        <v>0</v>
      </c>
      <c r="G34" s="39">
        <v>0</v>
      </c>
      <c r="H34" s="16">
        <v>0</v>
      </c>
      <c r="I34" s="39">
        <v>1</v>
      </c>
      <c r="J34" s="40">
        <v>0.00043878894251864854</v>
      </c>
      <c r="K34" s="39">
        <v>4</v>
      </c>
      <c r="L34" s="42">
        <v>0.0015873015873015873</v>
      </c>
      <c r="M34" s="39">
        <v>0</v>
      </c>
      <c r="N34" s="42">
        <v>0</v>
      </c>
      <c r="O34" s="39">
        <f>_xlfn.IFERROR(VLOOKUP(R34,'[1]Sheet1'!$A$767:$C$801,2,FALSE),0)</f>
        <v>1</v>
      </c>
      <c r="P34" s="42">
        <f>_xlfn.IFERROR(VLOOKUP(R34,'[1]Sheet1'!$A$767:$C$801,3,FALSE)/100,0)</f>
        <v>0.000390015600624025</v>
      </c>
      <c r="Q34" s="245"/>
      <c r="R34" s="322" t="s">
        <v>900</v>
      </c>
      <c r="U34" s="332"/>
    </row>
    <row r="35" spans="1:21" ht="15">
      <c r="A35" s="222">
        <v>72</v>
      </c>
      <c r="B35" s="227" t="s">
        <v>582</v>
      </c>
      <c r="C35" s="39">
        <v>0</v>
      </c>
      <c r="D35" s="42">
        <v>0</v>
      </c>
      <c r="E35" s="39">
        <v>0</v>
      </c>
      <c r="F35" s="16">
        <v>0</v>
      </c>
      <c r="G35" s="39">
        <v>0</v>
      </c>
      <c r="H35" s="16">
        <v>0</v>
      </c>
      <c r="I35" s="39">
        <v>0</v>
      </c>
      <c r="J35" s="40">
        <v>0</v>
      </c>
      <c r="K35" s="39">
        <v>0</v>
      </c>
      <c r="L35" s="42">
        <v>0</v>
      </c>
      <c r="M35" s="39">
        <v>0</v>
      </c>
      <c r="N35" s="42">
        <v>0</v>
      </c>
      <c r="O35" s="39">
        <f>_xlfn.IFERROR(VLOOKUP(R35,'[1]Sheet1'!$A$767:$C$801,2,FALSE),0)</f>
        <v>1</v>
      </c>
      <c r="P35" s="42">
        <f>_xlfn.IFERROR(VLOOKUP(R35,'[1]Sheet1'!$A$767:$C$801,3,FALSE)/100,0)</f>
        <v>0.000390015600624025</v>
      </c>
      <c r="Q35" s="245"/>
      <c r="R35" s="322" t="s">
        <v>1043</v>
      </c>
      <c r="U35" s="332"/>
    </row>
    <row r="36" spans="1:21" ht="29.25" thickBot="1">
      <c r="A36" s="223">
        <v>79</v>
      </c>
      <c r="B36" s="228" t="s">
        <v>583</v>
      </c>
      <c r="C36" s="62">
        <v>0</v>
      </c>
      <c r="D36" s="74">
        <v>0</v>
      </c>
      <c r="E36" s="62">
        <v>0</v>
      </c>
      <c r="F36" s="20">
        <v>0</v>
      </c>
      <c r="G36" s="62">
        <v>1</v>
      </c>
      <c r="H36" s="20">
        <v>0.000434593654932638</v>
      </c>
      <c r="I36" s="62">
        <v>2</v>
      </c>
      <c r="J36" s="63">
        <v>0.0008775778850372971</v>
      </c>
      <c r="K36" s="62">
        <v>0</v>
      </c>
      <c r="L36" s="74">
        <v>0</v>
      </c>
      <c r="M36" s="62">
        <v>1</v>
      </c>
      <c r="N36" s="74">
        <v>0.00039154267815191856</v>
      </c>
      <c r="O36" s="62">
        <f>_xlfn.IFERROR(VLOOKUP(R36,'[1]Sheet1'!$A$767:$C$801,2,FALSE),0)</f>
        <v>0</v>
      </c>
      <c r="P36" s="74">
        <f>_xlfn.IFERROR(VLOOKUP(R36,'[1]Sheet1'!$A$767:$C$801,3,FALSE)/100,0)</f>
        <v>0</v>
      </c>
      <c r="Q36" s="246">
        <f t="shared" si="0"/>
        <v>-1</v>
      </c>
      <c r="R36" s="322" t="s">
        <v>966</v>
      </c>
      <c r="U36" s="332"/>
    </row>
    <row r="37" spans="1:21" ht="15">
      <c r="A37" s="221">
        <v>80</v>
      </c>
      <c r="B37" s="182" t="s">
        <v>584</v>
      </c>
      <c r="C37" s="183">
        <v>0</v>
      </c>
      <c r="D37" s="196">
        <v>0</v>
      </c>
      <c r="E37" s="183">
        <v>0</v>
      </c>
      <c r="F37" s="137">
        <v>0</v>
      </c>
      <c r="G37" s="183">
        <v>0</v>
      </c>
      <c r="H37" s="137">
        <v>0</v>
      </c>
      <c r="I37" s="183">
        <v>0</v>
      </c>
      <c r="J37" s="197">
        <v>0</v>
      </c>
      <c r="K37" s="183">
        <v>0</v>
      </c>
      <c r="L37" s="196">
        <v>0</v>
      </c>
      <c r="M37" s="183">
        <v>0</v>
      </c>
      <c r="N37" s="196">
        <v>0</v>
      </c>
      <c r="O37" s="183">
        <f>_xlfn.IFERROR(VLOOKUP(R37,'[1]Sheet1'!$A$767:$C$801,2,FALSE),0)</f>
        <v>0</v>
      </c>
      <c r="P37" s="196">
        <f>_xlfn.IFERROR(VLOOKUP(R37,'[1]Sheet1'!$A$767:$C$801,3,FALSE)/100,0)</f>
        <v>0</v>
      </c>
      <c r="Q37" s="244"/>
      <c r="R37" s="322"/>
      <c r="U37" s="332"/>
    </row>
    <row r="38" spans="1:21" ht="15">
      <c r="A38" s="222">
        <v>81</v>
      </c>
      <c r="B38" s="227" t="s">
        <v>585</v>
      </c>
      <c r="C38" s="39">
        <v>0</v>
      </c>
      <c r="D38" s="42">
        <v>0</v>
      </c>
      <c r="E38" s="39">
        <v>0</v>
      </c>
      <c r="F38" s="16">
        <v>0</v>
      </c>
      <c r="G38" s="39">
        <v>0</v>
      </c>
      <c r="H38" s="16">
        <v>0</v>
      </c>
      <c r="I38" s="39">
        <v>0</v>
      </c>
      <c r="J38" s="40">
        <v>0</v>
      </c>
      <c r="K38" s="39">
        <v>0</v>
      </c>
      <c r="L38" s="42">
        <v>0</v>
      </c>
      <c r="M38" s="39">
        <v>0</v>
      </c>
      <c r="N38" s="42">
        <v>0</v>
      </c>
      <c r="O38" s="39">
        <f>_xlfn.IFERROR(VLOOKUP(R38,'[1]Sheet1'!$A$767:$C$801,2,FALSE),0)</f>
        <v>0</v>
      </c>
      <c r="P38" s="42">
        <f>_xlfn.IFERROR(VLOOKUP(R38,'[1]Sheet1'!$A$767:$C$801,3,FALSE)/100,0)</f>
        <v>0</v>
      </c>
      <c r="Q38" s="245"/>
      <c r="R38" s="322"/>
      <c r="U38" s="332"/>
    </row>
    <row r="39" spans="1:18" ht="28.5">
      <c r="A39" s="222">
        <v>82</v>
      </c>
      <c r="B39" s="227" t="s">
        <v>586</v>
      </c>
      <c r="C39" s="39">
        <v>0</v>
      </c>
      <c r="D39" s="42">
        <v>0</v>
      </c>
      <c r="E39" s="39">
        <v>0</v>
      </c>
      <c r="F39" s="16">
        <v>0</v>
      </c>
      <c r="G39" s="39">
        <v>0</v>
      </c>
      <c r="H39" s="16">
        <v>0</v>
      </c>
      <c r="I39" s="39">
        <v>0</v>
      </c>
      <c r="J39" s="40">
        <v>0</v>
      </c>
      <c r="K39" s="39">
        <v>0</v>
      </c>
      <c r="L39" s="42">
        <v>0</v>
      </c>
      <c r="M39" s="39">
        <v>0</v>
      </c>
      <c r="N39" s="42">
        <v>0</v>
      </c>
      <c r="O39" s="39">
        <f>_xlfn.IFERROR(VLOOKUP(R39,'[1]Sheet1'!$A$767:$C$801,2,FALSE),0)</f>
        <v>0</v>
      </c>
      <c r="P39" s="42">
        <f>_xlfn.IFERROR(VLOOKUP(R39,'[1]Sheet1'!$A$767:$C$801,3,FALSE)/100,0)</f>
        <v>0</v>
      </c>
      <c r="Q39" s="245"/>
      <c r="R39" s="322"/>
    </row>
    <row r="40" spans="1:18" ht="29.25" thickBot="1">
      <c r="A40" s="223">
        <v>89</v>
      </c>
      <c r="B40" s="228" t="s">
        <v>587</v>
      </c>
      <c r="C40" s="62">
        <v>0</v>
      </c>
      <c r="D40" s="74">
        <v>0</v>
      </c>
      <c r="E40" s="62">
        <v>0</v>
      </c>
      <c r="F40" s="20">
        <v>0</v>
      </c>
      <c r="G40" s="62">
        <v>0</v>
      </c>
      <c r="H40" s="20">
        <v>0</v>
      </c>
      <c r="I40" s="62">
        <v>0</v>
      </c>
      <c r="J40" s="63">
        <v>0</v>
      </c>
      <c r="K40" s="62">
        <v>0</v>
      </c>
      <c r="L40" s="74">
        <v>0</v>
      </c>
      <c r="M40" s="62">
        <v>0</v>
      </c>
      <c r="N40" s="74">
        <v>0</v>
      </c>
      <c r="O40" s="62">
        <f>_xlfn.IFERROR(VLOOKUP(R40,'[1]Sheet1'!$A$767:$C$801,2,FALSE),0)</f>
        <v>0</v>
      </c>
      <c r="P40" s="74">
        <f>_xlfn.IFERROR(VLOOKUP(R40,'[1]Sheet1'!$A$767:$C$801,3,FALSE)/100,0)</f>
        <v>0</v>
      </c>
      <c r="Q40" s="246"/>
      <c r="R40" s="322"/>
    </row>
    <row r="41" spans="1:18" ht="28.5">
      <c r="A41" s="221">
        <v>90</v>
      </c>
      <c r="B41" s="182" t="s">
        <v>588</v>
      </c>
      <c r="C41" s="183">
        <v>0</v>
      </c>
      <c r="D41" s="196">
        <v>0</v>
      </c>
      <c r="E41" s="183">
        <v>0</v>
      </c>
      <c r="F41" s="137">
        <v>0</v>
      </c>
      <c r="G41" s="183">
        <v>2</v>
      </c>
      <c r="H41" s="137">
        <v>0.000869187309865276</v>
      </c>
      <c r="I41" s="183">
        <v>0</v>
      </c>
      <c r="J41" s="197">
        <v>0</v>
      </c>
      <c r="K41" s="183">
        <v>1</v>
      </c>
      <c r="L41" s="196">
        <v>0.0003968253968253968</v>
      </c>
      <c r="M41" s="183">
        <v>2</v>
      </c>
      <c r="N41" s="196">
        <v>0.0007830853563038371</v>
      </c>
      <c r="O41" s="183">
        <f>_xlfn.IFERROR(VLOOKUP(R41,'[1]Sheet1'!$A$767:$C$801,2,FALSE),0)</f>
        <v>2</v>
      </c>
      <c r="P41" s="196">
        <f>_xlfn.IFERROR(VLOOKUP(R41,'[1]Sheet1'!$A$767:$C$801,3,FALSE)/100,0)</f>
        <v>0.00078003120124805</v>
      </c>
      <c r="Q41" s="244">
        <f t="shared" si="0"/>
        <v>0</v>
      </c>
      <c r="R41" s="322" t="s">
        <v>901</v>
      </c>
    </row>
    <row r="42" spans="1:18" ht="15">
      <c r="A42" s="222">
        <v>91</v>
      </c>
      <c r="B42" s="227" t="s">
        <v>589</v>
      </c>
      <c r="C42" s="39">
        <v>0</v>
      </c>
      <c r="D42" s="42">
        <v>0</v>
      </c>
      <c r="E42" s="39">
        <v>1</v>
      </c>
      <c r="F42" s="16">
        <v>0.0004187604690117253</v>
      </c>
      <c r="G42" s="39">
        <v>0</v>
      </c>
      <c r="H42" s="16">
        <v>0</v>
      </c>
      <c r="I42" s="39">
        <v>0</v>
      </c>
      <c r="J42" s="40">
        <v>0</v>
      </c>
      <c r="K42" s="39">
        <v>0</v>
      </c>
      <c r="L42" s="42">
        <v>0</v>
      </c>
      <c r="M42" s="39">
        <v>0</v>
      </c>
      <c r="N42" s="42">
        <v>0</v>
      </c>
      <c r="O42" s="39">
        <f>_xlfn.IFERROR(VLOOKUP(R42,'[1]Sheet1'!$A$767:$C$801,2,FALSE),0)</f>
        <v>1</v>
      </c>
      <c r="P42" s="42">
        <f>_xlfn.IFERROR(VLOOKUP(R42,'[1]Sheet1'!$A$767:$C$801,3,FALSE)/100,0)</f>
        <v>0.000390015600624025</v>
      </c>
      <c r="Q42" s="245"/>
      <c r="R42" s="322" t="s">
        <v>1044</v>
      </c>
    </row>
    <row r="43" spans="1:18" ht="15">
      <c r="A43" s="222">
        <v>92</v>
      </c>
      <c r="B43" s="227" t="s">
        <v>590</v>
      </c>
      <c r="C43" s="39">
        <v>0</v>
      </c>
      <c r="D43" s="42">
        <v>0</v>
      </c>
      <c r="E43" s="39">
        <v>0</v>
      </c>
      <c r="F43" s="16">
        <v>0</v>
      </c>
      <c r="G43" s="39">
        <v>0</v>
      </c>
      <c r="H43" s="16">
        <v>0</v>
      </c>
      <c r="I43" s="39">
        <v>0</v>
      </c>
      <c r="J43" s="40">
        <v>0</v>
      </c>
      <c r="K43" s="39">
        <v>0</v>
      </c>
      <c r="L43" s="42">
        <v>0</v>
      </c>
      <c r="M43" s="39">
        <v>0</v>
      </c>
      <c r="N43" s="42">
        <v>0</v>
      </c>
      <c r="O43" s="39">
        <f>_xlfn.IFERROR(VLOOKUP(R43,'[1]Sheet1'!$A$767:$C$801,2,FALSE),0)</f>
        <v>1</v>
      </c>
      <c r="P43" s="42">
        <f>_xlfn.IFERROR(VLOOKUP(R43,'[1]Sheet1'!$A$767:$C$801,3,FALSE)/100,0)</f>
        <v>0.000390015600624025</v>
      </c>
      <c r="Q43" s="245"/>
      <c r="R43" s="322" t="s">
        <v>1045</v>
      </c>
    </row>
    <row r="44" spans="1:18" ht="29.25" thickBot="1">
      <c r="A44" s="223">
        <v>99</v>
      </c>
      <c r="B44" s="228" t="s">
        <v>591</v>
      </c>
      <c r="C44" s="62">
        <v>2</v>
      </c>
      <c r="D44" s="74">
        <v>0.0008532423208191126</v>
      </c>
      <c r="E44" s="62">
        <v>0</v>
      </c>
      <c r="F44" s="20">
        <v>0</v>
      </c>
      <c r="G44" s="62">
        <v>1</v>
      </c>
      <c r="H44" s="20">
        <v>0.000434593654932638</v>
      </c>
      <c r="I44" s="62">
        <v>0</v>
      </c>
      <c r="J44" s="63">
        <v>0</v>
      </c>
      <c r="K44" s="62">
        <v>2</v>
      </c>
      <c r="L44" s="74">
        <v>0.0007936507936507937</v>
      </c>
      <c r="M44" s="62">
        <v>3</v>
      </c>
      <c r="N44" s="74">
        <v>0.0011746280344557558</v>
      </c>
      <c r="O44" s="62">
        <f>_xlfn.IFERROR(VLOOKUP(R44,'[1]Sheet1'!$A$767:$C$801,2,FALSE),0)</f>
        <v>2</v>
      </c>
      <c r="P44" s="74">
        <f>_xlfn.IFERROR(VLOOKUP(R44,'[1]Sheet1'!$A$767:$C$801,3,FALSE)/100,0)</f>
        <v>0.00078003120124805</v>
      </c>
      <c r="Q44" s="246">
        <f t="shared" si="0"/>
        <v>-0.3333333333333333</v>
      </c>
      <c r="R44" s="322" t="s">
        <v>902</v>
      </c>
    </row>
    <row r="45" spans="1:18" ht="28.5">
      <c r="A45" s="221">
        <v>100</v>
      </c>
      <c r="B45" s="182" t="s">
        <v>592</v>
      </c>
      <c r="C45" s="183">
        <v>0</v>
      </c>
      <c r="D45" s="196">
        <v>0</v>
      </c>
      <c r="E45" s="183">
        <v>0</v>
      </c>
      <c r="F45" s="137">
        <v>0</v>
      </c>
      <c r="G45" s="183">
        <v>0</v>
      </c>
      <c r="H45" s="137">
        <v>0</v>
      </c>
      <c r="I45" s="183">
        <v>0</v>
      </c>
      <c r="J45" s="197">
        <v>0</v>
      </c>
      <c r="K45" s="183">
        <v>0</v>
      </c>
      <c r="L45" s="196">
        <v>0</v>
      </c>
      <c r="M45" s="183">
        <v>0</v>
      </c>
      <c r="N45" s="196">
        <v>0</v>
      </c>
      <c r="O45" s="183">
        <f>_xlfn.IFERROR(VLOOKUP(R45,'[1]Sheet1'!$A$767:$C$801,2,FALSE),0)</f>
        <v>0</v>
      </c>
      <c r="P45" s="196">
        <f>_xlfn.IFERROR(VLOOKUP(R45,'[1]Sheet1'!$A$767:$C$801,3,FALSE)/100,0)</f>
        <v>0</v>
      </c>
      <c r="Q45" s="244"/>
      <c r="R45" s="322"/>
    </row>
    <row r="46" spans="1:18" ht="15">
      <c r="A46" s="222">
        <v>101</v>
      </c>
      <c r="B46" s="227" t="s">
        <v>593</v>
      </c>
      <c r="C46" s="39">
        <v>0</v>
      </c>
      <c r="D46" s="42">
        <v>0</v>
      </c>
      <c r="E46" s="39">
        <v>0</v>
      </c>
      <c r="F46" s="16">
        <v>0</v>
      </c>
      <c r="G46" s="39">
        <v>0</v>
      </c>
      <c r="H46" s="16">
        <v>0</v>
      </c>
      <c r="I46" s="39">
        <v>0</v>
      </c>
      <c r="J46" s="40">
        <v>0</v>
      </c>
      <c r="K46" s="39">
        <v>0</v>
      </c>
      <c r="L46" s="42">
        <v>0</v>
      </c>
      <c r="M46" s="39">
        <v>0</v>
      </c>
      <c r="N46" s="42">
        <v>0</v>
      </c>
      <c r="O46" s="39">
        <f>_xlfn.IFERROR(VLOOKUP(R46,'[1]Sheet1'!$A$767:$C$801,2,FALSE),0)</f>
        <v>0</v>
      </c>
      <c r="P46" s="42">
        <f>_xlfn.IFERROR(VLOOKUP(R46,'[1]Sheet1'!$A$767:$C$801,3,FALSE)/100,0)</f>
        <v>0</v>
      </c>
      <c r="Q46" s="245"/>
      <c r="R46" s="322"/>
    </row>
    <row r="47" spans="1:18" ht="28.5">
      <c r="A47" s="222">
        <v>102</v>
      </c>
      <c r="B47" s="227" t="s">
        <v>594</v>
      </c>
      <c r="C47" s="39">
        <v>0</v>
      </c>
      <c r="D47" s="42">
        <v>0</v>
      </c>
      <c r="E47" s="39">
        <v>0</v>
      </c>
      <c r="F47" s="16">
        <v>0</v>
      </c>
      <c r="G47" s="39">
        <v>0</v>
      </c>
      <c r="H47" s="16">
        <v>0</v>
      </c>
      <c r="I47" s="39">
        <v>0</v>
      </c>
      <c r="J47" s="40">
        <v>0</v>
      </c>
      <c r="K47" s="39">
        <v>0</v>
      </c>
      <c r="L47" s="42">
        <v>0</v>
      </c>
      <c r="M47" s="39">
        <v>0</v>
      </c>
      <c r="N47" s="42">
        <v>0</v>
      </c>
      <c r="O47" s="39">
        <f>_xlfn.IFERROR(VLOOKUP(R47,'[1]Sheet1'!$A$767:$C$801,2,FALSE),0)</f>
        <v>0</v>
      </c>
      <c r="P47" s="42">
        <f>_xlfn.IFERROR(VLOOKUP(R47,'[1]Sheet1'!$A$767:$C$801,3,FALSE)/100,0)</f>
        <v>0</v>
      </c>
      <c r="Q47" s="245"/>
      <c r="R47" s="322"/>
    </row>
    <row r="48" spans="1:18" ht="15">
      <c r="A48" s="222">
        <v>103</v>
      </c>
      <c r="B48" s="227" t="s">
        <v>595</v>
      </c>
      <c r="C48" s="39">
        <v>0</v>
      </c>
      <c r="D48" s="42">
        <v>0</v>
      </c>
      <c r="E48" s="39">
        <v>0</v>
      </c>
      <c r="F48" s="16">
        <v>0</v>
      </c>
      <c r="G48" s="39">
        <v>0</v>
      </c>
      <c r="H48" s="16">
        <v>0</v>
      </c>
      <c r="I48" s="39">
        <v>0</v>
      </c>
      <c r="J48" s="40">
        <v>0</v>
      </c>
      <c r="K48" s="39">
        <v>0</v>
      </c>
      <c r="L48" s="42">
        <v>0</v>
      </c>
      <c r="M48" s="39">
        <v>0</v>
      </c>
      <c r="N48" s="42">
        <v>0</v>
      </c>
      <c r="O48" s="39">
        <f>_xlfn.IFERROR(VLOOKUP(R48,'[1]Sheet1'!$A$767:$C$801,2,FALSE),0)</f>
        <v>0</v>
      </c>
      <c r="P48" s="42">
        <f>_xlfn.IFERROR(VLOOKUP(R48,'[1]Sheet1'!$A$767:$C$801,3,FALSE)/100,0)</f>
        <v>0</v>
      </c>
      <c r="Q48" s="245"/>
      <c r="R48" s="322"/>
    </row>
    <row r="49" spans="1:18" ht="43.5" thickBot="1">
      <c r="A49" s="223">
        <v>109</v>
      </c>
      <c r="B49" s="228" t="s">
        <v>596</v>
      </c>
      <c r="C49" s="62">
        <v>0</v>
      </c>
      <c r="D49" s="74">
        <v>0</v>
      </c>
      <c r="E49" s="62">
        <v>0</v>
      </c>
      <c r="F49" s="20">
        <v>0</v>
      </c>
      <c r="G49" s="62">
        <v>0</v>
      </c>
      <c r="H49" s="20">
        <v>0</v>
      </c>
      <c r="I49" s="62">
        <v>0</v>
      </c>
      <c r="J49" s="63">
        <v>0</v>
      </c>
      <c r="K49" s="62">
        <v>0</v>
      </c>
      <c r="L49" s="74">
        <v>0</v>
      </c>
      <c r="M49" s="62">
        <v>0</v>
      </c>
      <c r="N49" s="74">
        <v>0</v>
      </c>
      <c r="O49" s="62">
        <f>_xlfn.IFERROR(VLOOKUP(R49,'[1]Sheet1'!$A$767:$C$801,2,FALSE),0)</f>
        <v>0</v>
      </c>
      <c r="P49" s="74">
        <f>_xlfn.IFERROR(VLOOKUP(R49,'[1]Sheet1'!$A$767:$C$801,3,FALSE)/100,0)</f>
        <v>0</v>
      </c>
      <c r="Q49" s="246"/>
      <c r="R49" s="322"/>
    </row>
    <row r="50" spans="1:18" ht="15">
      <c r="A50" s="221">
        <v>110</v>
      </c>
      <c r="B50" s="182" t="s">
        <v>597</v>
      </c>
      <c r="C50" s="183">
        <v>32</v>
      </c>
      <c r="D50" s="196">
        <v>0.013651877133105802</v>
      </c>
      <c r="E50" s="183">
        <v>44</v>
      </c>
      <c r="F50" s="137">
        <v>0.018425460636515914</v>
      </c>
      <c r="G50" s="183">
        <v>56</v>
      </c>
      <c r="H50" s="137">
        <v>0.024337244676227728</v>
      </c>
      <c r="I50" s="183">
        <v>34</v>
      </c>
      <c r="J50" s="197">
        <v>0.01491882404563405</v>
      </c>
      <c r="K50" s="183">
        <v>45</v>
      </c>
      <c r="L50" s="196">
        <v>0.017857142857142856</v>
      </c>
      <c r="M50" s="183">
        <v>38</v>
      </c>
      <c r="N50" s="196">
        <v>0.014878621769772903</v>
      </c>
      <c r="O50" s="183">
        <f>_xlfn.IFERROR(VLOOKUP(R50,'[1]Sheet1'!$A$767:$C$801,2,FALSE),0)</f>
        <v>56</v>
      </c>
      <c r="P50" s="196">
        <f>_xlfn.IFERROR(VLOOKUP(R50,'[1]Sheet1'!$A$767:$C$801,3,FALSE)/100,0)</f>
        <v>0.0218408736349454</v>
      </c>
      <c r="Q50" s="244">
        <f t="shared" si="0"/>
        <v>0.47368421052631576</v>
      </c>
      <c r="R50" s="322" t="s">
        <v>903</v>
      </c>
    </row>
    <row r="51" spans="1:18" ht="28.5">
      <c r="A51" s="222">
        <v>111</v>
      </c>
      <c r="B51" s="227" t="s">
        <v>598</v>
      </c>
      <c r="C51" s="39">
        <v>32</v>
      </c>
      <c r="D51" s="42">
        <v>0.013651877133105802</v>
      </c>
      <c r="E51" s="39">
        <v>14</v>
      </c>
      <c r="F51" s="16">
        <v>0.005862646566164154</v>
      </c>
      <c r="G51" s="39">
        <v>24</v>
      </c>
      <c r="H51" s="16">
        <v>0.010430247718383311</v>
      </c>
      <c r="I51" s="39">
        <v>13</v>
      </c>
      <c r="J51" s="40">
        <v>0.005704256252742431</v>
      </c>
      <c r="K51" s="39">
        <v>11</v>
      </c>
      <c r="L51" s="42">
        <v>0.004365079365079365</v>
      </c>
      <c r="M51" s="39">
        <v>19</v>
      </c>
      <c r="N51" s="42">
        <v>0.007439310884886452</v>
      </c>
      <c r="O51" s="39">
        <f>_xlfn.IFERROR(VLOOKUP(R51,'[1]Sheet1'!$A$767:$C$801,2,FALSE),0)</f>
        <v>18</v>
      </c>
      <c r="P51" s="42">
        <f>_xlfn.IFERROR(VLOOKUP(R51,'[1]Sheet1'!$A$767:$C$801,3,FALSE)/100,0)</f>
        <v>0.0070202808112324495</v>
      </c>
      <c r="Q51" s="245">
        <f t="shared" si="0"/>
        <v>-0.05263157894736842</v>
      </c>
      <c r="R51" s="322" t="s">
        <v>904</v>
      </c>
    </row>
    <row r="52" spans="1:18" ht="15">
      <c r="A52" s="222">
        <v>112</v>
      </c>
      <c r="B52" s="227" t="s">
        <v>599</v>
      </c>
      <c r="C52" s="39">
        <v>47</v>
      </c>
      <c r="D52" s="42">
        <v>0.020051194539249147</v>
      </c>
      <c r="E52" s="39">
        <v>32</v>
      </c>
      <c r="F52" s="16">
        <v>0.01340033500837521</v>
      </c>
      <c r="G52" s="39">
        <v>35</v>
      </c>
      <c r="H52" s="16">
        <v>0.015210777922642329</v>
      </c>
      <c r="I52" s="39">
        <v>31</v>
      </c>
      <c r="J52" s="40">
        <v>0.013602457218078104</v>
      </c>
      <c r="K52" s="39">
        <v>46</v>
      </c>
      <c r="L52" s="42">
        <v>0.018253968253968255</v>
      </c>
      <c r="M52" s="39">
        <v>37</v>
      </c>
      <c r="N52" s="42">
        <v>0.014487079091620987</v>
      </c>
      <c r="O52" s="39">
        <f>_xlfn.IFERROR(VLOOKUP(R52,'[1]Sheet1'!$A$767:$C$801,2,FALSE),0)</f>
        <v>24</v>
      </c>
      <c r="P52" s="42">
        <f>_xlfn.IFERROR(VLOOKUP(R52,'[1]Sheet1'!$A$767:$C$801,3,FALSE)/100,0)</f>
        <v>0.0093603744149766</v>
      </c>
      <c r="Q52" s="245">
        <f t="shared" si="0"/>
        <v>-0.35135135135135137</v>
      </c>
      <c r="R52" s="322" t="s">
        <v>905</v>
      </c>
    </row>
    <row r="53" spans="1:18" ht="15.75" thickBot="1">
      <c r="A53" s="223">
        <v>119</v>
      </c>
      <c r="B53" s="228" t="s">
        <v>600</v>
      </c>
      <c r="C53" s="62">
        <v>10</v>
      </c>
      <c r="D53" s="74">
        <v>0.004266211604095563</v>
      </c>
      <c r="E53" s="62">
        <v>9</v>
      </c>
      <c r="F53" s="20">
        <v>0.0037688442211055275</v>
      </c>
      <c r="G53" s="62">
        <v>13</v>
      </c>
      <c r="H53" s="20">
        <v>0.005649717514124294</v>
      </c>
      <c r="I53" s="62">
        <v>10</v>
      </c>
      <c r="J53" s="63">
        <v>0.004387889425186486</v>
      </c>
      <c r="K53" s="62">
        <v>10</v>
      </c>
      <c r="L53" s="74">
        <v>0.003968253968253969</v>
      </c>
      <c r="M53" s="62">
        <v>10</v>
      </c>
      <c r="N53" s="74">
        <v>0.003915426781519186</v>
      </c>
      <c r="O53" s="62">
        <f>_xlfn.IFERROR(VLOOKUP(R53,'[1]Sheet1'!$A$767:$C$801,2,FALSE),0)</f>
        <v>10</v>
      </c>
      <c r="P53" s="74">
        <f>_xlfn.IFERROR(VLOOKUP(R53,'[1]Sheet1'!$A$767:$C$801,3,FALSE)/100,0)</f>
        <v>0.0039001560062402497</v>
      </c>
      <c r="Q53" s="246">
        <f t="shared" si="0"/>
        <v>0</v>
      </c>
      <c r="R53" s="322" t="s">
        <v>906</v>
      </c>
    </row>
    <row r="54" spans="1:18" ht="15.75" thickBot="1">
      <c r="A54" s="231">
        <v>120</v>
      </c>
      <c r="B54" s="180" t="s">
        <v>601</v>
      </c>
      <c r="C54" s="181">
        <v>113</v>
      </c>
      <c r="D54" s="119">
        <v>0.048208191126279866</v>
      </c>
      <c r="E54" s="181">
        <v>111</v>
      </c>
      <c r="F54" s="104">
        <v>0.04648241206030151</v>
      </c>
      <c r="G54" s="181">
        <v>115</v>
      </c>
      <c r="H54" s="104">
        <v>0.04997827031725337</v>
      </c>
      <c r="I54" s="181">
        <v>106</v>
      </c>
      <c r="J54" s="194">
        <v>0.046511627906976744</v>
      </c>
      <c r="K54" s="181">
        <v>120</v>
      </c>
      <c r="L54" s="119">
        <v>0.047619047619047616</v>
      </c>
      <c r="M54" s="181">
        <v>80</v>
      </c>
      <c r="N54" s="119">
        <v>0.031323414252153486</v>
      </c>
      <c r="O54" s="181">
        <f>_xlfn.IFERROR(VLOOKUP(R54,'[1]Sheet1'!$A$767:$C$801,2,FALSE),0)</f>
        <v>98</v>
      </c>
      <c r="P54" s="119">
        <f>_xlfn.IFERROR(VLOOKUP(R54,'[1]Sheet1'!$A$767:$C$801,3,FALSE)/100,0)</f>
        <v>0.038221528861154444</v>
      </c>
      <c r="Q54" s="142">
        <f t="shared" si="0"/>
        <v>0.225</v>
      </c>
      <c r="R54" s="322" t="s">
        <v>907</v>
      </c>
    </row>
    <row r="55" spans="1:18" ht="29.25" thickBot="1">
      <c r="A55" s="224">
        <v>999</v>
      </c>
      <c r="B55" s="189" t="s">
        <v>602</v>
      </c>
      <c r="C55" s="181">
        <v>96</v>
      </c>
      <c r="D55" s="119">
        <v>0.040955631399317405</v>
      </c>
      <c r="E55" s="181">
        <v>85</v>
      </c>
      <c r="F55" s="104">
        <v>0.03559463986599665</v>
      </c>
      <c r="G55" s="181">
        <v>69</v>
      </c>
      <c r="H55" s="104">
        <v>0.02998696219035202</v>
      </c>
      <c r="I55" s="181">
        <v>71</v>
      </c>
      <c r="J55" s="194">
        <v>0.031154014918824045</v>
      </c>
      <c r="K55" s="181">
        <v>63</v>
      </c>
      <c r="L55" s="119">
        <v>0.025</v>
      </c>
      <c r="M55" s="181">
        <v>74</v>
      </c>
      <c r="N55" s="119">
        <v>0.028974158183241974</v>
      </c>
      <c r="O55" s="181">
        <f>_xlfn.IFERROR(VLOOKUP(R55,'[1]Sheet1'!$A$767:$C$801,2,FALSE),0)</f>
        <v>70</v>
      </c>
      <c r="P55" s="119">
        <f>_xlfn.IFERROR(VLOOKUP(R55,'[1]Sheet1'!$A$767:$C$801,3,FALSE)/100,0)</f>
        <v>0.027301092043681748</v>
      </c>
      <c r="Q55" s="142">
        <f t="shared" si="0"/>
        <v>-0.05405405405405406</v>
      </c>
      <c r="R55" s="322" t="s">
        <v>908</v>
      </c>
    </row>
    <row r="56" spans="1:18" ht="15.75" thickBot="1">
      <c r="A56" s="408" t="s">
        <v>125</v>
      </c>
      <c r="B56" s="468"/>
      <c r="C56" s="202">
        <v>2344</v>
      </c>
      <c r="D56" s="233">
        <v>1</v>
      </c>
      <c r="E56" s="202">
        <v>2388</v>
      </c>
      <c r="F56" s="234">
        <v>1</v>
      </c>
      <c r="G56" s="202">
        <v>2301</v>
      </c>
      <c r="H56" s="234">
        <v>1</v>
      </c>
      <c r="I56" s="232">
        <v>2279</v>
      </c>
      <c r="J56" s="52">
        <v>1</v>
      </c>
      <c r="K56" s="202">
        <v>2520</v>
      </c>
      <c r="L56" s="24">
        <v>1</v>
      </c>
      <c r="M56" s="202">
        <v>2554</v>
      </c>
      <c r="N56" s="24">
        <v>1</v>
      </c>
      <c r="O56" s="202">
        <f>_xlfn.IFERROR(VLOOKUP(R56,'[1]Sheet1'!$A$767:$C$801,2,FALSE),0)</f>
        <v>2564</v>
      </c>
      <c r="P56" s="24">
        <f>_xlfn.IFERROR(VLOOKUP(R56,'[1]Sheet1'!$A$767:$C$801,3,FALSE)/100,0)</f>
        <v>1</v>
      </c>
      <c r="Q56" s="250">
        <f t="shared" si="0"/>
        <v>0.003915426781519186</v>
      </c>
      <c r="R56" s="322" t="s">
        <v>73</v>
      </c>
    </row>
    <row r="58" spans="13:15" ht="15">
      <c r="M58" s="329"/>
      <c r="O58" s="329"/>
    </row>
    <row r="59" ht="15">
      <c r="O59" s="329">
        <f>SUM(O6:O55)</f>
        <v>2564</v>
      </c>
    </row>
  </sheetData>
  <sheetProtection/>
  <mergeCells count="14">
    <mergeCell ref="A56:B56"/>
    <mergeCell ref="A1:Q1"/>
    <mergeCell ref="A2:Q2"/>
    <mergeCell ref="I4:J4"/>
    <mergeCell ref="O4:P4"/>
    <mergeCell ref="A3:A5"/>
    <mergeCell ref="B3:B5"/>
    <mergeCell ref="C3:P3"/>
    <mergeCell ref="M4:N4"/>
    <mergeCell ref="Q3:Q5"/>
    <mergeCell ref="C4:D4"/>
    <mergeCell ref="K4:L4"/>
    <mergeCell ref="E4:F4"/>
    <mergeCell ref="G4:H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57"/>
  <sheetViews>
    <sheetView tabSelected="1" zoomScalePageLayoutView="0" workbookViewId="0" topLeftCell="A34">
      <selection activeCell="M68" sqref="M68"/>
    </sheetView>
  </sheetViews>
  <sheetFormatPr defaultColWidth="11.421875" defaultRowHeight="15"/>
  <cols>
    <col min="1" max="1" width="7.7109375" style="311" customWidth="1"/>
    <col min="2" max="2" width="42.7109375" style="311" customWidth="1"/>
    <col min="3" max="12" width="12.8515625" style="311" customWidth="1"/>
    <col min="13" max="13" width="11.421875" style="322" customWidth="1"/>
    <col min="14" max="16384" width="11.421875" style="311" customWidth="1"/>
  </cols>
  <sheetData>
    <row r="1" spans="1:12" ht="24.75" customHeight="1" thickBot="1" thickTop="1">
      <c r="A1" s="342" t="s">
        <v>1036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4"/>
    </row>
    <row r="2" spans="1:12" ht="24.75" customHeight="1" thickTop="1">
      <c r="A2" s="387" t="s">
        <v>552</v>
      </c>
      <c r="B2" s="469" t="s">
        <v>553</v>
      </c>
      <c r="C2" s="366" t="s">
        <v>148</v>
      </c>
      <c r="D2" s="358"/>
      <c r="E2" s="358"/>
      <c r="F2" s="358"/>
      <c r="G2" s="358"/>
      <c r="H2" s="358"/>
      <c r="I2" s="358"/>
      <c r="J2" s="359"/>
      <c r="K2" s="360" t="s">
        <v>73</v>
      </c>
      <c r="L2" s="361"/>
    </row>
    <row r="3" spans="1:12" ht="24.75" customHeight="1">
      <c r="A3" s="387"/>
      <c r="B3" s="470"/>
      <c r="C3" s="367" t="s">
        <v>69</v>
      </c>
      <c r="D3" s="364"/>
      <c r="E3" s="364" t="s">
        <v>70</v>
      </c>
      <c r="F3" s="364"/>
      <c r="G3" s="364" t="s">
        <v>71</v>
      </c>
      <c r="H3" s="364"/>
      <c r="I3" s="364" t="s">
        <v>72</v>
      </c>
      <c r="J3" s="365"/>
      <c r="K3" s="362"/>
      <c r="L3" s="363"/>
    </row>
    <row r="4" spans="1:12" ht="24.75" customHeight="1" thickBot="1">
      <c r="A4" s="387"/>
      <c r="B4" s="391"/>
      <c r="C4" s="175" t="s">
        <v>68</v>
      </c>
      <c r="D4" s="191" t="s">
        <v>67</v>
      </c>
      <c r="E4" s="27" t="s">
        <v>68</v>
      </c>
      <c r="F4" s="191" t="s">
        <v>67</v>
      </c>
      <c r="G4" s="27" t="s">
        <v>68</v>
      </c>
      <c r="H4" s="191" t="s">
        <v>67</v>
      </c>
      <c r="I4" s="27" t="s">
        <v>68</v>
      </c>
      <c r="J4" s="192" t="s">
        <v>67</v>
      </c>
      <c r="K4" s="30" t="s">
        <v>68</v>
      </c>
      <c r="L4" s="193" t="s">
        <v>67</v>
      </c>
    </row>
    <row r="5" spans="1:13" ht="29.25" thickBot="1">
      <c r="A5" s="226" t="s">
        <v>367</v>
      </c>
      <c r="B5" s="180" t="s">
        <v>554</v>
      </c>
      <c r="C5" s="181">
        <f>_xlfn.IFERROR(VLOOKUP(M5,'[1]Sheet1'!$A$804:$K$838,2,FALSE),0)</f>
        <v>91</v>
      </c>
      <c r="D5" s="194">
        <f>_xlfn.IFERROR(VLOOKUP(M5,'[1]Sheet1'!$A$804:$K$838,3,FALSE)/100,0)</f>
        <v>0.08792270531400966</v>
      </c>
      <c r="E5" s="195">
        <f>_xlfn.IFERROR(VLOOKUP(M5,'[1]Sheet1'!$A$804:$K$838,4,FALSE),0)</f>
        <v>84</v>
      </c>
      <c r="F5" s="194">
        <f>_xlfn.IFERROR(VLOOKUP(M5,'[1]Sheet1'!$A$804:$K$838,5,FALSE)/100,0)</f>
        <v>0.06829268292682927</v>
      </c>
      <c r="G5" s="195">
        <f>_xlfn.IFERROR(VLOOKUP(M5,'[1]Sheet1'!$A$804:$K$838,6,FALSE),0)</f>
        <v>20</v>
      </c>
      <c r="H5" s="194">
        <f>_xlfn.IFERROR(VLOOKUP(M5,'[1]Sheet1'!$A$804:$K$838,7,FALSE)/100,0)</f>
        <v>0.07220216606498195</v>
      </c>
      <c r="I5" s="195">
        <f>_xlfn.IFERROR(VLOOKUP(M5,'[1]Sheet1'!$A$804:$K$838,8,FALSE),0)</f>
        <v>6</v>
      </c>
      <c r="J5" s="104">
        <f>_xlfn.IFERROR(VLOOKUP(M5,'[1]Sheet1'!$A$804:$K$838,9,FALSE)/100,0)</f>
        <v>0.2727272727272727</v>
      </c>
      <c r="K5" s="103">
        <f>_xlfn.IFERROR(VLOOKUP(M5,'[1]Sheet1'!$A$804:$K$838,10,FALSE),0)</f>
        <v>201</v>
      </c>
      <c r="L5" s="104">
        <f>_xlfn.IFERROR(VLOOKUP(M5,'[1]Sheet1'!$A$804:$K$838,11,FALSE)/100,0)</f>
        <v>0.07839313572542901</v>
      </c>
      <c r="M5" s="322" t="s">
        <v>880</v>
      </c>
    </row>
    <row r="6" spans="1:13" ht="15">
      <c r="A6" s="221">
        <v>10</v>
      </c>
      <c r="B6" s="182" t="s">
        <v>555</v>
      </c>
      <c r="C6" s="183">
        <f>_xlfn.IFERROR(VLOOKUP(M6,'[1]Sheet1'!$A$804:$K$838,2,FALSE),0)</f>
        <v>56</v>
      </c>
      <c r="D6" s="197">
        <f>_xlfn.IFERROR(VLOOKUP(M6,'[1]Sheet1'!$A$804:$K$838,3,FALSE)/100,0)</f>
        <v>0.05410628019323672</v>
      </c>
      <c r="E6" s="198">
        <f>_xlfn.IFERROR(VLOOKUP(M6,'[1]Sheet1'!$A$804:$K$838,4,FALSE),0)</f>
        <v>48</v>
      </c>
      <c r="F6" s="197">
        <f>_xlfn.IFERROR(VLOOKUP(M6,'[1]Sheet1'!$A$804:$K$838,5,FALSE)/100,0)</f>
        <v>0.03902439024390244</v>
      </c>
      <c r="G6" s="198">
        <f>_xlfn.IFERROR(VLOOKUP(M6,'[1]Sheet1'!$A$804:$K$838,6,FALSE),0)</f>
        <v>3</v>
      </c>
      <c r="H6" s="197">
        <f>_xlfn.IFERROR(VLOOKUP(M6,'[1]Sheet1'!$A$804:$K$838,7,FALSE)/100,0)</f>
        <v>0.01083032490974729</v>
      </c>
      <c r="I6" s="198">
        <f>_xlfn.IFERROR(VLOOKUP(M6,'[1]Sheet1'!$A$804:$K$838,8,FALSE),0)</f>
        <v>0</v>
      </c>
      <c r="J6" s="137">
        <f>_xlfn.IFERROR(VLOOKUP(M6,'[1]Sheet1'!$A$804:$K$838,9,FALSE)/100,0)</f>
        <v>0</v>
      </c>
      <c r="K6" s="136">
        <f>_xlfn.IFERROR(VLOOKUP(M6,'[1]Sheet1'!$A$804:$K$838,10,FALSE),0)</f>
        <v>107</v>
      </c>
      <c r="L6" s="137">
        <f>_xlfn.IFERROR(VLOOKUP(M6,'[1]Sheet1'!$A$804:$K$838,11,FALSE)/100,0)</f>
        <v>0.041731669266770674</v>
      </c>
      <c r="M6" s="322" t="s">
        <v>881</v>
      </c>
    </row>
    <row r="7" spans="1:13" ht="15">
      <c r="A7" s="222">
        <v>11</v>
      </c>
      <c r="B7" s="227" t="s">
        <v>556</v>
      </c>
      <c r="C7" s="39">
        <f>_xlfn.IFERROR(VLOOKUP(M7,'[1]Sheet1'!$A$804:$K$838,2,FALSE),0)</f>
        <v>306</v>
      </c>
      <c r="D7" s="40">
        <f>_xlfn.IFERROR(VLOOKUP(M7,'[1]Sheet1'!$A$804:$K$838,3,FALSE)/100,0)</f>
        <v>0.2956521739130435</v>
      </c>
      <c r="E7" s="41">
        <f>_xlfn.IFERROR(VLOOKUP(M7,'[1]Sheet1'!$A$804:$K$838,4,FALSE),0)</f>
        <v>366</v>
      </c>
      <c r="F7" s="40">
        <f>_xlfn.IFERROR(VLOOKUP(M7,'[1]Sheet1'!$A$804:$K$838,5,FALSE)/100,0)</f>
        <v>0.2975609756097561</v>
      </c>
      <c r="G7" s="41">
        <f>_xlfn.IFERROR(VLOOKUP(M7,'[1]Sheet1'!$A$804:$K$838,6,FALSE),0)</f>
        <v>47</v>
      </c>
      <c r="H7" s="40">
        <f>_xlfn.IFERROR(VLOOKUP(M7,'[1]Sheet1'!$A$804:$K$838,7,FALSE)/100,0)</f>
        <v>0.16967509025270758</v>
      </c>
      <c r="I7" s="41">
        <f>_xlfn.IFERROR(VLOOKUP(M7,'[1]Sheet1'!$A$804:$K$838,8,FALSE),0)</f>
        <v>0</v>
      </c>
      <c r="J7" s="16">
        <f>_xlfn.IFERROR(VLOOKUP(M7,'[1]Sheet1'!$A$804:$K$838,9,FALSE)/100,0)</f>
        <v>0</v>
      </c>
      <c r="K7" s="43">
        <f>_xlfn.IFERROR(VLOOKUP(M7,'[1]Sheet1'!$A$804:$K$838,10,FALSE),0)</f>
        <v>719</v>
      </c>
      <c r="L7" s="108">
        <f>_xlfn.IFERROR(VLOOKUP(M7,'[1]Sheet1'!$A$804:$K$838,11,FALSE)/100,0)</f>
        <v>0.28042121684867394</v>
      </c>
      <c r="M7" s="322" t="s">
        <v>882</v>
      </c>
    </row>
    <row r="8" spans="1:13" ht="15">
      <c r="A8" s="222">
        <v>12</v>
      </c>
      <c r="B8" s="227" t="s">
        <v>557</v>
      </c>
      <c r="C8" s="39">
        <f>_xlfn.IFERROR(VLOOKUP(M8,'[1]Sheet1'!$A$804:$K$838,2,FALSE),0)</f>
        <v>33</v>
      </c>
      <c r="D8" s="40">
        <f>_xlfn.IFERROR(VLOOKUP(M8,'[1]Sheet1'!$A$804:$K$838,3,FALSE)/100,0)</f>
        <v>0.03188405797101449</v>
      </c>
      <c r="E8" s="41">
        <f>_xlfn.IFERROR(VLOOKUP(M8,'[1]Sheet1'!$A$804:$K$838,4,FALSE),0)</f>
        <v>27</v>
      </c>
      <c r="F8" s="40">
        <f>_xlfn.IFERROR(VLOOKUP(M8,'[1]Sheet1'!$A$804:$K$838,5,FALSE)/100,0)</f>
        <v>0.02195121951219512</v>
      </c>
      <c r="G8" s="41">
        <f>_xlfn.IFERROR(VLOOKUP(M8,'[1]Sheet1'!$A$804:$K$838,6,FALSE),0)</f>
        <v>4</v>
      </c>
      <c r="H8" s="40">
        <f>_xlfn.IFERROR(VLOOKUP(M8,'[1]Sheet1'!$A$804:$K$838,7,FALSE)/100,0)</f>
        <v>0.01444043321299639</v>
      </c>
      <c r="I8" s="41">
        <f>_xlfn.IFERROR(VLOOKUP(M8,'[1]Sheet1'!$A$804:$K$838,8,FALSE),0)</f>
        <v>0</v>
      </c>
      <c r="J8" s="16">
        <f>_xlfn.IFERROR(VLOOKUP(M8,'[1]Sheet1'!$A$804:$K$838,9,FALSE)/100,0)</f>
        <v>0</v>
      </c>
      <c r="K8" s="43">
        <f>_xlfn.IFERROR(VLOOKUP(M8,'[1]Sheet1'!$A$804:$K$838,10,FALSE),0)</f>
        <v>64</v>
      </c>
      <c r="L8" s="108">
        <f>_xlfn.IFERROR(VLOOKUP(M8,'[1]Sheet1'!$A$804:$K$838,11,FALSE)/100,0)</f>
        <v>0.0249609984399376</v>
      </c>
      <c r="M8" s="322" t="s">
        <v>883</v>
      </c>
    </row>
    <row r="9" spans="1:13" ht="15">
      <c r="A9" s="222">
        <v>13</v>
      </c>
      <c r="B9" s="227" t="s">
        <v>558</v>
      </c>
      <c r="C9" s="39">
        <f>_xlfn.IFERROR(VLOOKUP(M9,'[1]Sheet1'!$A$804:$K$838,2,FALSE),0)</f>
        <v>0</v>
      </c>
      <c r="D9" s="40">
        <f>_xlfn.IFERROR(VLOOKUP(M9,'[1]Sheet1'!$A$804:$K$838,3,FALSE)/100,0)</f>
        <v>0</v>
      </c>
      <c r="E9" s="41">
        <f>_xlfn.IFERROR(VLOOKUP(M9,'[1]Sheet1'!$A$804:$K$838,4,FALSE),0)</f>
        <v>1</v>
      </c>
      <c r="F9" s="40">
        <f>_xlfn.IFERROR(VLOOKUP(M9,'[1]Sheet1'!$A$804:$K$838,5,FALSE)/100,0)</f>
        <v>0.0008130081300813007</v>
      </c>
      <c r="G9" s="41">
        <f>_xlfn.IFERROR(VLOOKUP(M9,'[1]Sheet1'!$A$804:$K$838,6,FALSE),0)</f>
        <v>0</v>
      </c>
      <c r="H9" s="40">
        <f>_xlfn.IFERROR(VLOOKUP(M9,'[1]Sheet1'!$A$804:$K$838,7,FALSE)/100,0)</f>
        <v>0</v>
      </c>
      <c r="I9" s="41">
        <f>_xlfn.IFERROR(VLOOKUP(M9,'[1]Sheet1'!$A$804:$K$838,8,FALSE),0)</f>
        <v>0</v>
      </c>
      <c r="J9" s="16">
        <f>_xlfn.IFERROR(VLOOKUP(M9,'[1]Sheet1'!$A$804:$K$838,9,FALSE)/100,0)</f>
        <v>0</v>
      </c>
      <c r="K9" s="43">
        <f>_xlfn.IFERROR(VLOOKUP(M9,'[1]Sheet1'!$A$804:$K$838,10,FALSE),0)</f>
        <v>1</v>
      </c>
      <c r="L9" s="108">
        <f>_xlfn.IFERROR(VLOOKUP(M9,'[1]Sheet1'!$A$804:$K$838,11,FALSE)/100,0)</f>
        <v>0.000390015600624025</v>
      </c>
      <c r="M9" s="322" t="s">
        <v>962</v>
      </c>
    </row>
    <row r="10" spans="1:13" ht="29.25" thickBot="1">
      <c r="A10" s="223">
        <v>19</v>
      </c>
      <c r="B10" s="228" t="s">
        <v>559</v>
      </c>
      <c r="C10" s="62">
        <f>_xlfn.IFERROR(VLOOKUP(M10,'[1]Sheet1'!$A$804:$K$838,2,FALSE),0)</f>
        <v>15</v>
      </c>
      <c r="D10" s="63">
        <f>_xlfn.IFERROR(VLOOKUP(M10,'[1]Sheet1'!$A$804:$K$838,3,FALSE)/100,0)</f>
        <v>0.014492753623188406</v>
      </c>
      <c r="E10" s="64">
        <f>_xlfn.IFERROR(VLOOKUP(M10,'[1]Sheet1'!$A$804:$K$838,4,FALSE),0)</f>
        <v>10</v>
      </c>
      <c r="F10" s="63">
        <f>_xlfn.IFERROR(VLOOKUP(M10,'[1]Sheet1'!$A$804:$K$838,5,FALSE)/100,0)</f>
        <v>0.008130081300813009</v>
      </c>
      <c r="G10" s="64">
        <f>_xlfn.IFERROR(VLOOKUP(M10,'[1]Sheet1'!$A$804:$K$838,6,FALSE),0)</f>
        <v>0</v>
      </c>
      <c r="H10" s="63">
        <f>_xlfn.IFERROR(VLOOKUP(M10,'[1]Sheet1'!$A$804:$K$838,7,FALSE)/100,0)</f>
        <v>0</v>
      </c>
      <c r="I10" s="64">
        <f>_xlfn.IFERROR(VLOOKUP(M10,'[1]Sheet1'!$A$804:$K$838,8,FALSE),0)</f>
        <v>0</v>
      </c>
      <c r="J10" s="20">
        <f>_xlfn.IFERROR(VLOOKUP(M10,'[1]Sheet1'!$A$804:$K$838,9,FALSE)/100,0)</f>
        <v>0</v>
      </c>
      <c r="K10" s="65">
        <f>_xlfn.IFERROR(VLOOKUP(M10,'[1]Sheet1'!$A$804:$K$838,10,FALSE),0)</f>
        <v>25</v>
      </c>
      <c r="L10" s="113">
        <f>_xlfn.IFERROR(VLOOKUP(M10,'[1]Sheet1'!$A$804:$K$838,11,FALSE)/100,0)</f>
        <v>0.009750390015600624</v>
      </c>
      <c r="M10" s="322" t="s">
        <v>884</v>
      </c>
    </row>
    <row r="11" spans="1:13" ht="15">
      <c r="A11" s="221">
        <v>20</v>
      </c>
      <c r="B11" s="182" t="s">
        <v>560</v>
      </c>
      <c r="C11" s="183">
        <f>_xlfn.IFERROR(VLOOKUP(M11,'[1]Sheet1'!$A$804:$K$838,2,FALSE),0)</f>
        <v>15</v>
      </c>
      <c r="D11" s="197">
        <f>_xlfn.IFERROR(VLOOKUP(M11,'[1]Sheet1'!$A$804:$K$838,3,FALSE)/100,0)</f>
        <v>0.014492753623188406</v>
      </c>
      <c r="E11" s="198">
        <f>_xlfn.IFERROR(VLOOKUP(M11,'[1]Sheet1'!$A$804:$K$838,4,FALSE),0)</f>
        <v>29</v>
      </c>
      <c r="F11" s="197">
        <f>_xlfn.IFERROR(VLOOKUP(M11,'[1]Sheet1'!$A$804:$K$838,5,FALSE)/100,0)</f>
        <v>0.023577235772357725</v>
      </c>
      <c r="G11" s="198">
        <f>_xlfn.IFERROR(VLOOKUP(M11,'[1]Sheet1'!$A$804:$K$838,6,FALSE),0)</f>
        <v>31</v>
      </c>
      <c r="H11" s="197">
        <f>_xlfn.IFERROR(VLOOKUP(M11,'[1]Sheet1'!$A$804:$K$838,7,FALSE)/100,0)</f>
        <v>0.11191335740072202</v>
      </c>
      <c r="I11" s="198">
        <f>_xlfn.IFERROR(VLOOKUP(M11,'[1]Sheet1'!$A$804:$K$838,8,FALSE),0)</f>
        <v>0</v>
      </c>
      <c r="J11" s="137">
        <f>_xlfn.IFERROR(VLOOKUP(M11,'[1]Sheet1'!$A$804:$K$838,9,FALSE)/100,0)</f>
        <v>0</v>
      </c>
      <c r="K11" s="136">
        <f>_xlfn.IFERROR(VLOOKUP(M11,'[1]Sheet1'!$A$804:$K$838,10,FALSE),0)</f>
        <v>75</v>
      </c>
      <c r="L11" s="137">
        <f>_xlfn.IFERROR(VLOOKUP(M11,'[1]Sheet1'!$A$804:$K$838,11,FALSE)/100,0)</f>
        <v>0.02925117004680187</v>
      </c>
      <c r="M11" s="322" t="s">
        <v>885</v>
      </c>
    </row>
    <row r="12" spans="1:13" ht="15">
      <c r="A12" s="222">
        <v>21</v>
      </c>
      <c r="B12" s="227" t="s">
        <v>561</v>
      </c>
      <c r="C12" s="39">
        <f>_xlfn.IFERROR(VLOOKUP(M12,'[1]Sheet1'!$A$804:$K$838,2,FALSE),0)</f>
        <v>14</v>
      </c>
      <c r="D12" s="40">
        <f>_xlfn.IFERROR(VLOOKUP(M12,'[1]Sheet1'!$A$804:$K$838,3,FALSE)/100,0)</f>
        <v>0.01352657004830918</v>
      </c>
      <c r="E12" s="41">
        <f>_xlfn.IFERROR(VLOOKUP(M12,'[1]Sheet1'!$A$804:$K$838,4,FALSE),0)</f>
        <v>23</v>
      </c>
      <c r="F12" s="40">
        <f>_xlfn.IFERROR(VLOOKUP(M12,'[1]Sheet1'!$A$804:$K$838,5,FALSE)/100,0)</f>
        <v>0.01869918699186992</v>
      </c>
      <c r="G12" s="41">
        <f>_xlfn.IFERROR(VLOOKUP(M12,'[1]Sheet1'!$A$804:$K$838,6,FALSE),0)</f>
        <v>29</v>
      </c>
      <c r="H12" s="40">
        <f>_xlfn.IFERROR(VLOOKUP(M12,'[1]Sheet1'!$A$804:$K$838,7,FALSE)/100,0)</f>
        <v>0.10469314079422382</v>
      </c>
      <c r="I12" s="41">
        <f>_xlfn.IFERROR(VLOOKUP(M12,'[1]Sheet1'!$A$804:$K$838,8,FALSE),0)</f>
        <v>0</v>
      </c>
      <c r="J12" s="16">
        <f>_xlfn.IFERROR(VLOOKUP(M12,'[1]Sheet1'!$A$804:$K$838,9,FALSE)/100,0)</f>
        <v>0</v>
      </c>
      <c r="K12" s="43">
        <f>_xlfn.IFERROR(VLOOKUP(M12,'[1]Sheet1'!$A$804:$K$838,10,FALSE),0)</f>
        <v>66</v>
      </c>
      <c r="L12" s="108">
        <f>_xlfn.IFERROR(VLOOKUP(M12,'[1]Sheet1'!$A$804:$K$838,11,FALSE)/100,0)</f>
        <v>0.02574102964118565</v>
      </c>
      <c r="M12" s="322" t="s">
        <v>886</v>
      </c>
    </row>
    <row r="13" spans="1:13" ht="15">
      <c r="A13" s="222">
        <v>22</v>
      </c>
      <c r="B13" s="227" t="s">
        <v>562</v>
      </c>
      <c r="C13" s="39">
        <f>_xlfn.IFERROR(VLOOKUP(M13,'[1]Sheet1'!$A$804:$K$838,2,FALSE),0)</f>
        <v>0</v>
      </c>
      <c r="D13" s="40">
        <f>_xlfn.IFERROR(VLOOKUP(M13,'[1]Sheet1'!$A$804:$K$838,3,FALSE)/100,0)</f>
        <v>0</v>
      </c>
      <c r="E13" s="41">
        <f>_xlfn.IFERROR(VLOOKUP(M13,'[1]Sheet1'!$A$804:$K$838,4,FALSE),0)</f>
        <v>0</v>
      </c>
      <c r="F13" s="40">
        <f>_xlfn.IFERROR(VLOOKUP(M13,'[1]Sheet1'!$A$804:$K$838,5,FALSE)/100,0)</f>
        <v>0</v>
      </c>
      <c r="G13" s="41">
        <f>_xlfn.IFERROR(VLOOKUP(M13,'[1]Sheet1'!$A$804:$K$838,6,FALSE),0)</f>
        <v>3</v>
      </c>
      <c r="H13" s="40">
        <f>_xlfn.IFERROR(VLOOKUP(M13,'[1]Sheet1'!$A$804:$K$838,7,FALSE)/100,0)</f>
        <v>0.01083032490974729</v>
      </c>
      <c r="I13" s="41">
        <f>_xlfn.IFERROR(VLOOKUP(M13,'[1]Sheet1'!$A$804:$K$838,8,FALSE),0)</f>
        <v>0</v>
      </c>
      <c r="J13" s="16">
        <f>_xlfn.IFERROR(VLOOKUP(M13,'[1]Sheet1'!$A$804:$K$838,9,FALSE)/100,0)</f>
        <v>0</v>
      </c>
      <c r="K13" s="43">
        <f>_xlfn.IFERROR(VLOOKUP(M13,'[1]Sheet1'!$A$804:$K$838,10,FALSE),0)</f>
        <v>3</v>
      </c>
      <c r="L13" s="108">
        <f>_xlfn.IFERROR(VLOOKUP(M13,'[1]Sheet1'!$A$804:$K$838,11,FALSE)/100,0)</f>
        <v>0.001170046801872075</v>
      </c>
      <c r="M13" s="322" t="s">
        <v>887</v>
      </c>
    </row>
    <row r="14" spans="1:13" ht="15.75" thickBot="1">
      <c r="A14" s="223">
        <v>29</v>
      </c>
      <c r="B14" s="228" t="s">
        <v>563</v>
      </c>
      <c r="C14" s="62">
        <f>_xlfn.IFERROR(VLOOKUP(M14,'[1]Sheet1'!$A$804:$K$838,2,FALSE),0)</f>
        <v>2</v>
      </c>
      <c r="D14" s="63">
        <f>_xlfn.IFERROR(VLOOKUP(M14,'[1]Sheet1'!$A$804:$K$838,3,FALSE)/100,0)</f>
        <v>0.001932367149758454</v>
      </c>
      <c r="E14" s="64">
        <f>_xlfn.IFERROR(VLOOKUP(M14,'[1]Sheet1'!$A$804:$K$838,4,FALSE),0)</f>
        <v>1</v>
      </c>
      <c r="F14" s="63">
        <f>_xlfn.IFERROR(VLOOKUP(M14,'[1]Sheet1'!$A$804:$K$838,5,FALSE)/100,0)</f>
        <v>0.0008130081300813007</v>
      </c>
      <c r="G14" s="64">
        <f>_xlfn.IFERROR(VLOOKUP(M14,'[1]Sheet1'!$A$804:$K$838,6,FALSE),0)</f>
        <v>2</v>
      </c>
      <c r="H14" s="63">
        <f>_xlfn.IFERROR(VLOOKUP(M14,'[1]Sheet1'!$A$804:$K$838,7,FALSE)/100,0)</f>
        <v>0.007220216606498195</v>
      </c>
      <c r="I14" s="64">
        <f>_xlfn.IFERROR(VLOOKUP(M14,'[1]Sheet1'!$A$804:$K$838,8,FALSE),0)</f>
        <v>0</v>
      </c>
      <c r="J14" s="20">
        <f>_xlfn.IFERROR(VLOOKUP(M14,'[1]Sheet1'!$A$804:$K$838,9,FALSE)/100,0)</f>
        <v>0</v>
      </c>
      <c r="K14" s="65">
        <f>_xlfn.IFERROR(VLOOKUP(M14,'[1]Sheet1'!$A$804:$K$838,10,FALSE),0)</f>
        <v>5</v>
      </c>
      <c r="L14" s="113">
        <f>_xlfn.IFERROR(VLOOKUP(M14,'[1]Sheet1'!$A$804:$K$838,11,FALSE)/100,0)</f>
        <v>0.0019500780031201249</v>
      </c>
      <c r="M14" s="322" t="s">
        <v>888</v>
      </c>
    </row>
    <row r="15" spans="1:13" ht="15">
      <c r="A15" s="221">
        <v>30</v>
      </c>
      <c r="B15" s="182" t="s">
        <v>564</v>
      </c>
      <c r="C15" s="183">
        <f>_xlfn.IFERROR(VLOOKUP(M15,'[1]Sheet1'!$A$804:$K$838,2,FALSE),0)</f>
        <v>112</v>
      </c>
      <c r="D15" s="197">
        <f>_xlfn.IFERROR(VLOOKUP(M15,'[1]Sheet1'!$A$804:$K$838,3,FALSE)/100,0)</f>
        <v>0.10821256038647344</v>
      </c>
      <c r="E15" s="198">
        <f>_xlfn.IFERROR(VLOOKUP(M15,'[1]Sheet1'!$A$804:$K$838,4,FALSE),0)</f>
        <v>133</v>
      </c>
      <c r="F15" s="197">
        <f>_xlfn.IFERROR(VLOOKUP(M15,'[1]Sheet1'!$A$804:$K$838,5,FALSE)/100,0)</f>
        <v>0.108130081300813</v>
      </c>
      <c r="G15" s="198">
        <f>_xlfn.IFERROR(VLOOKUP(M15,'[1]Sheet1'!$A$804:$K$838,6,FALSE),0)</f>
        <v>18</v>
      </c>
      <c r="H15" s="197">
        <f>_xlfn.IFERROR(VLOOKUP(M15,'[1]Sheet1'!$A$804:$K$838,7,FALSE)/100,0)</f>
        <v>0.06498194945848375</v>
      </c>
      <c r="I15" s="198">
        <f>_xlfn.IFERROR(VLOOKUP(M15,'[1]Sheet1'!$A$804:$K$838,8,FALSE),0)</f>
        <v>0</v>
      </c>
      <c r="J15" s="137">
        <f>_xlfn.IFERROR(VLOOKUP(M15,'[1]Sheet1'!$A$804:$K$838,9,FALSE)/100,0)</f>
        <v>0</v>
      </c>
      <c r="K15" s="136">
        <f>_xlfn.IFERROR(VLOOKUP(M15,'[1]Sheet1'!$A$804:$K$838,10,FALSE),0)</f>
        <v>263</v>
      </c>
      <c r="L15" s="137">
        <f>_xlfn.IFERROR(VLOOKUP(M15,'[1]Sheet1'!$A$804:$K$838,11,FALSE)/100,0)</f>
        <v>0.10257410296411855</v>
      </c>
      <c r="M15" s="322" t="s">
        <v>889</v>
      </c>
    </row>
    <row r="16" spans="1:13" ht="15">
      <c r="A16" s="222">
        <v>31</v>
      </c>
      <c r="B16" s="227" t="s">
        <v>565</v>
      </c>
      <c r="C16" s="39">
        <f>_xlfn.IFERROR(VLOOKUP(M16,'[1]Sheet1'!$A$804:$K$838,2,FALSE),0)</f>
        <v>12</v>
      </c>
      <c r="D16" s="40">
        <f>_xlfn.IFERROR(VLOOKUP(M16,'[1]Sheet1'!$A$804:$K$838,3,FALSE)/100,0)</f>
        <v>0.011594202898550725</v>
      </c>
      <c r="E16" s="41">
        <f>_xlfn.IFERROR(VLOOKUP(M16,'[1]Sheet1'!$A$804:$K$838,4,FALSE),0)</f>
        <v>18</v>
      </c>
      <c r="F16" s="40">
        <f>_xlfn.IFERROR(VLOOKUP(M16,'[1]Sheet1'!$A$804:$K$838,5,FALSE)/100,0)</f>
        <v>0.014634146341463419</v>
      </c>
      <c r="G16" s="41">
        <f>_xlfn.IFERROR(VLOOKUP(M16,'[1]Sheet1'!$A$804:$K$838,6,FALSE),0)</f>
        <v>5</v>
      </c>
      <c r="H16" s="40">
        <f>_xlfn.IFERROR(VLOOKUP(M16,'[1]Sheet1'!$A$804:$K$838,7,FALSE)/100,0)</f>
        <v>0.018050541516245487</v>
      </c>
      <c r="I16" s="41">
        <f>_xlfn.IFERROR(VLOOKUP(M16,'[1]Sheet1'!$A$804:$K$838,8,FALSE),0)</f>
        <v>0</v>
      </c>
      <c r="J16" s="16">
        <f>_xlfn.IFERROR(VLOOKUP(M16,'[1]Sheet1'!$A$804:$K$838,9,FALSE)/100,0)</f>
        <v>0</v>
      </c>
      <c r="K16" s="43">
        <f>_xlfn.IFERROR(VLOOKUP(M16,'[1]Sheet1'!$A$804:$K$838,10,FALSE),0)</f>
        <v>35</v>
      </c>
      <c r="L16" s="108">
        <f>_xlfn.IFERROR(VLOOKUP(M16,'[1]Sheet1'!$A$804:$K$838,11,FALSE)/100,0)</f>
        <v>0.013650546021840874</v>
      </c>
      <c r="M16" s="322" t="s">
        <v>890</v>
      </c>
    </row>
    <row r="17" spans="1:13" ht="15">
      <c r="A17" s="222">
        <v>32</v>
      </c>
      <c r="B17" s="227" t="s">
        <v>566</v>
      </c>
      <c r="C17" s="39">
        <f>_xlfn.IFERROR(VLOOKUP(M17,'[1]Sheet1'!$A$804:$K$838,2,FALSE),0)</f>
        <v>136</v>
      </c>
      <c r="D17" s="40">
        <f>_xlfn.IFERROR(VLOOKUP(M17,'[1]Sheet1'!$A$804:$K$838,3,FALSE)/100,0)</f>
        <v>0.13140096618357489</v>
      </c>
      <c r="E17" s="41">
        <f>_xlfn.IFERROR(VLOOKUP(M17,'[1]Sheet1'!$A$804:$K$838,4,FALSE),0)</f>
        <v>147</v>
      </c>
      <c r="F17" s="40">
        <f>_xlfn.IFERROR(VLOOKUP(M17,'[1]Sheet1'!$A$804:$K$838,5,FALSE)/100,0)</f>
        <v>0.1195121951219512</v>
      </c>
      <c r="G17" s="41">
        <f>_xlfn.IFERROR(VLOOKUP(M17,'[1]Sheet1'!$A$804:$K$838,6,FALSE),0)</f>
        <v>34</v>
      </c>
      <c r="H17" s="40">
        <f>_xlfn.IFERROR(VLOOKUP(M17,'[1]Sheet1'!$A$804:$K$838,7,FALSE)/100,0)</f>
        <v>0.1227436823104693</v>
      </c>
      <c r="I17" s="41">
        <f>_xlfn.IFERROR(VLOOKUP(M17,'[1]Sheet1'!$A$804:$K$838,8,FALSE),0)</f>
        <v>0</v>
      </c>
      <c r="J17" s="16">
        <f>_xlfn.IFERROR(VLOOKUP(M17,'[1]Sheet1'!$A$804:$K$838,9,FALSE)/100,0)</f>
        <v>0</v>
      </c>
      <c r="K17" s="43">
        <f>_xlfn.IFERROR(VLOOKUP(M17,'[1]Sheet1'!$A$804:$K$838,10,FALSE),0)</f>
        <v>317</v>
      </c>
      <c r="L17" s="108">
        <f>_xlfn.IFERROR(VLOOKUP(M17,'[1]Sheet1'!$A$804:$K$838,11,FALSE)/100,0)</f>
        <v>0.12363494539781592</v>
      </c>
      <c r="M17" s="322" t="s">
        <v>891</v>
      </c>
    </row>
    <row r="18" spans="1:13" ht="29.25" thickBot="1">
      <c r="A18" s="223">
        <v>39</v>
      </c>
      <c r="B18" s="228" t="s">
        <v>567</v>
      </c>
      <c r="C18" s="62">
        <f>_xlfn.IFERROR(VLOOKUP(M18,'[1]Sheet1'!$A$804:$K$838,2,FALSE),0)</f>
        <v>57</v>
      </c>
      <c r="D18" s="63">
        <f>_xlfn.IFERROR(VLOOKUP(M18,'[1]Sheet1'!$A$804:$K$838,3,FALSE)/100,0)</f>
        <v>0.05507246376811594</v>
      </c>
      <c r="E18" s="64">
        <f>_xlfn.IFERROR(VLOOKUP(M18,'[1]Sheet1'!$A$804:$K$838,4,FALSE),0)</f>
        <v>53</v>
      </c>
      <c r="F18" s="63">
        <f>_xlfn.IFERROR(VLOOKUP(M18,'[1]Sheet1'!$A$804:$K$838,5,FALSE)/100,0)</f>
        <v>0.04308943089430894</v>
      </c>
      <c r="G18" s="64">
        <f>_xlfn.IFERROR(VLOOKUP(M18,'[1]Sheet1'!$A$804:$K$838,6,FALSE),0)</f>
        <v>15</v>
      </c>
      <c r="H18" s="63">
        <f>_xlfn.IFERROR(VLOOKUP(M18,'[1]Sheet1'!$A$804:$K$838,7,FALSE)/100,0)</f>
        <v>0.05415162454873646</v>
      </c>
      <c r="I18" s="64">
        <f>_xlfn.IFERROR(VLOOKUP(M18,'[1]Sheet1'!$A$804:$K$838,8,FALSE),0)</f>
        <v>0</v>
      </c>
      <c r="J18" s="20">
        <f>_xlfn.IFERROR(VLOOKUP(M18,'[1]Sheet1'!$A$804:$K$838,9,FALSE)/100,0)</f>
        <v>0</v>
      </c>
      <c r="K18" s="65">
        <f>_xlfn.IFERROR(VLOOKUP(M18,'[1]Sheet1'!$A$804:$K$838,10,FALSE),0)</f>
        <v>125</v>
      </c>
      <c r="L18" s="113">
        <f>_xlfn.IFERROR(VLOOKUP(M18,'[1]Sheet1'!$A$804:$K$838,11,FALSE)/100,0)</f>
        <v>0.04875195007800312</v>
      </c>
      <c r="M18" s="322" t="s">
        <v>892</v>
      </c>
    </row>
    <row r="19" spans="1:13" ht="15">
      <c r="A19" s="221">
        <v>40</v>
      </c>
      <c r="B19" s="182" t="s">
        <v>568</v>
      </c>
      <c r="C19" s="183">
        <f>_xlfn.IFERROR(VLOOKUP(M19,'[1]Sheet1'!$A$804:$K$838,2,FALSE),0)</f>
        <v>0</v>
      </c>
      <c r="D19" s="197">
        <f>_xlfn.IFERROR(VLOOKUP(M19,'[1]Sheet1'!$A$804:$K$838,3,FALSE)/100,0)</f>
        <v>0</v>
      </c>
      <c r="E19" s="198">
        <f>_xlfn.IFERROR(VLOOKUP(M19,'[1]Sheet1'!$A$804:$K$838,4,FALSE),0)</f>
        <v>0</v>
      </c>
      <c r="F19" s="197">
        <f>_xlfn.IFERROR(VLOOKUP(M19,'[1]Sheet1'!$A$804:$K$838,5,FALSE)/100,0)</f>
        <v>0</v>
      </c>
      <c r="G19" s="198">
        <f>_xlfn.IFERROR(VLOOKUP(M19,'[1]Sheet1'!$A$804:$K$838,6,FALSE),0)</f>
        <v>1</v>
      </c>
      <c r="H19" s="197">
        <f>_xlfn.IFERROR(VLOOKUP(M19,'[1]Sheet1'!$A$804:$K$838,7,FALSE)/100,0)</f>
        <v>0.0036101083032490976</v>
      </c>
      <c r="I19" s="198">
        <f>_xlfn.IFERROR(VLOOKUP(M19,'[1]Sheet1'!$A$804:$K$838,8,FALSE),0)</f>
        <v>0</v>
      </c>
      <c r="J19" s="137">
        <f>_xlfn.IFERROR(VLOOKUP(M19,'[1]Sheet1'!$A$804:$K$838,9,FALSE)/100,0)</f>
        <v>0</v>
      </c>
      <c r="K19" s="136">
        <f>_xlfn.IFERROR(VLOOKUP(M19,'[1]Sheet1'!$A$804:$K$838,10,FALSE),0)</f>
        <v>1</v>
      </c>
      <c r="L19" s="137">
        <f>_xlfn.IFERROR(VLOOKUP(M19,'[1]Sheet1'!$A$804:$K$838,11,FALSE)/100,0)</f>
        <v>0.000390015600624025</v>
      </c>
      <c r="M19" s="322" t="s">
        <v>1042</v>
      </c>
    </row>
    <row r="20" spans="1:13" ht="15.75" thickBot="1">
      <c r="A20" s="223">
        <v>41</v>
      </c>
      <c r="B20" s="228" t="s">
        <v>569</v>
      </c>
      <c r="C20" s="62">
        <f>_xlfn.IFERROR(VLOOKUP(M20,'[1]Sheet1'!$A$804:$K$838,2,FALSE),0)</f>
        <v>0</v>
      </c>
      <c r="D20" s="63">
        <f>_xlfn.IFERROR(VLOOKUP(M20,'[1]Sheet1'!$A$804:$K$838,3,FALSE)/100,0)</f>
        <v>0</v>
      </c>
      <c r="E20" s="64">
        <f>_xlfn.IFERROR(VLOOKUP(M20,'[1]Sheet1'!$A$804:$K$838,4,FALSE),0)</f>
        <v>0</v>
      </c>
      <c r="F20" s="63">
        <f>_xlfn.IFERROR(VLOOKUP(M20,'[1]Sheet1'!$A$804:$K$838,5,FALSE)/100,0)</f>
        <v>0</v>
      </c>
      <c r="G20" s="64">
        <f>_xlfn.IFERROR(VLOOKUP(M20,'[1]Sheet1'!$A$804:$K$838,6,FALSE),0)</f>
        <v>0</v>
      </c>
      <c r="H20" s="63">
        <f>_xlfn.IFERROR(VLOOKUP(M20,'[1]Sheet1'!$A$804:$K$838,7,FALSE)/100,0)</f>
        <v>0</v>
      </c>
      <c r="I20" s="64">
        <f>_xlfn.IFERROR(VLOOKUP(M20,'[1]Sheet1'!$A$804:$K$838,8,FALSE),0)</f>
        <v>0</v>
      </c>
      <c r="J20" s="20">
        <f>_xlfn.IFERROR(VLOOKUP(M20,'[1]Sheet1'!$A$804:$K$838,9,FALSE)/100,0)</f>
        <v>0</v>
      </c>
      <c r="K20" s="65">
        <f>_xlfn.IFERROR(VLOOKUP(M20,'[1]Sheet1'!$A$804:$K$838,10,FALSE),0)</f>
        <v>0</v>
      </c>
      <c r="L20" s="113">
        <f>_xlfn.IFERROR(VLOOKUP(M20,'[1]Sheet1'!$A$804:$K$838,11,FALSE)/100,0)</f>
        <v>0</v>
      </c>
      <c r="M20" s="322" t="s">
        <v>963</v>
      </c>
    </row>
    <row r="21" spans="1:13" ht="28.5">
      <c r="A21" s="221">
        <v>50</v>
      </c>
      <c r="B21" s="182" t="s">
        <v>570</v>
      </c>
      <c r="C21" s="183">
        <f>_xlfn.IFERROR(VLOOKUP(M21,'[1]Sheet1'!$A$804:$K$838,2,FALSE),0)</f>
        <v>45</v>
      </c>
      <c r="D21" s="197">
        <f>_xlfn.IFERROR(VLOOKUP(M21,'[1]Sheet1'!$A$804:$K$838,3,FALSE)/100,0)</f>
        <v>0.043478260869565216</v>
      </c>
      <c r="E21" s="198">
        <f>_xlfn.IFERROR(VLOOKUP(M21,'[1]Sheet1'!$A$804:$K$838,4,FALSE),0)</f>
        <v>51</v>
      </c>
      <c r="F21" s="197">
        <f>_xlfn.IFERROR(VLOOKUP(M21,'[1]Sheet1'!$A$804:$K$838,5,FALSE)/100,0)</f>
        <v>0.041463414634146344</v>
      </c>
      <c r="G21" s="198">
        <f>_xlfn.IFERROR(VLOOKUP(M21,'[1]Sheet1'!$A$804:$K$838,6,FALSE),0)</f>
        <v>9</v>
      </c>
      <c r="H21" s="197">
        <f>_xlfn.IFERROR(VLOOKUP(M21,'[1]Sheet1'!$A$804:$K$838,7,FALSE)/100,0)</f>
        <v>0.032490974729241874</v>
      </c>
      <c r="I21" s="198">
        <f>_xlfn.IFERROR(VLOOKUP(M21,'[1]Sheet1'!$A$804:$K$838,8,FALSE),0)</f>
        <v>0</v>
      </c>
      <c r="J21" s="137">
        <f>_xlfn.IFERROR(VLOOKUP(M21,'[1]Sheet1'!$A$804:$K$838,9,FALSE)/100,0)</f>
        <v>0</v>
      </c>
      <c r="K21" s="136">
        <f>_xlfn.IFERROR(VLOOKUP(M21,'[1]Sheet1'!$A$804:$K$838,10,FALSE),0)</f>
        <v>105</v>
      </c>
      <c r="L21" s="137">
        <f>_xlfn.IFERROR(VLOOKUP(M21,'[1]Sheet1'!$A$804:$K$838,11,FALSE)/100,0)</f>
        <v>0.04095163806552262</v>
      </c>
      <c r="M21" s="322" t="s">
        <v>893</v>
      </c>
    </row>
    <row r="22" spans="1:13" ht="28.5">
      <c r="A22" s="222">
        <v>51</v>
      </c>
      <c r="B22" s="227" t="s">
        <v>570</v>
      </c>
      <c r="C22" s="39">
        <f>_xlfn.IFERROR(VLOOKUP(M22,'[1]Sheet1'!$A$804:$K$838,2,FALSE),0)</f>
        <v>21</v>
      </c>
      <c r="D22" s="40">
        <f>_xlfn.IFERROR(VLOOKUP(M22,'[1]Sheet1'!$A$804:$K$838,3,FALSE)/100,0)</f>
        <v>0.020289855072463767</v>
      </c>
      <c r="E22" s="41">
        <f>_xlfn.IFERROR(VLOOKUP(M22,'[1]Sheet1'!$A$804:$K$838,4,FALSE),0)</f>
        <v>40</v>
      </c>
      <c r="F22" s="40">
        <f>_xlfn.IFERROR(VLOOKUP(M22,'[1]Sheet1'!$A$804:$K$838,5,FALSE)/100,0)</f>
        <v>0.032520325203252036</v>
      </c>
      <c r="G22" s="41">
        <f>_xlfn.IFERROR(VLOOKUP(M22,'[1]Sheet1'!$A$804:$K$838,6,FALSE),0)</f>
        <v>6</v>
      </c>
      <c r="H22" s="40">
        <f>_xlfn.IFERROR(VLOOKUP(M22,'[1]Sheet1'!$A$804:$K$838,7,FALSE)/100,0)</f>
        <v>0.02166064981949458</v>
      </c>
      <c r="I22" s="41">
        <f>_xlfn.IFERROR(VLOOKUP(M22,'[1]Sheet1'!$A$804:$K$838,8,FALSE),0)</f>
        <v>1</v>
      </c>
      <c r="J22" s="16">
        <f>_xlfn.IFERROR(VLOOKUP(M22,'[1]Sheet1'!$A$804:$K$838,9,FALSE)/100,0)</f>
        <v>0.045454545454545456</v>
      </c>
      <c r="K22" s="43">
        <f>_xlfn.IFERROR(VLOOKUP(M22,'[1]Sheet1'!$A$804:$K$838,10,FALSE),0)</f>
        <v>68</v>
      </c>
      <c r="L22" s="108">
        <f>_xlfn.IFERROR(VLOOKUP(M22,'[1]Sheet1'!$A$804:$K$838,11,FALSE)/100,0)</f>
        <v>0.0265210608424337</v>
      </c>
      <c r="M22" s="322" t="s">
        <v>894</v>
      </c>
    </row>
    <row r="23" spans="1:13" ht="15">
      <c r="A23" s="222">
        <v>52</v>
      </c>
      <c r="B23" s="227" t="s">
        <v>571</v>
      </c>
      <c r="C23" s="39">
        <f>_xlfn.IFERROR(VLOOKUP(M23,'[1]Sheet1'!$A$804:$K$838,2,FALSE),0)</f>
        <v>24</v>
      </c>
      <c r="D23" s="40">
        <f>_xlfn.IFERROR(VLOOKUP(M23,'[1]Sheet1'!$A$804:$K$838,3,FALSE)/100,0)</f>
        <v>0.02318840579710145</v>
      </c>
      <c r="E23" s="41">
        <f>_xlfn.IFERROR(VLOOKUP(M23,'[1]Sheet1'!$A$804:$K$838,4,FALSE),0)</f>
        <v>38</v>
      </c>
      <c r="F23" s="40">
        <f>_xlfn.IFERROR(VLOOKUP(M23,'[1]Sheet1'!$A$804:$K$838,5,FALSE)/100,0)</f>
        <v>0.030894308943089432</v>
      </c>
      <c r="G23" s="41">
        <f>_xlfn.IFERROR(VLOOKUP(M23,'[1]Sheet1'!$A$804:$K$838,6,FALSE),0)</f>
        <v>7</v>
      </c>
      <c r="H23" s="40">
        <f>_xlfn.IFERROR(VLOOKUP(M23,'[1]Sheet1'!$A$804:$K$838,7,FALSE)/100,0)</f>
        <v>0.02527075812274368</v>
      </c>
      <c r="I23" s="41">
        <f>_xlfn.IFERROR(VLOOKUP(M23,'[1]Sheet1'!$A$804:$K$838,8,FALSE),0)</f>
        <v>2</v>
      </c>
      <c r="J23" s="16">
        <f>_xlfn.IFERROR(VLOOKUP(M23,'[1]Sheet1'!$A$804:$K$838,9,FALSE)/100,0)</f>
        <v>0.09090909090909091</v>
      </c>
      <c r="K23" s="43">
        <f>_xlfn.IFERROR(VLOOKUP(M23,'[1]Sheet1'!$A$804:$K$838,10,FALSE),0)</f>
        <v>71</v>
      </c>
      <c r="L23" s="108">
        <f>_xlfn.IFERROR(VLOOKUP(M23,'[1]Sheet1'!$A$804:$K$838,11,FALSE)/100,0)</f>
        <v>0.02769110764430577</v>
      </c>
      <c r="M23" s="322" t="s">
        <v>895</v>
      </c>
    </row>
    <row r="24" spans="1:13" ht="57">
      <c r="A24" s="222">
        <v>53</v>
      </c>
      <c r="B24" s="227" t="s">
        <v>572</v>
      </c>
      <c r="C24" s="39">
        <f>_xlfn.IFERROR(VLOOKUP(M24,'[1]Sheet1'!$A$804:$K$838,2,FALSE),0)</f>
        <v>1</v>
      </c>
      <c r="D24" s="40">
        <f>_xlfn.IFERROR(VLOOKUP(M24,'[1]Sheet1'!$A$804:$K$838,3,FALSE)/100,0)</f>
        <v>0.000966183574879227</v>
      </c>
      <c r="E24" s="41">
        <f>_xlfn.IFERROR(VLOOKUP(M24,'[1]Sheet1'!$A$804:$K$838,4,FALSE),0)</f>
        <v>0</v>
      </c>
      <c r="F24" s="40">
        <f>_xlfn.IFERROR(VLOOKUP(M24,'[1]Sheet1'!$A$804:$K$838,5,FALSE)/100,0)</f>
        <v>0</v>
      </c>
      <c r="G24" s="41">
        <f>_xlfn.IFERROR(VLOOKUP(M24,'[1]Sheet1'!$A$804:$K$838,6,FALSE),0)</f>
        <v>0</v>
      </c>
      <c r="H24" s="40">
        <f>_xlfn.IFERROR(VLOOKUP(M24,'[1]Sheet1'!$A$804:$K$838,7,FALSE)/100,0)</f>
        <v>0</v>
      </c>
      <c r="I24" s="41">
        <f>_xlfn.IFERROR(VLOOKUP(M24,'[1]Sheet1'!$A$804:$K$838,8,FALSE),0)</f>
        <v>1</v>
      </c>
      <c r="J24" s="16">
        <f>_xlfn.IFERROR(VLOOKUP(M24,'[1]Sheet1'!$A$804:$K$838,9,FALSE)/100,0)</f>
        <v>0.045454545454545456</v>
      </c>
      <c r="K24" s="43">
        <f>_xlfn.IFERROR(VLOOKUP(M24,'[1]Sheet1'!$A$804:$K$838,10,FALSE),0)</f>
        <v>2</v>
      </c>
      <c r="L24" s="108">
        <f>_xlfn.IFERROR(VLOOKUP(M24,'[1]Sheet1'!$A$804:$K$838,11,FALSE)/100,0)</f>
        <v>0.00078003120124805</v>
      </c>
      <c r="M24" s="322" t="s">
        <v>896</v>
      </c>
    </row>
    <row r="25" spans="1:12" ht="15">
      <c r="A25" s="222">
        <v>54</v>
      </c>
      <c r="B25" s="227" t="s">
        <v>573</v>
      </c>
      <c r="C25" s="39">
        <f>_xlfn.IFERROR(VLOOKUP(M25,'[1]Sheet1'!$A$804:$K$838,2,FALSE),0)</f>
        <v>0</v>
      </c>
      <c r="D25" s="40">
        <f>_xlfn.IFERROR(VLOOKUP(M25,'[1]Sheet1'!$A$804:$K$838,3,FALSE)/100,0)</f>
        <v>0</v>
      </c>
      <c r="E25" s="41">
        <f>_xlfn.IFERROR(VLOOKUP(M25,'[1]Sheet1'!$A$804:$K$838,4,FALSE),0)</f>
        <v>0</v>
      </c>
      <c r="F25" s="40">
        <f>_xlfn.IFERROR(VLOOKUP(M25,'[1]Sheet1'!$A$804:$K$838,5,FALSE)/100,0)</f>
        <v>0</v>
      </c>
      <c r="G25" s="41">
        <f>_xlfn.IFERROR(VLOOKUP(M25,'[1]Sheet1'!$A$804:$K$838,6,FALSE),0)</f>
        <v>0</v>
      </c>
      <c r="H25" s="40">
        <f>_xlfn.IFERROR(VLOOKUP(M25,'[1]Sheet1'!$A$804:$K$838,7,FALSE)/100,0)</f>
        <v>0</v>
      </c>
      <c r="I25" s="41">
        <f>_xlfn.IFERROR(VLOOKUP(M25,'[1]Sheet1'!$A$804:$K$838,8,FALSE),0)</f>
        <v>0</v>
      </c>
      <c r="J25" s="16">
        <f>_xlfn.IFERROR(VLOOKUP(M25,'[1]Sheet1'!$A$804:$K$838,9,FALSE)/100,0)</f>
        <v>0</v>
      </c>
      <c r="K25" s="43">
        <f>_xlfn.IFERROR(VLOOKUP(M25,'[1]Sheet1'!$A$804:$K$838,10,FALSE),0)</f>
        <v>0</v>
      </c>
      <c r="L25" s="108">
        <f>_xlfn.IFERROR(VLOOKUP(M25,'[1]Sheet1'!$A$804:$K$838,11,FALSE)/100,0)</f>
        <v>0</v>
      </c>
    </row>
    <row r="26" spans="1:13" ht="29.25" thickBot="1">
      <c r="A26" s="229">
        <v>59</v>
      </c>
      <c r="B26" s="230" t="s">
        <v>574</v>
      </c>
      <c r="C26" s="62">
        <f>_xlfn.IFERROR(VLOOKUP(M26,'[1]Sheet1'!$A$804:$K$838,2,FALSE),0)</f>
        <v>6</v>
      </c>
      <c r="D26" s="63">
        <f>_xlfn.IFERROR(VLOOKUP(M26,'[1]Sheet1'!$A$804:$K$838,3,FALSE)/100,0)</f>
        <v>0.005797101449275362</v>
      </c>
      <c r="E26" s="64">
        <f>_xlfn.IFERROR(VLOOKUP(M26,'[1]Sheet1'!$A$804:$K$838,4,FALSE),0)</f>
        <v>16</v>
      </c>
      <c r="F26" s="63">
        <f>_xlfn.IFERROR(VLOOKUP(M26,'[1]Sheet1'!$A$804:$K$838,5,FALSE)/100,0)</f>
        <v>0.013008130081300811</v>
      </c>
      <c r="G26" s="64">
        <f>_xlfn.IFERROR(VLOOKUP(M26,'[1]Sheet1'!$A$804:$K$838,6,FALSE),0)</f>
        <v>1</v>
      </c>
      <c r="H26" s="63">
        <f>_xlfn.IFERROR(VLOOKUP(M26,'[1]Sheet1'!$A$804:$K$838,7,FALSE)/100,0)</f>
        <v>0.0036101083032490976</v>
      </c>
      <c r="I26" s="64">
        <f>_xlfn.IFERROR(VLOOKUP(M26,'[1]Sheet1'!$A$804:$K$838,8,FALSE),0)</f>
        <v>0</v>
      </c>
      <c r="J26" s="20">
        <f>_xlfn.IFERROR(VLOOKUP(M26,'[1]Sheet1'!$A$804:$K$838,9,FALSE)/100,0)</f>
        <v>0</v>
      </c>
      <c r="K26" s="65">
        <f>_xlfn.IFERROR(VLOOKUP(M26,'[1]Sheet1'!$A$804:$K$838,10,FALSE),0)</f>
        <v>23</v>
      </c>
      <c r="L26" s="113">
        <f>_xlfn.IFERROR(VLOOKUP(M26,'[1]Sheet1'!$A$804:$K$838,11,FALSE)/100,0)</f>
        <v>0.008970358814352574</v>
      </c>
      <c r="M26" s="322" t="s">
        <v>897</v>
      </c>
    </row>
    <row r="27" spans="1:13" ht="28.5">
      <c r="A27" s="221">
        <v>60</v>
      </c>
      <c r="B27" s="182" t="s">
        <v>575</v>
      </c>
      <c r="C27" s="183">
        <f>_xlfn.IFERROR(VLOOKUP(M27,'[1]Sheet1'!$A$804:$K$838,2,FALSE),0)</f>
        <v>0</v>
      </c>
      <c r="D27" s="197">
        <f>_xlfn.IFERROR(VLOOKUP(M27,'[1]Sheet1'!$A$804:$K$838,3,FALSE)/100,0)</f>
        <v>0</v>
      </c>
      <c r="E27" s="198">
        <f>_xlfn.IFERROR(VLOOKUP(M27,'[1]Sheet1'!$A$804:$K$838,4,FALSE),0)</f>
        <v>0</v>
      </c>
      <c r="F27" s="197">
        <f>_xlfn.IFERROR(VLOOKUP(M27,'[1]Sheet1'!$A$804:$K$838,5,FALSE)/100,0)</f>
        <v>0</v>
      </c>
      <c r="G27" s="198">
        <f>_xlfn.IFERROR(VLOOKUP(M27,'[1]Sheet1'!$A$804:$K$838,6,FALSE),0)</f>
        <v>0</v>
      </c>
      <c r="H27" s="197">
        <f>_xlfn.IFERROR(VLOOKUP(M27,'[1]Sheet1'!$A$804:$K$838,7,FALSE)/100,0)</f>
        <v>0</v>
      </c>
      <c r="I27" s="198">
        <f>_xlfn.IFERROR(VLOOKUP(M27,'[1]Sheet1'!$A$804:$K$838,8,FALSE),0)</f>
        <v>0</v>
      </c>
      <c r="J27" s="137">
        <f>_xlfn.IFERROR(VLOOKUP(M27,'[1]Sheet1'!$A$804:$K$838,9,FALSE)/100,0)</f>
        <v>0</v>
      </c>
      <c r="K27" s="136">
        <f>_xlfn.IFERROR(VLOOKUP(M27,'[1]Sheet1'!$A$804:$K$838,10,FALSE),0)</f>
        <v>0</v>
      </c>
      <c r="L27" s="137">
        <f>_xlfn.IFERROR(VLOOKUP(M27,'[1]Sheet1'!$A$804:$K$838,11,FALSE)/100,0)</f>
        <v>0</v>
      </c>
      <c r="M27" s="322" t="s">
        <v>898</v>
      </c>
    </row>
    <row r="28" spans="1:13" ht="28.5">
      <c r="A28" s="222">
        <v>61</v>
      </c>
      <c r="B28" s="227" t="s">
        <v>576</v>
      </c>
      <c r="C28" s="39">
        <f>_xlfn.IFERROR(VLOOKUP(M28,'[1]Sheet1'!$A$804:$K$838,2,FALSE),0)</f>
        <v>1</v>
      </c>
      <c r="D28" s="40">
        <f>_xlfn.IFERROR(VLOOKUP(M28,'[1]Sheet1'!$A$804:$K$838,3,FALSE)/100,0)</f>
        <v>0.000966183574879227</v>
      </c>
      <c r="E28" s="41">
        <f>_xlfn.IFERROR(VLOOKUP(M28,'[1]Sheet1'!$A$804:$K$838,4,FALSE),0)</f>
        <v>0</v>
      </c>
      <c r="F28" s="40">
        <f>_xlfn.IFERROR(VLOOKUP(M28,'[1]Sheet1'!$A$804:$K$838,5,FALSE)/100,0)</f>
        <v>0</v>
      </c>
      <c r="G28" s="41">
        <f>_xlfn.IFERROR(VLOOKUP(M28,'[1]Sheet1'!$A$804:$K$838,6,FALSE),0)</f>
        <v>0</v>
      </c>
      <c r="H28" s="40">
        <f>_xlfn.IFERROR(VLOOKUP(M28,'[1]Sheet1'!$A$804:$K$838,7,FALSE)/100,0)</f>
        <v>0</v>
      </c>
      <c r="I28" s="41">
        <f>_xlfn.IFERROR(VLOOKUP(M28,'[1]Sheet1'!$A$804:$K$838,8,FALSE),0)</f>
        <v>0</v>
      </c>
      <c r="J28" s="16">
        <f>_xlfn.IFERROR(VLOOKUP(M28,'[1]Sheet1'!$A$804:$K$838,9,FALSE)/100,0)</f>
        <v>0</v>
      </c>
      <c r="K28" s="43">
        <f>_xlfn.IFERROR(VLOOKUP(M28,'[1]Sheet1'!$A$804:$K$838,10,FALSE),0)</f>
        <v>1</v>
      </c>
      <c r="L28" s="108">
        <f>_xlfn.IFERROR(VLOOKUP(M28,'[1]Sheet1'!$A$804:$K$838,11,FALSE)/100,0)</f>
        <v>0.000390015600624025</v>
      </c>
      <c r="M28" s="322" t="s">
        <v>899</v>
      </c>
    </row>
    <row r="29" spans="1:13" ht="15">
      <c r="A29" s="222">
        <v>62</v>
      </c>
      <c r="B29" s="227" t="s">
        <v>577</v>
      </c>
      <c r="C29" s="39">
        <f>_xlfn.IFERROR(VLOOKUP(M29,'[1]Sheet1'!$A$804:$K$838,2,FALSE),0)</f>
        <v>0</v>
      </c>
      <c r="D29" s="40">
        <f>_xlfn.IFERROR(VLOOKUP(M29,'[1]Sheet1'!$A$804:$K$838,3,FALSE)/100,0)</f>
        <v>0</v>
      </c>
      <c r="E29" s="41">
        <f>_xlfn.IFERROR(VLOOKUP(M29,'[1]Sheet1'!$A$804:$K$838,4,FALSE),0)</f>
        <v>0</v>
      </c>
      <c r="F29" s="40">
        <f>_xlfn.IFERROR(VLOOKUP(M29,'[1]Sheet1'!$A$804:$K$838,5,FALSE)/100,0)</f>
        <v>0</v>
      </c>
      <c r="G29" s="41">
        <f>_xlfn.IFERROR(VLOOKUP(M29,'[1]Sheet1'!$A$804:$K$838,6,FALSE),0)</f>
        <v>0</v>
      </c>
      <c r="H29" s="40">
        <f>_xlfn.IFERROR(VLOOKUP(M29,'[1]Sheet1'!$A$804:$K$838,7,FALSE)/100,0)</f>
        <v>0</v>
      </c>
      <c r="I29" s="41">
        <f>_xlfn.IFERROR(VLOOKUP(M29,'[1]Sheet1'!$A$804:$K$838,8,FALSE),0)</f>
        <v>0</v>
      </c>
      <c r="J29" s="16">
        <f>_xlfn.IFERROR(VLOOKUP(M29,'[1]Sheet1'!$A$804:$K$838,9,FALSE)/100,0)</f>
        <v>0</v>
      </c>
      <c r="K29" s="43">
        <f>_xlfn.IFERROR(VLOOKUP(M29,'[1]Sheet1'!$A$804:$K$838,10,FALSE),0)</f>
        <v>0</v>
      </c>
      <c r="L29" s="108">
        <f>_xlfn.IFERROR(VLOOKUP(M29,'[1]Sheet1'!$A$804:$K$838,11,FALSE)/100,0)</f>
        <v>0</v>
      </c>
      <c r="M29" s="322" t="s">
        <v>964</v>
      </c>
    </row>
    <row r="30" spans="1:12" ht="15">
      <c r="A30" s="222">
        <v>63</v>
      </c>
      <c r="B30" s="227" t="s">
        <v>578</v>
      </c>
      <c r="C30" s="39">
        <f>_xlfn.IFERROR(VLOOKUP(M30,'[1]Sheet1'!$A$804:$K$838,2,FALSE),0)</f>
        <v>0</v>
      </c>
      <c r="D30" s="40">
        <f>_xlfn.IFERROR(VLOOKUP(M30,'[1]Sheet1'!$A$804:$K$838,3,FALSE)/100,0)</f>
        <v>0</v>
      </c>
      <c r="E30" s="41">
        <f>_xlfn.IFERROR(VLOOKUP(M30,'[1]Sheet1'!$A$804:$K$838,4,FALSE),0)</f>
        <v>0</v>
      </c>
      <c r="F30" s="40">
        <f>_xlfn.IFERROR(VLOOKUP(M30,'[1]Sheet1'!$A$804:$K$838,5,FALSE)/100,0)</f>
        <v>0</v>
      </c>
      <c r="G30" s="41">
        <f>_xlfn.IFERROR(VLOOKUP(M30,'[1]Sheet1'!$A$804:$K$838,6,FALSE),0)</f>
        <v>0</v>
      </c>
      <c r="H30" s="40">
        <f>_xlfn.IFERROR(VLOOKUP(M30,'[1]Sheet1'!$A$804:$K$838,7,FALSE)/100,0)</f>
        <v>0</v>
      </c>
      <c r="I30" s="41">
        <f>_xlfn.IFERROR(VLOOKUP(M30,'[1]Sheet1'!$A$804:$K$838,8,FALSE),0)</f>
        <v>0</v>
      </c>
      <c r="J30" s="16">
        <f>_xlfn.IFERROR(VLOOKUP(M30,'[1]Sheet1'!$A$804:$K$838,9,FALSE)/100,0)</f>
        <v>0</v>
      </c>
      <c r="K30" s="43">
        <f>_xlfn.IFERROR(VLOOKUP(M30,'[1]Sheet1'!$A$804:$K$838,10,FALSE),0)</f>
        <v>0</v>
      </c>
      <c r="L30" s="108">
        <f>_xlfn.IFERROR(VLOOKUP(M30,'[1]Sheet1'!$A$804:$K$838,11,FALSE)/100,0)</f>
        <v>0</v>
      </c>
    </row>
    <row r="31" spans="1:13" ht="43.5" thickBot="1">
      <c r="A31" s="223">
        <v>69</v>
      </c>
      <c r="B31" s="228" t="s">
        <v>579</v>
      </c>
      <c r="C31" s="62">
        <f>_xlfn.IFERROR(VLOOKUP(M31,'[1]Sheet1'!$A$804:$K$838,2,FALSE),0)</f>
        <v>0</v>
      </c>
      <c r="D31" s="63">
        <f>_xlfn.IFERROR(VLOOKUP(M31,'[1]Sheet1'!$A$804:$K$838,3,FALSE)/100,0)</f>
        <v>0</v>
      </c>
      <c r="E31" s="64">
        <f>_xlfn.IFERROR(VLOOKUP(M31,'[1]Sheet1'!$A$804:$K$838,4,FALSE),0)</f>
        <v>1</v>
      </c>
      <c r="F31" s="63">
        <f>_xlfn.IFERROR(VLOOKUP(M31,'[1]Sheet1'!$A$804:$K$838,5,FALSE)/100,0)</f>
        <v>0.0008130081300813007</v>
      </c>
      <c r="G31" s="64">
        <f>_xlfn.IFERROR(VLOOKUP(M31,'[1]Sheet1'!$A$804:$K$838,6,FALSE),0)</f>
        <v>1</v>
      </c>
      <c r="H31" s="63">
        <f>_xlfn.IFERROR(VLOOKUP(M31,'[1]Sheet1'!$A$804:$K$838,7,FALSE)/100,0)</f>
        <v>0.0036101083032490976</v>
      </c>
      <c r="I31" s="64">
        <f>_xlfn.IFERROR(VLOOKUP(M31,'[1]Sheet1'!$A$804:$K$838,8,FALSE),0)</f>
        <v>1</v>
      </c>
      <c r="J31" s="20">
        <f>_xlfn.IFERROR(VLOOKUP(M31,'[1]Sheet1'!$A$804:$K$838,9,FALSE)/100,0)</f>
        <v>0.045454545454545456</v>
      </c>
      <c r="K31" s="65">
        <f>_xlfn.IFERROR(VLOOKUP(M31,'[1]Sheet1'!$A$804:$K$838,10,FALSE),0)</f>
        <v>3</v>
      </c>
      <c r="L31" s="113">
        <f>_xlfn.IFERROR(VLOOKUP(M31,'[1]Sheet1'!$A$804:$K$838,11,FALSE)/100,0)</f>
        <v>0.001170046801872075</v>
      </c>
      <c r="M31" s="322" t="s">
        <v>965</v>
      </c>
    </row>
    <row r="32" spans="1:12" ht="15">
      <c r="A32" s="221">
        <v>70</v>
      </c>
      <c r="B32" s="182" t="s">
        <v>580</v>
      </c>
      <c r="C32" s="183">
        <f>_xlfn.IFERROR(VLOOKUP(M32,'[1]Sheet1'!$A$804:$K$838,2,FALSE),0)</f>
        <v>0</v>
      </c>
      <c r="D32" s="197">
        <f>_xlfn.IFERROR(VLOOKUP(M32,'[1]Sheet1'!$A$804:$K$838,3,FALSE)/100,0)</f>
        <v>0</v>
      </c>
      <c r="E32" s="198">
        <f>_xlfn.IFERROR(VLOOKUP(M32,'[1]Sheet1'!$A$804:$K$838,4,FALSE),0)</f>
        <v>0</v>
      </c>
      <c r="F32" s="197">
        <f>_xlfn.IFERROR(VLOOKUP(M32,'[1]Sheet1'!$A$804:$K$838,5,FALSE)/100,0)</f>
        <v>0</v>
      </c>
      <c r="G32" s="198">
        <f>_xlfn.IFERROR(VLOOKUP(M32,'[1]Sheet1'!$A$804:$K$838,6,FALSE),0)</f>
        <v>0</v>
      </c>
      <c r="H32" s="197">
        <f>_xlfn.IFERROR(VLOOKUP(M32,'[1]Sheet1'!$A$804:$K$838,7,FALSE)/100,0)</f>
        <v>0</v>
      </c>
      <c r="I32" s="198">
        <f>_xlfn.IFERROR(VLOOKUP(M32,'[1]Sheet1'!$A$804:$K$838,8,FALSE),0)</f>
        <v>0</v>
      </c>
      <c r="J32" s="137">
        <f>_xlfn.IFERROR(VLOOKUP(M32,'[1]Sheet1'!$A$804:$K$838,9,FALSE)/100,0)</f>
        <v>0</v>
      </c>
      <c r="K32" s="136">
        <f>_xlfn.IFERROR(VLOOKUP(M32,'[1]Sheet1'!$A$804:$K$838,10,FALSE),0)</f>
        <v>0</v>
      </c>
      <c r="L32" s="137">
        <f>_xlfn.IFERROR(VLOOKUP(M32,'[1]Sheet1'!$A$804:$K$838,11,FALSE)/100,0)</f>
        <v>0</v>
      </c>
    </row>
    <row r="33" spans="1:13" ht="15">
      <c r="A33" s="222">
        <v>71</v>
      </c>
      <c r="B33" s="227" t="s">
        <v>581</v>
      </c>
      <c r="C33" s="39">
        <f>_xlfn.IFERROR(VLOOKUP(M33,'[1]Sheet1'!$A$804:$K$838,2,FALSE),0)</f>
        <v>1</v>
      </c>
      <c r="D33" s="40">
        <f>_xlfn.IFERROR(VLOOKUP(M33,'[1]Sheet1'!$A$804:$K$838,3,FALSE)/100,0)</f>
        <v>0.000966183574879227</v>
      </c>
      <c r="E33" s="41">
        <f>_xlfn.IFERROR(VLOOKUP(M33,'[1]Sheet1'!$A$804:$K$838,4,FALSE),0)</f>
        <v>0</v>
      </c>
      <c r="F33" s="40">
        <f>_xlfn.IFERROR(VLOOKUP(M33,'[1]Sheet1'!$A$804:$K$838,5,FALSE)/100,0)</f>
        <v>0</v>
      </c>
      <c r="G33" s="41">
        <f>_xlfn.IFERROR(VLOOKUP(M33,'[1]Sheet1'!$A$804:$K$838,6,FALSE),0)</f>
        <v>0</v>
      </c>
      <c r="H33" s="40">
        <f>_xlfn.IFERROR(VLOOKUP(M33,'[1]Sheet1'!$A$804:$K$838,7,FALSE)/100,0)</f>
        <v>0</v>
      </c>
      <c r="I33" s="41">
        <f>_xlfn.IFERROR(VLOOKUP(M33,'[1]Sheet1'!$A$804:$K$838,8,FALSE),0)</f>
        <v>0</v>
      </c>
      <c r="J33" s="16">
        <f>_xlfn.IFERROR(VLOOKUP(M33,'[1]Sheet1'!$A$804:$K$838,9,FALSE)/100,0)</f>
        <v>0</v>
      </c>
      <c r="K33" s="43">
        <f>_xlfn.IFERROR(VLOOKUP(M33,'[1]Sheet1'!$A$804:$K$838,10,FALSE),0)</f>
        <v>1</v>
      </c>
      <c r="L33" s="108">
        <f>_xlfn.IFERROR(VLOOKUP(M33,'[1]Sheet1'!$A$804:$K$838,11,FALSE)/100,0)</f>
        <v>0.000390015600624025</v>
      </c>
      <c r="M33" s="322" t="s">
        <v>900</v>
      </c>
    </row>
    <row r="34" spans="1:13" ht="15">
      <c r="A34" s="222">
        <v>72</v>
      </c>
      <c r="B34" s="227" t="s">
        <v>582</v>
      </c>
      <c r="C34" s="39">
        <f>_xlfn.IFERROR(VLOOKUP(M34,'[1]Sheet1'!$A$804:$K$838,2,FALSE),0)</f>
        <v>1</v>
      </c>
      <c r="D34" s="40">
        <f>_xlfn.IFERROR(VLOOKUP(M34,'[1]Sheet1'!$A$804:$K$838,3,FALSE)/100,0)</f>
        <v>0.000966183574879227</v>
      </c>
      <c r="E34" s="41">
        <f>_xlfn.IFERROR(VLOOKUP(M34,'[1]Sheet1'!$A$804:$K$838,4,FALSE),0)</f>
        <v>0</v>
      </c>
      <c r="F34" s="40">
        <f>_xlfn.IFERROR(VLOOKUP(M34,'[1]Sheet1'!$A$804:$K$838,5,FALSE)/100,0)</f>
        <v>0</v>
      </c>
      <c r="G34" s="41">
        <f>_xlfn.IFERROR(VLOOKUP(M34,'[1]Sheet1'!$A$804:$K$838,6,FALSE),0)</f>
        <v>0</v>
      </c>
      <c r="H34" s="40">
        <f>_xlfn.IFERROR(VLOOKUP(M34,'[1]Sheet1'!$A$804:$K$838,7,FALSE)/100,0)</f>
        <v>0</v>
      </c>
      <c r="I34" s="41">
        <f>_xlfn.IFERROR(VLOOKUP(M34,'[1]Sheet1'!$A$804:$K$838,8,FALSE),0)</f>
        <v>0</v>
      </c>
      <c r="J34" s="16">
        <f>_xlfn.IFERROR(VLOOKUP(M34,'[1]Sheet1'!$A$804:$K$838,9,FALSE)/100,0)</f>
        <v>0</v>
      </c>
      <c r="K34" s="43">
        <f>_xlfn.IFERROR(VLOOKUP(M34,'[1]Sheet1'!$A$804:$K$838,10,FALSE),0)</f>
        <v>1</v>
      </c>
      <c r="L34" s="108">
        <f>_xlfn.IFERROR(VLOOKUP(M34,'[1]Sheet1'!$A$804:$K$838,11,FALSE)/100,0)</f>
        <v>0.000390015600624025</v>
      </c>
      <c r="M34" s="322" t="s">
        <v>1043</v>
      </c>
    </row>
    <row r="35" spans="1:13" ht="29.25" thickBot="1">
      <c r="A35" s="223">
        <v>79</v>
      </c>
      <c r="B35" s="228" t="s">
        <v>583</v>
      </c>
      <c r="C35" s="62">
        <f>_xlfn.IFERROR(VLOOKUP(M35,'[1]Sheet1'!$A$804:$K$838,2,FALSE),0)</f>
        <v>0</v>
      </c>
      <c r="D35" s="63">
        <f>_xlfn.IFERROR(VLOOKUP(M35,'[1]Sheet1'!$A$804:$K$838,3,FALSE)/100,0)</f>
        <v>0</v>
      </c>
      <c r="E35" s="64">
        <f>_xlfn.IFERROR(VLOOKUP(M35,'[1]Sheet1'!$A$804:$K$838,4,FALSE),0)</f>
        <v>0</v>
      </c>
      <c r="F35" s="63">
        <f>_xlfn.IFERROR(VLOOKUP(M35,'[1]Sheet1'!$A$804:$K$838,5,FALSE)/100,0)</f>
        <v>0</v>
      </c>
      <c r="G35" s="64">
        <f>_xlfn.IFERROR(VLOOKUP(M35,'[1]Sheet1'!$A$804:$K$838,6,FALSE),0)</f>
        <v>0</v>
      </c>
      <c r="H35" s="63">
        <f>_xlfn.IFERROR(VLOOKUP(M35,'[1]Sheet1'!$A$804:$K$838,7,FALSE)/100,0)</f>
        <v>0</v>
      </c>
      <c r="I35" s="64">
        <f>_xlfn.IFERROR(VLOOKUP(M35,'[1]Sheet1'!$A$804:$K$838,8,FALSE),0)</f>
        <v>0</v>
      </c>
      <c r="J35" s="20">
        <f>_xlfn.IFERROR(VLOOKUP(M35,'[1]Sheet1'!$A$804:$K$838,9,FALSE)/100,0)</f>
        <v>0</v>
      </c>
      <c r="K35" s="65">
        <f>_xlfn.IFERROR(VLOOKUP(M35,'[1]Sheet1'!$A$804:$K$838,10,FALSE),0)</f>
        <v>0</v>
      </c>
      <c r="L35" s="113">
        <f>_xlfn.IFERROR(VLOOKUP(M35,'[1]Sheet1'!$A$804:$K$838,11,FALSE)/100,0)</f>
        <v>0</v>
      </c>
      <c r="M35" s="322" t="s">
        <v>966</v>
      </c>
    </row>
    <row r="36" spans="1:12" ht="15">
      <c r="A36" s="221">
        <v>80</v>
      </c>
      <c r="B36" s="182" t="s">
        <v>584</v>
      </c>
      <c r="C36" s="183">
        <f>_xlfn.IFERROR(VLOOKUP(M36,'[1]Sheet1'!$A$804:$K$838,2,FALSE),0)</f>
        <v>0</v>
      </c>
      <c r="D36" s="197">
        <f>_xlfn.IFERROR(VLOOKUP(M36,'[1]Sheet1'!$A$804:$K$838,3,FALSE)/100,0)</f>
        <v>0</v>
      </c>
      <c r="E36" s="198">
        <f>_xlfn.IFERROR(VLOOKUP(M36,'[1]Sheet1'!$A$804:$K$838,4,FALSE),0)</f>
        <v>0</v>
      </c>
      <c r="F36" s="197">
        <f>_xlfn.IFERROR(VLOOKUP(M36,'[1]Sheet1'!$A$804:$K$838,5,FALSE)/100,0)</f>
        <v>0</v>
      </c>
      <c r="G36" s="198">
        <f>_xlfn.IFERROR(VLOOKUP(M36,'[1]Sheet1'!$A$804:$K$838,6,FALSE),0)</f>
        <v>0</v>
      </c>
      <c r="H36" s="197">
        <f>_xlfn.IFERROR(VLOOKUP(M36,'[1]Sheet1'!$A$804:$K$838,7,FALSE)/100,0)</f>
        <v>0</v>
      </c>
      <c r="I36" s="198">
        <f>_xlfn.IFERROR(VLOOKUP(M36,'[1]Sheet1'!$A$804:$K$838,8,FALSE),0)</f>
        <v>0</v>
      </c>
      <c r="J36" s="137">
        <f>_xlfn.IFERROR(VLOOKUP(M36,'[1]Sheet1'!$A$804:$K$838,9,FALSE)/100,0)</f>
        <v>0</v>
      </c>
      <c r="K36" s="136">
        <f>_xlfn.IFERROR(VLOOKUP(M36,'[1]Sheet1'!$A$804:$K$838,10,FALSE),0)</f>
        <v>0</v>
      </c>
      <c r="L36" s="137">
        <f>_xlfn.IFERROR(VLOOKUP(M36,'[1]Sheet1'!$A$804:$K$838,11,FALSE)/100,0)</f>
        <v>0</v>
      </c>
    </row>
    <row r="37" spans="1:12" ht="15">
      <c r="A37" s="222">
        <v>81</v>
      </c>
      <c r="B37" s="227" t="s">
        <v>585</v>
      </c>
      <c r="C37" s="39">
        <f>_xlfn.IFERROR(VLOOKUP(M37,'[1]Sheet1'!$A$804:$K$838,2,FALSE),0)</f>
        <v>0</v>
      </c>
      <c r="D37" s="40">
        <f>_xlfn.IFERROR(VLOOKUP(M37,'[1]Sheet1'!$A$804:$K$838,3,FALSE)/100,0)</f>
        <v>0</v>
      </c>
      <c r="E37" s="41">
        <f>_xlfn.IFERROR(VLOOKUP(M37,'[1]Sheet1'!$A$804:$K$838,4,FALSE),0)</f>
        <v>0</v>
      </c>
      <c r="F37" s="40">
        <f>_xlfn.IFERROR(VLOOKUP(M37,'[1]Sheet1'!$A$804:$K$838,5,FALSE)/100,0)</f>
        <v>0</v>
      </c>
      <c r="G37" s="41">
        <f>_xlfn.IFERROR(VLOOKUP(M37,'[1]Sheet1'!$A$804:$K$838,6,FALSE),0)</f>
        <v>0</v>
      </c>
      <c r="H37" s="40">
        <f>_xlfn.IFERROR(VLOOKUP(M37,'[1]Sheet1'!$A$804:$K$838,7,FALSE)/100,0)</f>
        <v>0</v>
      </c>
      <c r="I37" s="41">
        <f>_xlfn.IFERROR(VLOOKUP(M37,'[1]Sheet1'!$A$804:$K$838,8,FALSE),0)</f>
        <v>0</v>
      </c>
      <c r="J37" s="16">
        <f>_xlfn.IFERROR(VLOOKUP(M37,'[1]Sheet1'!$A$804:$K$838,9,FALSE)/100,0)</f>
        <v>0</v>
      </c>
      <c r="K37" s="43">
        <f>_xlfn.IFERROR(VLOOKUP(M37,'[1]Sheet1'!$A$804:$K$838,10,FALSE),0)</f>
        <v>0</v>
      </c>
      <c r="L37" s="108">
        <f>_xlfn.IFERROR(VLOOKUP(M37,'[1]Sheet1'!$A$804:$K$838,11,FALSE)/100,0)</f>
        <v>0</v>
      </c>
    </row>
    <row r="38" spans="1:12" ht="28.5">
      <c r="A38" s="222">
        <v>82</v>
      </c>
      <c r="B38" s="227" t="s">
        <v>586</v>
      </c>
      <c r="C38" s="39">
        <f>_xlfn.IFERROR(VLOOKUP(M38,'[1]Sheet1'!$A$804:$K$838,2,FALSE),0)</f>
        <v>0</v>
      </c>
      <c r="D38" s="40">
        <f>_xlfn.IFERROR(VLOOKUP(M38,'[1]Sheet1'!$A$804:$K$838,3,FALSE)/100,0)</f>
        <v>0</v>
      </c>
      <c r="E38" s="41">
        <f>_xlfn.IFERROR(VLOOKUP(M38,'[1]Sheet1'!$A$804:$K$838,4,FALSE),0)</f>
        <v>0</v>
      </c>
      <c r="F38" s="40">
        <f>_xlfn.IFERROR(VLOOKUP(M38,'[1]Sheet1'!$A$804:$K$838,5,FALSE)/100,0)</f>
        <v>0</v>
      </c>
      <c r="G38" s="41">
        <f>_xlfn.IFERROR(VLOOKUP(M38,'[1]Sheet1'!$A$804:$K$838,6,FALSE),0)</f>
        <v>0</v>
      </c>
      <c r="H38" s="40">
        <f>_xlfn.IFERROR(VLOOKUP(M38,'[1]Sheet1'!$A$804:$K$838,7,FALSE)/100,0)</f>
        <v>0</v>
      </c>
      <c r="I38" s="41">
        <f>_xlfn.IFERROR(VLOOKUP(M38,'[1]Sheet1'!$A$804:$K$838,8,FALSE),0)</f>
        <v>0</v>
      </c>
      <c r="J38" s="16">
        <f>_xlfn.IFERROR(VLOOKUP(M38,'[1]Sheet1'!$A$804:$K$838,9,FALSE)/100,0)</f>
        <v>0</v>
      </c>
      <c r="K38" s="43">
        <f>_xlfn.IFERROR(VLOOKUP(M38,'[1]Sheet1'!$A$804:$K$838,10,FALSE),0)</f>
        <v>0</v>
      </c>
      <c r="L38" s="108">
        <f>_xlfn.IFERROR(VLOOKUP(M38,'[1]Sheet1'!$A$804:$K$838,11,FALSE)/100,0)</f>
        <v>0</v>
      </c>
    </row>
    <row r="39" spans="1:12" ht="29.25" thickBot="1">
      <c r="A39" s="223">
        <v>89</v>
      </c>
      <c r="B39" s="228" t="s">
        <v>587</v>
      </c>
      <c r="C39" s="62">
        <f>_xlfn.IFERROR(VLOOKUP(M39,'[1]Sheet1'!$A$804:$K$838,2,FALSE),0)</f>
        <v>0</v>
      </c>
      <c r="D39" s="63">
        <f>_xlfn.IFERROR(VLOOKUP(M39,'[1]Sheet1'!$A$804:$K$838,3,FALSE)/100,0)</f>
        <v>0</v>
      </c>
      <c r="E39" s="64">
        <f>_xlfn.IFERROR(VLOOKUP(M39,'[1]Sheet1'!$A$804:$K$838,4,FALSE),0)</f>
        <v>0</v>
      </c>
      <c r="F39" s="63">
        <f>_xlfn.IFERROR(VLOOKUP(M39,'[1]Sheet1'!$A$804:$K$838,5,FALSE)/100,0)</f>
        <v>0</v>
      </c>
      <c r="G39" s="64">
        <f>_xlfn.IFERROR(VLOOKUP(M39,'[1]Sheet1'!$A$804:$K$838,6,FALSE),0)</f>
        <v>0</v>
      </c>
      <c r="H39" s="63">
        <f>_xlfn.IFERROR(VLOOKUP(M39,'[1]Sheet1'!$A$804:$K$838,7,FALSE)/100,0)</f>
        <v>0</v>
      </c>
      <c r="I39" s="64">
        <f>_xlfn.IFERROR(VLOOKUP(M39,'[1]Sheet1'!$A$804:$K$838,8,FALSE),0)</f>
        <v>0</v>
      </c>
      <c r="J39" s="20">
        <f>_xlfn.IFERROR(VLOOKUP(M39,'[1]Sheet1'!$A$804:$K$838,9,FALSE)/100,0)</f>
        <v>0</v>
      </c>
      <c r="K39" s="65">
        <f>_xlfn.IFERROR(VLOOKUP(M39,'[1]Sheet1'!$A$804:$K$838,10,FALSE),0)</f>
        <v>0</v>
      </c>
      <c r="L39" s="113">
        <f>_xlfn.IFERROR(VLOOKUP(M39,'[1]Sheet1'!$A$804:$K$838,11,FALSE)/100,0)</f>
        <v>0</v>
      </c>
    </row>
    <row r="40" spans="1:13" ht="28.5">
      <c r="A40" s="221">
        <v>90</v>
      </c>
      <c r="B40" s="182" t="s">
        <v>588</v>
      </c>
      <c r="C40" s="183">
        <f>_xlfn.IFERROR(VLOOKUP(M40,'[1]Sheet1'!$A$804:$K$838,2,FALSE),0)</f>
        <v>1</v>
      </c>
      <c r="D40" s="197">
        <f>_xlfn.IFERROR(VLOOKUP(M40,'[1]Sheet1'!$A$804:$K$838,3,FALSE)/100,0)</f>
        <v>0.000966183574879227</v>
      </c>
      <c r="E40" s="198">
        <f>_xlfn.IFERROR(VLOOKUP(M40,'[1]Sheet1'!$A$804:$K$838,4,FALSE),0)</f>
        <v>1</v>
      </c>
      <c r="F40" s="197">
        <f>_xlfn.IFERROR(VLOOKUP(M40,'[1]Sheet1'!$A$804:$K$838,5,FALSE)/100,0)</f>
        <v>0.0008130081300813007</v>
      </c>
      <c r="G40" s="198">
        <f>_xlfn.IFERROR(VLOOKUP(M40,'[1]Sheet1'!$A$804:$K$838,6,FALSE),0)</f>
        <v>0</v>
      </c>
      <c r="H40" s="197">
        <f>_xlfn.IFERROR(VLOOKUP(M40,'[1]Sheet1'!$A$804:$K$838,7,FALSE)/100,0)</f>
        <v>0</v>
      </c>
      <c r="I40" s="198">
        <f>_xlfn.IFERROR(VLOOKUP(M40,'[1]Sheet1'!$A$804:$K$838,8,FALSE),0)</f>
        <v>0</v>
      </c>
      <c r="J40" s="137">
        <f>_xlfn.IFERROR(VLOOKUP(M40,'[1]Sheet1'!$A$804:$K$838,9,FALSE)/100,0)</f>
        <v>0</v>
      </c>
      <c r="K40" s="136">
        <f>_xlfn.IFERROR(VLOOKUP(M40,'[1]Sheet1'!$A$804:$K$838,10,FALSE),0)</f>
        <v>2</v>
      </c>
      <c r="L40" s="137">
        <f>_xlfn.IFERROR(VLOOKUP(M40,'[1]Sheet1'!$A$804:$K$838,11,FALSE)/100,0)</f>
        <v>0.00078003120124805</v>
      </c>
      <c r="M40" s="322" t="s">
        <v>901</v>
      </c>
    </row>
    <row r="41" spans="1:13" ht="15">
      <c r="A41" s="222">
        <v>91</v>
      </c>
      <c r="B41" s="227" t="s">
        <v>589</v>
      </c>
      <c r="C41" s="39">
        <f>_xlfn.IFERROR(VLOOKUP(M41,'[1]Sheet1'!$A$804:$K$838,2,FALSE),0)</f>
        <v>1</v>
      </c>
      <c r="D41" s="40">
        <f>_xlfn.IFERROR(VLOOKUP(M41,'[1]Sheet1'!$A$804:$K$838,3,FALSE)/100,0)</f>
        <v>0.000966183574879227</v>
      </c>
      <c r="E41" s="41">
        <f>_xlfn.IFERROR(VLOOKUP(M41,'[1]Sheet1'!$A$804:$K$838,4,FALSE),0)</f>
        <v>0</v>
      </c>
      <c r="F41" s="40">
        <f>_xlfn.IFERROR(VLOOKUP(M41,'[1]Sheet1'!$A$804:$K$838,5,FALSE)/100,0)</f>
        <v>0</v>
      </c>
      <c r="G41" s="41">
        <f>_xlfn.IFERROR(VLOOKUP(M41,'[1]Sheet1'!$A$804:$K$838,6,FALSE),0)</f>
        <v>0</v>
      </c>
      <c r="H41" s="40">
        <f>_xlfn.IFERROR(VLOOKUP(M41,'[1]Sheet1'!$A$804:$K$838,7,FALSE)/100,0)</f>
        <v>0</v>
      </c>
      <c r="I41" s="41">
        <f>_xlfn.IFERROR(VLOOKUP(M41,'[1]Sheet1'!$A$804:$K$838,8,FALSE),0)</f>
        <v>0</v>
      </c>
      <c r="J41" s="16">
        <f>_xlfn.IFERROR(VLOOKUP(M41,'[1]Sheet1'!$A$804:$K$838,9,FALSE)/100,0)</f>
        <v>0</v>
      </c>
      <c r="K41" s="43">
        <f>_xlfn.IFERROR(VLOOKUP(M41,'[1]Sheet1'!$A$804:$K$838,10,FALSE),0)</f>
        <v>1</v>
      </c>
      <c r="L41" s="108">
        <f>_xlfn.IFERROR(VLOOKUP(M41,'[1]Sheet1'!$A$804:$K$838,11,FALSE)/100,0)</f>
        <v>0.000390015600624025</v>
      </c>
      <c r="M41" s="322" t="s">
        <v>1044</v>
      </c>
    </row>
    <row r="42" spans="1:13" ht="15">
      <c r="A42" s="222">
        <v>92</v>
      </c>
      <c r="B42" s="227" t="s">
        <v>590</v>
      </c>
      <c r="C42" s="39">
        <f>_xlfn.IFERROR(VLOOKUP(M42,'[1]Sheet1'!$A$804:$K$838,2,FALSE),0)</f>
        <v>0</v>
      </c>
      <c r="D42" s="40">
        <f>_xlfn.IFERROR(VLOOKUP(M42,'[1]Sheet1'!$A$804:$K$838,3,FALSE)/100,0)</f>
        <v>0</v>
      </c>
      <c r="E42" s="41">
        <f>_xlfn.IFERROR(VLOOKUP(M42,'[1]Sheet1'!$A$804:$K$838,4,FALSE),0)</f>
        <v>1</v>
      </c>
      <c r="F42" s="40">
        <f>_xlfn.IFERROR(VLOOKUP(M42,'[1]Sheet1'!$A$804:$K$838,5,FALSE)/100,0)</f>
        <v>0.0008130081300813007</v>
      </c>
      <c r="G42" s="41">
        <f>_xlfn.IFERROR(VLOOKUP(M42,'[1]Sheet1'!$A$804:$K$838,6,FALSE),0)</f>
        <v>0</v>
      </c>
      <c r="H42" s="40">
        <f>_xlfn.IFERROR(VLOOKUP(M42,'[1]Sheet1'!$A$804:$K$838,7,FALSE)/100,0)</f>
        <v>0</v>
      </c>
      <c r="I42" s="41">
        <f>_xlfn.IFERROR(VLOOKUP(M42,'[1]Sheet1'!$A$804:$K$838,8,FALSE),0)</f>
        <v>0</v>
      </c>
      <c r="J42" s="16">
        <f>_xlfn.IFERROR(VLOOKUP(M42,'[1]Sheet1'!$A$804:$K$838,9,FALSE)/100,0)</f>
        <v>0</v>
      </c>
      <c r="K42" s="43">
        <f>_xlfn.IFERROR(VLOOKUP(M42,'[1]Sheet1'!$A$804:$K$838,10,FALSE),0)</f>
        <v>1</v>
      </c>
      <c r="L42" s="108">
        <f>_xlfn.IFERROR(VLOOKUP(M42,'[1]Sheet1'!$A$804:$K$838,11,FALSE)/100,0)</f>
        <v>0.000390015600624025</v>
      </c>
      <c r="M42" s="322" t="s">
        <v>1045</v>
      </c>
    </row>
    <row r="43" spans="1:13" ht="29.25" thickBot="1">
      <c r="A43" s="223">
        <v>99</v>
      </c>
      <c r="B43" s="228" t="s">
        <v>591</v>
      </c>
      <c r="C43" s="62">
        <f>_xlfn.IFERROR(VLOOKUP(M43,'[1]Sheet1'!$A$804:$K$838,2,FALSE),0)</f>
        <v>1</v>
      </c>
      <c r="D43" s="63">
        <f>_xlfn.IFERROR(VLOOKUP(M43,'[1]Sheet1'!$A$804:$K$838,3,FALSE)/100,0)</f>
        <v>0.000966183574879227</v>
      </c>
      <c r="E43" s="64">
        <f>_xlfn.IFERROR(VLOOKUP(M43,'[1]Sheet1'!$A$804:$K$838,4,FALSE),0)</f>
        <v>1</v>
      </c>
      <c r="F43" s="63">
        <f>_xlfn.IFERROR(VLOOKUP(M43,'[1]Sheet1'!$A$804:$K$838,5,FALSE)/100,0)</f>
        <v>0.0008130081300813007</v>
      </c>
      <c r="G43" s="64">
        <f>_xlfn.IFERROR(VLOOKUP(M43,'[1]Sheet1'!$A$804:$K$838,6,FALSE),0)</f>
        <v>0</v>
      </c>
      <c r="H43" s="63">
        <f>_xlfn.IFERROR(VLOOKUP(M43,'[1]Sheet1'!$A$804:$K$838,7,FALSE)/100,0)</f>
        <v>0</v>
      </c>
      <c r="I43" s="64">
        <f>_xlfn.IFERROR(VLOOKUP(M43,'[1]Sheet1'!$A$804:$K$838,8,FALSE),0)</f>
        <v>0</v>
      </c>
      <c r="J43" s="20">
        <f>_xlfn.IFERROR(VLOOKUP(M43,'[1]Sheet1'!$A$804:$K$838,9,FALSE)/100,0)</f>
        <v>0</v>
      </c>
      <c r="K43" s="65">
        <f>_xlfn.IFERROR(VLOOKUP(M43,'[1]Sheet1'!$A$804:$K$838,10,FALSE),0)</f>
        <v>2</v>
      </c>
      <c r="L43" s="113">
        <f>_xlfn.IFERROR(VLOOKUP(M43,'[1]Sheet1'!$A$804:$K$838,11,FALSE)/100,0)</f>
        <v>0.00078003120124805</v>
      </c>
      <c r="M43" s="322" t="s">
        <v>902</v>
      </c>
    </row>
    <row r="44" spans="1:12" ht="28.5">
      <c r="A44" s="221">
        <v>100</v>
      </c>
      <c r="B44" s="182" t="s">
        <v>592</v>
      </c>
      <c r="C44" s="183">
        <f>_xlfn.IFERROR(VLOOKUP(M44,'[1]Sheet1'!$A$804:$K$838,2,FALSE),0)</f>
        <v>0</v>
      </c>
      <c r="D44" s="197">
        <f>_xlfn.IFERROR(VLOOKUP(M44,'[1]Sheet1'!$A$804:$K$838,3,FALSE)/100,0)</f>
        <v>0</v>
      </c>
      <c r="E44" s="198">
        <f>_xlfn.IFERROR(VLOOKUP(M44,'[1]Sheet1'!$A$804:$K$838,4,FALSE),0)</f>
        <v>0</v>
      </c>
      <c r="F44" s="197">
        <f>_xlfn.IFERROR(VLOOKUP(M44,'[1]Sheet1'!$A$804:$K$838,5,FALSE)/100,0)</f>
        <v>0</v>
      </c>
      <c r="G44" s="198">
        <f>_xlfn.IFERROR(VLOOKUP(M44,'[1]Sheet1'!$A$804:$K$838,6,FALSE),0)</f>
        <v>0</v>
      </c>
      <c r="H44" s="197">
        <f>_xlfn.IFERROR(VLOOKUP(M44,'[1]Sheet1'!$A$804:$K$838,7,FALSE)/100,0)</f>
        <v>0</v>
      </c>
      <c r="I44" s="198">
        <f>_xlfn.IFERROR(VLOOKUP(M44,'[1]Sheet1'!$A$804:$K$838,8,FALSE),0)</f>
        <v>0</v>
      </c>
      <c r="J44" s="137">
        <f>_xlfn.IFERROR(VLOOKUP(M44,'[1]Sheet1'!$A$804:$K$838,9,FALSE)/100,0)</f>
        <v>0</v>
      </c>
      <c r="K44" s="136">
        <f>_xlfn.IFERROR(VLOOKUP(M44,'[1]Sheet1'!$A$804:$K$838,10,FALSE),0)</f>
        <v>0</v>
      </c>
      <c r="L44" s="137">
        <f>_xlfn.IFERROR(VLOOKUP(M44,'[1]Sheet1'!$A$804:$K$838,11,FALSE)/100,0)</f>
        <v>0</v>
      </c>
    </row>
    <row r="45" spans="1:12" ht="15">
      <c r="A45" s="222">
        <v>101</v>
      </c>
      <c r="B45" s="227" t="s">
        <v>593</v>
      </c>
      <c r="C45" s="39">
        <f>_xlfn.IFERROR(VLOOKUP(M45,'[1]Sheet1'!$A$804:$K$838,2,FALSE),0)</f>
        <v>0</v>
      </c>
      <c r="D45" s="40">
        <f>_xlfn.IFERROR(VLOOKUP(M45,'[1]Sheet1'!$A$804:$K$838,3,FALSE)/100,0)</f>
        <v>0</v>
      </c>
      <c r="E45" s="41">
        <f>_xlfn.IFERROR(VLOOKUP(M45,'[1]Sheet1'!$A$804:$K$838,4,FALSE),0)</f>
        <v>0</v>
      </c>
      <c r="F45" s="40">
        <f>_xlfn.IFERROR(VLOOKUP(M45,'[1]Sheet1'!$A$804:$K$838,5,FALSE)/100,0)</f>
        <v>0</v>
      </c>
      <c r="G45" s="41">
        <f>_xlfn.IFERROR(VLOOKUP(M45,'[1]Sheet1'!$A$804:$K$838,6,FALSE),0)</f>
        <v>0</v>
      </c>
      <c r="H45" s="40">
        <f>_xlfn.IFERROR(VLOOKUP(M45,'[1]Sheet1'!$A$804:$K$838,7,FALSE)/100,0)</f>
        <v>0</v>
      </c>
      <c r="I45" s="41">
        <f>_xlfn.IFERROR(VLOOKUP(M45,'[1]Sheet1'!$A$804:$K$838,8,FALSE),0)</f>
        <v>0</v>
      </c>
      <c r="J45" s="16">
        <f>_xlfn.IFERROR(VLOOKUP(M45,'[1]Sheet1'!$A$804:$K$838,9,FALSE)/100,0)</f>
        <v>0</v>
      </c>
      <c r="K45" s="43">
        <f>_xlfn.IFERROR(VLOOKUP(M45,'[1]Sheet1'!$A$804:$K$838,10,FALSE),0)</f>
        <v>0</v>
      </c>
      <c r="L45" s="108">
        <f>_xlfn.IFERROR(VLOOKUP(M45,'[1]Sheet1'!$A$804:$K$838,11,FALSE)/100,0)</f>
        <v>0</v>
      </c>
    </row>
    <row r="46" spans="1:12" ht="28.5">
      <c r="A46" s="222">
        <v>102</v>
      </c>
      <c r="B46" s="227" t="s">
        <v>594</v>
      </c>
      <c r="C46" s="39">
        <f>_xlfn.IFERROR(VLOOKUP(M46,'[1]Sheet1'!$A$804:$K$838,2,FALSE),0)</f>
        <v>0</v>
      </c>
      <c r="D46" s="40">
        <f>_xlfn.IFERROR(VLOOKUP(M46,'[1]Sheet1'!$A$804:$K$838,3,FALSE)/100,0)</f>
        <v>0</v>
      </c>
      <c r="E46" s="41">
        <f>_xlfn.IFERROR(VLOOKUP(M46,'[1]Sheet1'!$A$804:$K$838,4,FALSE),0)</f>
        <v>0</v>
      </c>
      <c r="F46" s="40">
        <f>_xlfn.IFERROR(VLOOKUP(M46,'[1]Sheet1'!$A$804:$K$838,5,FALSE)/100,0)</f>
        <v>0</v>
      </c>
      <c r="G46" s="41">
        <f>_xlfn.IFERROR(VLOOKUP(M46,'[1]Sheet1'!$A$804:$K$838,6,FALSE),0)</f>
        <v>0</v>
      </c>
      <c r="H46" s="40">
        <f>_xlfn.IFERROR(VLOOKUP(M46,'[1]Sheet1'!$A$804:$K$838,7,FALSE)/100,0)</f>
        <v>0</v>
      </c>
      <c r="I46" s="41">
        <f>_xlfn.IFERROR(VLOOKUP(M46,'[1]Sheet1'!$A$804:$K$838,8,FALSE),0)</f>
        <v>0</v>
      </c>
      <c r="J46" s="16">
        <f>_xlfn.IFERROR(VLOOKUP(M46,'[1]Sheet1'!$A$804:$K$838,9,FALSE)/100,0)</f>
        <v>0</v>
      </c>
      <c r="K46" s="43">
        <f>_xlfn.IFERROR(VLOOKUP(M46,'[1]Sheet1'!$A$804:$K$838,10,FALSE),0)</f>
        <v>0</v>
      </c>
      <c r="L46" s="108">
        <f>_xlfn.IFERROR(VLOOKUP(M46,'[1]Sheet1'!$A$804:$K$838,11,FALSE)/100,0)</f>
        <v>0</v>
      </c>
    </row>
    <row r="47" spans="1:12" ht="15">
      <c r="A47" s="222">
        <v>103</v>
      </c>
      <c r="B47" s="227" t="s">
        <v>595</v>
      </c>
      <c r="C47" s="39">
        <f>_xlfn.IFERROR(VLOOKUP(M47,'[1]Sheet1'!$A$804:$K$838,2,FALSE),0)</f>
        <v>0</v>
      </c>
      <c r="D47" s="40">
        <f>_xlfn.IFERROR(VLOOKUP(M47,'[1]Sheet1'!$A$804:$K$838,3,FALSE)/100,0)</f>
        <v>0</v>
      </c>
      <c r="E47" s="41">
        <f>_xlfn.IFERROR(VLOOKUP(M47,'[1]Sheet1'!$A$804:$K$838,4,FALSE),0)</f>
        <v>0</v>
      </c>
      <c r="F47" s="40">
        <f>_xlfn.IFERROR(VLOOKUP(M47,'[1]Sheet1'!$A$804:$K$838,5,FALSE)/100,0)</f>
        <v>0</v>
      </c>
      <c r="G47" s="41">
        <f>_xlfn.IFERROR(VLOOKUP(M47,'[1]Sheet1'!$A$804:$K$838,6,FALSE),0)</f>
        <v>0</v>
      </c>
      <c r="H47" s="40">
        <f>_xlfn.IFERROR(VLOOKUP(M47,'[1]Sheet1'!$A$804:$K$838,7,FALSE)/100,0)</f>
        <v>0</v>
      </c>
      <c r="I47" s="41">
        <f>_xlfn.IFERROR(VLOOKUP(M47,'[1]Sheet1'!$A$804:$K$838,8,FALSE),0)</f>
        <v>0</v>
      </c>
      <c r="J47" s="16">
        <f>_xlfn.IFERROR(VLOOKUP(M47,'[1]Sheet1'!$A$804:$K$838,9,FALSE)/100,0)</f>
        <v>0</v>
      </c>
      <c r="K47" s="43">
        <f>_xlfn.IFERROR(VLOOKUP(M47,'[1]Sheet1'!$A$804:$K$838,10,FALSE),0)</f>
        <v>0</v>
      </c>
      <c r="L47" s="108">
        <f>_xlfn.IFERROR(VLOOKUP(M47,'[1]Sheet1'!$A$804:$K$838,11,FALSE)/100,0)</f>
        <v>0</v>
      </c>
    </row>
    <row r="48" spans="1:12" ht="43.5" thickBot="1">
      <c r="A48" s="223">
        <v>109</v>
      </c>
      <c r="B48" s="228" t="s">
        <v>596</v>
      </c>
      <c r="C48" s="62">
        <f>_xlfn.IFERROR(VLOOKUP(M48,'[1]Sheet1'!$A$804:$K$838,2,FALSE),0)</f>
        <v>0</v>
      </c>
      <c r="D48" s="63">
        <f>_xlfn.IFERROR(VLOOKUP(M48,'[1]Sheet1'!$A$804:$K$838,3,FALSE)/100,0)</f>
        <v>0</v>
      </c>
      <c r="E48" s="64">
        <f>_xlfn.IFERROR(VLOOKUP(M48,'[1]Sheet1'!$A$804:$K$838,4,FALSE),0)</f>
        <v>0</v>
      </c>
      <c r="F48" s="63">
        <f>_xlfn.IFERROR(VLOOKUP(M48,'[1]Sheet1'!$A$804:$K$838,5,FALSE)/100,0)</f>
        <v>0</v>
      </c>
      <c r="G48" s="64">
        <f>_xlfn.IFERROR(VLOOKUP(M48,'[1]Sheet1'!$A$804:$K$838,6,FALSE),0)</f>
        <v>0</v>
      </c>
      <c r="H48" s="63">
        <f>_xlfn.IFERROR(VLOOKUP(M48,'[1]Sheet1'!$A$804:$K$838,7,FALSE)/100,0)</f>
        <v>0</v>
      </c>
      <c r="I48" s="64">
        <f>_xlfn.IFERROR(VLOOKUP(M48,'[1]Sheet1'!$A$804:$K$838,8,FALSE),0)</f>
        <v>0</v>
      </c>
      <c r="J48" s="20">
        <f>_xlfn.IFERROR(VLOOKUP(M48,'[1]Sheet1'!$A$804:$K$838,9,FALSE)/100,0)</f>
        <v>0</v>
      </c>
      <c r="K48" s="65">
        <f>_xlfn.IFERROR(VLOOKUP(M48,'[1]Sheet1'!$A$804:$K$838,10,FALSE),0)</f>
        <v>0</v>
      </c>
      <c r="L48" s="113">
        <f>_xlfn.IFERROR(VLOOKUP(M48,'[1]Sheet1'!$A$804:$K$838,11,FALSE)/100,0)</f>
        <v>0</v>
      </c>
    </row>
    <row r="49" spans="1:13" ht="15">
      <c r="A49" s="221">
        <v>110</v>
      </c>
      <c r="B49" s="182" t="s">
        <v>597</v>
      </c>
      <c r="C49" s="183">
        <f>_xlfn.IFERROR(VLOOKUP(M49,'[1]Sheet1'!$A$804:$K$838,2,FALSE),0)</f>
        <v>16</v>
      </c>
      <c r="D49" s="197">
        <f>_xlfn.IFERROR(VLOOKUP(M49,'[1]Sheet1'!$A$804:$K$838,3,FALSE)/100,0)</f>
        <v>0.015458937198067632</v>
      </c>
      <c r="E49" s="198">
        <f>_xlfn.IFERROR(VLOOKUP(M49,'[1]Sheet1'!$A$804:$K$838,4,FALSE),0)</f>
        <v>35</v>
      </c>
      <c r="F49" s="197">
        <f>_xlfn.IFERROR(VLOOKUP(M49,'[1]Sheet1'!$A$804:$K$838,5,FALSE)/100,0)</f>
        <v>0.028455284552845527</v>
      </c>
      <c r="G49" s="198">
        <f>_xlfn.IFERROR(VLOOKUP(M49,'[1]Sheet1'!$A$804:$K$838,6,FALSE),0)</f>
        <v>5</v>
      </c>
      <c r="H49" s="197">
        <f>_xlfn.IFERROR(VLOOKUP(M49,'[1]Sheet1'!$A$804:$K$838,7,FALSE)/100,0)</f>
        <v>0.018050541516245487</v>
      </c>
      <c r="I49" s="198">
        <f>_xlfn.IFERROR(VLOOKUP(M49,'[1]Sheet1'!$A$804:$K$838,8,FALSE),0)</f>
        <v>0</v>
      </c>
      <c r="J49" s="137">
        <f>_xlfn.IFERROR(VLOOKUP(M49,'[1]Sheet1'!$A$804:$K$838,9,FALSE)/100,0)</f>
        <v>0</v>
      </c>
      <c r="K49" s="136">
        <f>_xlfn.IFERROR(VLOOKUP(M49,'[1]Sheet1'!$A$804:$K$838,10,FALSE),0)</f>
        <v>56</v>
      </c>
      <c r="L49" s="137">
        <f>_xlfn.IFERROR(VLOOKUP(M49,'[1]Sheet1'!$A$804:$K$838,11,FALSE)/100,0)</f>
        <v>0.0218408736349454</v>
      </c>
      <c r="M49" s="322" t="s">
        <v>903</v>
      </c>
    </row>
    <row r="50" spans="1:13" ht="28.5">
      <c r="A50" s="222">
        <v>111</v>
      </c>
      <c r="B50" s="227" t="s">
        <v>598</v>
      </c>
      <c r="C50" s="39">
        <f>_xlfn.IFERROR(VLOOKUP(M50,'[1]Sheet1'!$A$804:$K$838,2,FALSE),0)</f>
        <v>6</v>
      </c>
      <c r="D50" s="40">
        <f>_xlfn.IFERROR(VLOOKUP(M50,'[1]Sheet1'!$A$804:$K$838,3,FALSE)/100,0)</f>
        <v>0.005797101449275362</v>
      </c>
      <c r="E50" s="41">
        <f>_xlfn.IFERROR(VLOOKUP(M50,'[1]Sheet1'!$A$804:$K$838,4,FALSE),0)</f>
        <v>7</v>
      </c>
      <c r="F50" s="40">
        <f>_xlfn.IFERROR(VLOOKUP(M50,'[1]Sheet1'!$A$804:$K$838,5,FALSE)/100,0)</f>
        <v>0.005691056910569105</v>
      </c>
      <c r="G50" s="41">
        <f>_xlfn.IFERROR(VLOOKUP(M50,'[1]Sheet1'!$A$804:$K$838,6,FALSE),0)</f>
        <v>5</v>
      </c>
      <c r="H50" s="40">
        <f>_xlfn.IFERROR(VLOOKUP(M50,'[1]Sheet1'!$A$804:$K$838,7,FALSE)/100,0)</f>
        <v>0.018050541516245487</v>
      </c>
      <c r="I50" s="41">
        <f>_xlfn.IFERROR(VLOOKUP(M50,'[1]Sheet1'!$A$804:$K$838,8,FALSE),0)</f>
        <v>0</v>
      </c>
      <c r="J50" s="16">
        <f>_xlfn.IFERROR(VLOOKUP(M50,'[1]Sheet1'!$A$804:$K$838,9,FALSE)/100,0)</f>
        <v>0</v>
      </c>
      <c r="K50" s="43">
        <f>_xlfn.IFERROR(VLOOKUP(M50,'[1]Sheet1'!$A$804:$K$838,10,FALSE),0)</f>
        <v>18</v>
      </c>
      <c r="L50" s="108">
        <f>_xlfn.IFERROR(VLOOKUP(M50,'[1]Sheet1'!$A$804:$K$838,11,FALSE)/100,0)</f>
        <v>0.0070202808112324495</v>
      </c>
      <c r="M50" s="322" t="s">
        <v>904</v>
      </c>
    </row>
    <row r="51" spans="1:13" ht="15">
      <c r="A51" s="222">
        <v>112</v>
      </c>
      <c r="B51" s="227" t="s">
        <v>599</v>
      </c>
      <c r="C51" s="39">
        <f>_xlfn.IFERROR(VLOOKUP(M51,'[1]Sheet1'!$A$804:$K$838,2,FALSE),0)</f>
        <v>7</v>
      </c>
      <c r="D51" s="40">
        <f>_xlfn.IFERROR(VLOOKUP(M51,'[1]Sheet1'!$A$804:$K$838,3,FALSE)/100,0)</f>
        <v>0.00676328502415459</v>
      </c>
      <c r="E51" s="41">
        <f>_xlfn.IFERROR(VLOOKUP(M51,'[1]Sheet1'!$A$804:$K$838,4,FALSE),0)</f>
        <v>12</v>
      </c>
      <c r="F51" s="40">
        <f>_xlfn.IFERROR(VLOOKUP(M51,'[1]Sheet1'!$A$804:$K$838,5,FALSE)/100,0)</f>
        <v>0.00975609756097561</v>
      </c>
      <c r="G51" s="41">
        <f>_xlfn.IFERROR(VLOOKUP(M51,'[1]Sheet1'!$A$804:$K$838,6,FALSE),0)</f>
        <v>3</v>
      </c>
      <c r="H51" s="40">
        <f>_xlfn.IFERROR(VLOOKUP(M51,'[1]Sheet1'!$A$804:$K$838,7,FALSE)/100,0)</f>
        <v>0.01083032490974729</v>
      </c>
      <c r="I51" s="41">
        <f>_xlfn.IFERROR(VLOOKUP(M51,'[1]Sheet1'!$A$804:$K$838,8,FALSE),0)</f>
        <v>2</v>
      </c>
      <c r="J51" s="16">
        <f>_xlfn.IFERROR(VLOOKUP(M51,'[1]Sheet1'!$A$804:$K$838,9,FALSE)/100,0)</f>
        <v>0.09090909090909091</v>
      </c>
      <c r="K51" s="43">
        <f>_xlfn.IFERROR(VLOOKUP(M51,'[1]Sheet1'!$A$804:$K$838,10,FALSE),0)</f>
        <v>24</v>
      </c>
      <c r="L51" s="108">
        <f>_xlfn.IFERROR(VLOOKUP(M51,'[1]Sheet1'!$A$804:$K$838,11,FALSE)/100,0)</f>
        <v>0.0093603744149766</v>
      </c>
      <c r="M51" s="322" t="s">
        <v>905</v>
      </c>
    </row>
    <row r="52" spans="1:13" ht="15.75" thickBot="1">
      <c r="A52" s="223">
        <v>119</v>
      </c>
      <c r="B52" s="228" t="s">
        <v>600</v>
      </c>
      <c r="C52" s="62">
        <f>_xlfn.IFERROR(VLOOKUP(M52,'[1]Sheet1'!$A$804:$K$838,2,FALSE),0)</f>
        <v>5</v>
      </c>
      <c r="D52" s="63">
        <f>_xlfn.IFERROR(VLOOKUP(M52,'[1]Sheet1'!$A$804:$K$838,3,FALSE)/100,0)</f>
        <v>0.004830917874396136</v>
      </c>
      <c r="E52" s="64">
        <f>_xlfn.IFERROR(VLOOKUP(M52,'[1]Sheet1'!$A$804:$K$838,4,FALSE),0)</f>
        <v>5</v>
      </c>
      <c r="F52" s="63">
        <f>_xlfn.IFERROR(VLOOKUP(M52,'[1]Sheet1'!$A$804:$K$838,5,FALSE)/100,0)</f>
        <v>0.0040650406504065045</v>
      </c>
      <c r="G52" s="64">
        <f>_xlfn.IFERROR(VLOOKUP(M52,'[1]Sheet1'!$A$804:$K$838,6,FALSE),0)</f>
        <v>0</v>
      </c>
      <c r="H52" s="63">
        <f>_xlfn.IFERROR(VLOOKUP(M52,'[1]Sheet1'!$A$804:$K$838,7,FALSE)/100,0)</f>
        <v>0</v>
      </c>
      <c r="I52" s="64">
        <f>_xlfn.IFERROR(VLOOKUP(M52,'[1]Sheet1'!$A$804:$K$838,8,FALSE),0)</f>
        <v>0</v>
      </c>
      <c r="J52" s="20">
        <f>_xlfn.IFERROR(VLOOKUP(M52,'[1]Sheet1'!$A$804:$K$838,9,FALSE)/100,0)</f>
        <v>0</v>
      </c>
      <c r="K52" s="65">
        <f>_xlfn.IFERROR(VLOOKUP(M52,'[1]Sheet1'!$A$804:$K$838,10,FALSE),0)</f>
        <v>10</v>
      </c>
      <c r="L52" s="113">
        <f>_xlfn.IFERROR(VLOOKUP(M52,'[1]Sheet1'!$A$804:$K$838,11,FALSE)/100,0)</f>
        <v>0.0039001560062402497</v>
      </c>
      <c r="M52" s="322" t="s">
        <v>906</v>
      </c>
    </row>
    <row r="53" spans="1:13" ht="15.75" thickBot="1">
      <c r="A53" s="231">
        <v>120</v>
      </c>
      <c r="B53" s="180" t="s">
        <v>601</v>
      </c>
      <c r="C53" s="181">
        <f>_xlfn.IFERROR(VLOOKUP(M53,'[1]Sheet1'!$A$804:$K$838,2,FALSE),0)</f>
        <v>19</v>
      </c>
      <c r="D53" s="194">
        <f>_xlfn.IFERROR(VLOOKUP(M53,'[1]Sheet1'!$A$804:$K$838,3,FALSE)/100,0)</f>
        <v>0.018357487922705317</v>
      </c>
      <c r="E53" s="195">
        <f>_xlfn.IFERROR(VLOOKUP(M53,'[1]Sheet1'!$A$804:$K$838,4,FALSE),0)</f>
        <v>53</v>
      </c>
      <c r="F53" s="194">
        <f>_xlfn.IFERROR(VLOOKUP(M53,'[1]Sheet1'!$A$804:$K$838,5,FALSE)/100,0)</f>
        <v>0.04308943089430894</v>
      </c>
      <c r="G53" s="195">
        <f>_xlfn.IFERROR(VLOOKUP(M53,'[1]Sheet1'!$A$804:$K$838,6,FALSE),0)</f>
        <v>23</v>
      </c>
      <c r="H53" s="194">
        <f>_xlfn.IFERROR(VLOOKUP(M53,'[1]Sheet1'!$A$804:$K$838,7,FALSE)/100,0)</f>
        <v>0.08303249097472926</v>
      </c>
      <c r="I53" s="195">
        <f>_xlfn.IFERROR(VLOOKUP(M53,'[1]Sheet1'!$A$804:$K$838,8,FALSE),0)</f>
        <v>3</v>
      </c>
      <c r="J53" s="119">
        <f>_xlfn.IFERROR(VLOOKUP(M53,'[1]Sheet1'!$A$804:$K$838,9,FALSE)/100,0)</f>
        <v>0.13636363636363635</v>
      </c>
      <c r="K53" s="103">
        <f>_xlfn.IFERROR(VLOOKUP(M53,'[1]Sheet1'!$A$804:$K$838,10,FALSE),0)</f>
        <v>98</v>
      </c>
      <c r="L53" s="104">
        <f>_xlfn.IFERROR(VLOOKUP(M53,'[1]Sheet1'!$A$804:$K$838,11,FALSE)/100,0)</f>
        <v>0.038221528861154444</v>
      </c>
      <c r="M53" s="322" t="s">
        <v>907</v>
      </c>
    </row>
    <row r="54" spans="1:13" ht="29.25" thickBot="1">
      <c r="A54" s="224">
        <v>999</v>
      </c>
      <c r="B54" s="189" t="s">
        <v>602</v>
      </c>
      <c r="C54" s="181">
        <f>_xlfn.IFERROR(VLOOKUP(M54,'[1]Sheet1'!$A$804:$K$838,2,FALSE),0)</f>
        <v>30</v>
      </c>
      <c r="D54" s="194">
        <f>_xlfn.IFERROR(VLOOKUP(M54,'[1]Sheet1'!$A$804:$K$838,3,FALSE)/100,0)</f>
        <v>0.028985507246376812</v>
      </c>
      <c r="E54" s="195">
        <f>_xlfn.IFERROR(VLOOKUP(M54,'[1]Sheet1'!$A$804:$K$838,4,FALSE),0)</f>
        <v>29</v>
      </c>
      <c r="F54" s="194">
        <f>_xlfn.IFERROR(VLOOKUP(M54,'[1]Sheet1'!$A$804:$K$838,5,FALSE)/100,0)</f>
        <v>0.023577235772357725</v>
      </c>
      <c r="G54" s="195">
        <f>_xlfn.IFERROR(VLOOKUP(M54,'[1]Sheet1'!$A$804:$K$838,6,FALSE),0)</f>
        <v>5</v>
      </c>
      <c r="H54" s="194">
        <f>_xlfn.IFERROR(VLOOKUP(M54,'[1]Sheet1'!$A$804:$K$838,7,FALSE)/100,0)</f>
        <v>0.018050541516245487</v>
      </c>
      <c r="I54" s="195">
        <f>_xlfn.IFERROR(VLOOKUP(M54,'[1]Sheet1'!$A$804:$K$838,8,FALSE),0)</f>
        <v>6</v>
      </c>
      <c r="J54" s="104">
        <f>_xlfn.IFERROR(VLOOKUP(M54,'[1]Sheet1'!$A$804:$K$838,9,FALSE)/100,0)</f>
        <v>0.2727272727272727</v>
      </c>
      <c r="K54" s="103">
        <f>_xlfn.IFERROR(VLOOKUP(M54,'[1]Sheet1'!$A$804:$K$838,10,FALSE),0)</f>
        <v>70</v>
      </c>
      <c r="L54" s="104">
        <f>_xlfn.IFERROR(VLOOKUP(M54,'[1]Sheet1'!$A$804:$K$838,11,FALSE)/100,0)</f>
        <v>0.027301092043681748</v>
      </c>
      <c r="M54" s="322" t="s">
        <v>908</v>
      </c>
    </row>
    <row r="55" spans="1:13" ht="15.75" thickBot="1">
      <c r="A55" s="408" t="s">
        <v>125</v>
      </c>
      <c r="B55" s="468"/>
      <c r="C55" s="232">
        <f>_xlfn.IFERROR(VLOOKUP(M55,'[1]Sheet1'!$A$804:$K$838,2,FALSE),0)</f>
        <v>1035</v>
      </c>
      <c r="D55" s="24">
        <f>_xlfn.IFERROR(VLOOKUP(M55,'[1]Sheet1'!$A$804:$K$838,3,FALSE)/100,0)</f>
        <v>1</v>
      </c>
      <c r="E55" s="232">
        <f>_xlfn.IFERROR(VLOOKUP(M55,'[1]Sheet1'!$A$804:$K$838,4,FALSE),0)</f>
        <v>1230</v>
      </c>
      <c r="F55" s="24">
        <f>_xlfn.IFERROR(VLOOKUP(M55,'[1]Sheet1'!$A$804:$K$838,5,FALSE)/100,0)</f>
        <v>1</v>
      </c>
      <c r="G55" s="232">
        <f>_xlfn.IFERROR(VLOOKUP(M55,'[1]Sheet1'!$A$804:$K$838,6,FALSE),0)</f>
        <v>277</v>
      </c>
      <c r="H55" s="24">
        <f>_xlfn.IFERROR(VLOOKUP(M55,'[1]Sheet1'!$A$804:$K$838,7,FALSE)/100,0)</f>
        <v>1</v>
      </c>
      <c r="I55" s="232">
        <f>_xlfn.IFERROR(VLOOKUP(M55,'[1]Sheet1'!$A$804:$K$838,8,FALSE),0)</f>
        <v>22</v>
      </c>
      <c r="J55" s="24">
        <f>_xlfn.IFERROR(VLOOKUP(M55,'[1]Sheet1'!$A$804:$K$838,9,FALSE)/100,0)</f>
        <v>1</v>
      </c>
      <c r="K55" s="205">
        <f>_xlfn.IFERROR(VLOOKUP(M55,'[1]Sheet1'!$A$804:$K$838,10,FALSE),0)</f>
        <v>2564</v>
      </c>
      <c r="L55" s="207">
        <f>_xlfn.IFERROR(VLOOKUP(M55,'[1]Sheet1'!$A$804:$K$838,11,FALSE)/100,0)</f>
        <v>1</v>
      </c>
      <c r="M55" s="322" t="s">
        <v>73</v>
      </c>
    </row>
    <row r="56" ht="15">
      <c r="K56" s="329"/>
    </row>
    <row r="57" ht="15">
      <c r="K57" s="329">
        <f>SUM(K5:K54)</f>
        <v>2564</v>
      </c>
    </row>
  </sheetData>
  <sheetProtection/>
  <mergeCells count="10">
    <mergeCell ref="A55:B55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6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50"/>
  <sheetViews>
    <sheetView zoomScalePageLayoutView="0" workbookViewId="0" topLeftCell="A16">
      <selection activeCell="P49" sqref="P49"/>
    </sheetView>
  </sheetViews>
  <sheetFormatPr defaultColWidth="11.421875" defaultRowHeight="15"/>
  <cols>
    <col min="1" max="1" width="7.7109375" style="311" customWidth="1"/>
    <col min="2" max="2" width="46.57421875" style="311" bestFit="1" customWidth="1"/>
    <col min="3" max="17" width="13.8515625" style="311" customWidth="1"/>
    <col min="18" max="16384" width="11.421875" style="311" customWidth="1"/>
  </cols>
  <sheetData>
    <row r="1" spans="1:17" ht="24.75" customHeight="1" thickBot="1" thickTop="1">
      <c r="A1" s="342" t="s">
        <v>653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4"/>
    </row>
    <row r="2" spans="1:17" ht="24.75" customHeight="1" thickBot="1" thickTop="1">
      <c r="A2" s="342" t="s">
        <v>1037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4"/>
    </row>
    <row r="3" spans="1:17" ht="24.75" customHeight="1" thickBot="1" thickTop="1">
      <c r="A3" s="396" t="s">
        <v>603</v>
      </c>
      <c r="B3" s="471" t="s">
        <v>604</v>
      </c>
      <c r="C3" s="390" t="s">
        <v>66</v>
      </c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73" t="s">
        <v>1002</v>
      </c>
    </row>
    <row r="4" spans="1:17" ht="24.75" customHeight="1">
      <c r="A4" s="397"/>
      <c r="B4" s="472"/>
      <c r="C4" s="360">
        <v>2012</v>
      </c>
      <c r="D4" s="359"/>
      <c r="E4" s="360">
        <v>2013</v>
      </c>
      <c r="F4" s="361"/>
      <c r="G4" s="360">
        <v>2014</v>
      </c>
      <c r="H4" s="361"/>
      <c r="I4" s="368">
        <v>2015</v>
      </c>
      <c r="J4" s="386"/>
      <c r="K4" s="360">
        <v>2016</v>
      </c>
      <c r="L4" s="359"/>
      <c r="M4" s="360">
        <v>2017</v>
      </c>
      <c r="N4" s="359"/>
      <c r="O4" s="360">
        <v>2018</v>
      </c>
      <c r="P4" s="359"/>
      <c r="Q4" s="351"/>
    </row>
    <row r="5" spans="1:17" ht="24.75" customHeight="1" thickBot="1">
      <c r="A5" s="376"/>
      <c r="B5" s="473"/>
      <c r="C5" s="30" t="s">
        <v>68</v>
      </c>
      <c r="D5" s="29" t="s">
        <v>67</v>
      </c>
      <c r="E5" s="30" t="s">
        <v>68</v>
      </c>
      <c r="F5" s="31" t="s">
        <v>67</v>
      </c>
      <c r="G5" s="30" t="s">
        <v>68</v>
      </c>
      <c r="H5" s="31" t="s">
        <v>67</v>
      </c>
      <c r="I5" s="8" t="s">
        <v>68</v>
      </c>
      <c r="J5" s="9" t="s">
        <v>67</v>
      </c>
      <c r="K5" s="30" t="s">
        <v>68</v>
      </c>
      <c r="L5" s="29" t="s">
        <v>67</v>
      </c>
      <c r="M5" s="30" t="s">
        <v>68</v>
      </c>
      <c r="N5" s="29" t="s">
        <v>67</v>
      </c>
      <c r="O5" s="30" t="s">
        <v>68</v>
      </c>
      <c r="P5" s="29" t="s">
        <v>67</v>
      </c>
      <c r="Q5" s="352"/>
    </row>
    <row r="6" spans="1:18" ht="29.25" thickBot="1">
      <c r="A6" s="226" t="s">
        <v>367</v>
      </c>
      <c r="B6" s="180" t="s">
        <v>605</v>
      </c>
      <c r="C6" s="181">
        <v>84</v>
      </c>
      <c r="D6" s="119">
        <v>0.03583617747440273</v>
      </c>
      <c r="E6" s="181">
        <v>97</v>
      </c>
      <c r="F6" s="104">
        <v>0.04061976549413735</v>
      </c>
      <c r="G6" s="181">
        <v>109</v>
      </c>
      <c r="H6" s="104">
        <v>0.04737070838765754</v>
      </c>
      <c r="I6" s="181">
        <v>95</v>
      </c>
      <c r="J6" s="119">
        <v>0.04168494953927161</v>
      </c>
      <c r="K6" s="181">
        <v>95</v>
      </c>
      <c r="L6" s="119">
        <v>0.037698412698412696</v>
      </c>
      <c r="M6" s="181">
        <v>116</v>
      </c>
      <c r="N6" s="119">
        <v>0.04541895066562254</v>
      </c>
      <c r="O6" s="181">
        <f>_xlfn.IFERROR(VLOOKUP(R6,'[1]Sheet1'!$A$843:$C$884,2,FALSE),0)</f>
        <v>123</v>
      </c>
      <c r="P6" s="119">
        <f>_xlfn.IFERROR(VLOOKUP(R6,'[1]Sheet1'!$A$843:$C$884,3,FALSE)/100,0)</f>
        <v>0.047971918876755074</v>
      </c>
      <c r="Q6" s="142">
        <f>(O6-M6)/M6</f>
        <v>0.0603448275862069</v>
      </c>
      <c r="R6" s="322" t="s">
        <v>909</v>
      </c>
    </row>
    <row r="7" spans="1:18" ht="15">
      <c r="A7" s="235" t="s">
        <v>184</v>
      </c>
      <c r="B7" s="182" t="s">
        <v>606</v>
      </c>
      <c r="C7" s="183">
        <v>87</v>
      </c>
      <c r="D7" s="196">
        <v>0.037116040955631396</v>
      </c>
      <c r="E7" s="183">
        <v>72</v>
      </c>
      <c r="F7" s="137">
        <v>0.03015075376884422</v>
      </c>
      <c r="G7" s="183">
        <v>68</v>
      </c>
      <c r="H7" s="137">
        <v>0.02955236853541938</v>
      </c>
      <c r="I7" s="183">
        <v>71</v>
      </c>
      <c r="J7" s="196">
        <v>0.031154014918824045</v>
      </c>
      <c r="K7" s="183">
        <v>81</v>
      </c>
      <c r="L7" s="196">
        <v>0.03214285714285714</v>
      </c>
      <c r="M7" s="183">
        <v>70</v>
      </c>
      <c r="N7" s="196">
        <v>0.0274079874706343</v>
      </c>
      <c r="O7" s="183">
        <f>_xlfn.IFERROR(VLOOKUP(R7,'[1]Sheet1'!$A$843:$C$884,2,FALSE),0)</f>
        <v>76</v>
      </c>
      <c r="P7" s="196">
        <f>_xlfn.IFERROR(VLOOKUP(R7,'[1]Sheet1'!$A$843:$C$884,3,FALSE)/100,0)</f>
        <v>0.029641185647425895</v>
      </c>
      <c r="Q7" s="244">
        <f aca="true" t="shared" si="0" ref="Q7:Q47">(O7-M7)/M7</f>
        <v>0.08571428571428572</v>
      </c>
      <c r="R7" s="322" t="s">
        <v>910</v>
      </c>
    </row>
    <row r="8" spans="1:18" ht="28.5">
      <c r="A8" s="236" t="s">
        <v>186</v>
      </c>
      <c r="B8" s="227" t="s">
        <v>607</v>
      </c>
      <c r="C8" s="39">
        <v>77</v>
      </c>
      <c r="D8" s="42">
        <v>0.03284982935153584</v>
      </c>
      <c r="E8" s="39">
        <v>72</v>
      </c>
      <c r="F8" s="16">
        <v>0.03015075376884422</v>
      </c>
      <c r="G8" s="39">
        <v>81</v>
      </c>
      <c r="H8" s="16">
        <v>0.035202086049543675</v>
      </c>
      <c r="I8" s="39">
        <v>66</v>
      </c>
      <c r="J8" s="42">
        <v>0.028960070206230804</v>
      </c>
      <c r="K8" s="39">
        <v>59</v>
      </c>
      <c r="L8" s="42">
        <v>0.023412698412698413</v>
      </c>
      <c r="M8" s="39">
        <v>90</v>
      </c>
      <c r="N8" s="42">
        <v>0.03523884103367267</v>
      </c>
      <c r="O8" s="39">
        <f>_xlfn.IFERROR(VLOOKUP(R8,'[1]Sheet1'!$A$843:$C$884,2,FALSE),0)</f>
        <v>73</v>
      </c>
      <c r="P8" s="42">
        <f>_xlfn.IFERROR(VLOOKUP(R8,'[1]Sheet1'!$A$843:$C$884,3,FALSE)/100,0)</f>
        <v>0.02847113884555382</v>
      </c>
      <c r="Q8" s="245">
        <f t="shared" si="0"/>
        <v>-0.18888888888888888</v>
      </c>
      <c r="R8" s="322" t="s">
        <v>911</v>
      </c>
    </row>
    <row r="9" spans="1:18" ht="15">
      <c r="A9" s="236" t="s">
        <v>188</v>
      </c>
      <c r="B9" s="227" t="s">
        <v>608</v>
      </c>
      <c r="C9" s="39">
        <v>50</v>
      </c>
      <c r="D9" s="42">
        <v>0.021331058020477817</v>
      </c>
      <c r="E9" s="39">
        <v>46</v>
      </c>
      <c r="F9" s="16">
        <v>0.019262981574539362</v>
      </c>
      <c r="G9" s="39">
        <v>42</v>
      </c>
      <c r="H9" s="16">
        <v>0.018252933507170794</v>
      </c>
      <c r="I9" s="39">
        <v>41</v>
      </c>
      <c r="J9" s="42">
        <v>0.017990346643264588</v>
      </c>
      <c r="K9" s="39">
        <v>34</v>
      </c>
      <c r="L9" s="42">
        <v>0.013492063492063493</v>
      </c>
      <c r="M9" s="39">
        <v>36</v>
      </c>
      <c r="N9" s="42">
        <v>0.014095536413469067</v>
      </c>
      <c r="O9" s="39">
        <f>_xlfn.IFERROR(VLOOKUP(R9,'[1]Sheet1'!$A$843:$C$884,2,FALSE),0)</f>
        <v>32</v>
      </c>
      <c r="P9" s="42">
        <f>_xlfn.IFERROR(VLOOKUP(R9,'[1]Sheet1'!$A$843:$C$884,3,FALSE)/100,0)</f>
        <v>0.0124804992199688</v>
      </c>
      <c r="Q9" s="245">
        <f t="shared" si="0"/>
        <v>-0.1111111111111111</v>
      </c>
      <c r="R9" s="322" t="s">
        <v>912</v>
      </c>
    </row>
    <row r="10" spans="1:18" ht="15">
      <c r="A10" s="236" t="s">
        <v>190</v>
      </c>
      <c r="B10" s="227" t="s">
        <v>609</v>
      </c>
      <c r="C10" s="39">
        <v>15</v>
      </c>
      <c r="D10" s="42">
        <v>0.0063993174061433445</v>
      </c>
      <c r="E10" s="39">
        <v>17</v>
      </c>
      <c r="F10" s="16">
        <v>0.00711892797319933</v>
      </c>
      <c r="G10" s="39">
        <v>13</v>
      </c>
      <c r="H10" s="16">
        <v>0.005649717514124294</v>
      </c>
      <c r="I10" s="39">
        <v>15</v>
      </c>
      <c r="J10" s="42">
        <v>0.006581834137779728</v>
      </c>
      <c r="K10" s="39">
        <v>19</v>
      </c>
      <c r="L10" s="42">
        <v>0.00753968253968254</v>
      </c>
      <c r="M10" s="39">
        <v>13</v>
      </c>
      <c r="N10" s="42">
        <v>0.005090054815974941</v>
      </c>
      <c r="O10" s="39">
        <f>_xlfn.IFERROR(VLOOKUP(R10,'[1]Sheet1'!$A$843:$C$884,2,FALSE),0)</f>
        <v>13</v>
      </c>
      <c r="P10" s="42">
        <f>_xlfn.IFERROR(VLOOKUP(R10,'[1]Sheet1'!$A$843:$C$884,3,FALSE)/100,0)</f>
        <v>0.0050702028081123255</v>
      </c>
      <c r="Q10" s="245">
        <f t="shared" si="0"/>
        <v>0</v>
      </c>
      <c r="R10" s="322" t="s">
        <v>913</v>
      </c>
    </row>
    <row r="11" spans="1:18" ht="15">
      <c r="A11" s="236" t="s">
        <v>192</v>
      </c>
      <c r="B11" s="227" t="s">
        <v>610</v>
      </c>
      <c r="C11" s="39">
        <v>3</v>
      </c>
      <c r="D11" s="42">
        <v>0.001279863481228669</v>
      </c>
      <c r="E11" s="39">
        <v>5</v>
      </c>
      <c r="F11" s="16">
        <v>0.0020938023450586263</v>
      </c>
      <c r="G11" s="39">
        <v>2</v>
      </c>
      <c r="H11" s="16">
        <v>0.000869187309865276</v>
      </c>
      <c r="I11" s="39">
        <v>1</v>
      </c>
      <c r="J11" s="42">
        <v>0.00043878894251864854</v>
      </c>
      <c r="K11" s="39">
        <v>5</v>
      </c>
      <c r="L11" s="42">
        <v>0.0019841269841269845</v>
      </c>
      <c r="M11" s="39">
        <v>5</v>
      </c>
      <c r="N11" s="42">
        <v>0.001957713390759593</v>
      </c>
      <c r="O11" s="39">
        <f>_xlfn.IFERROR(VLOOKUP(R11,'[1]Sheet1'!$A$843:$C$884,2,FALSE),0)</f>
        <v>3</v>
      </c>
      <c r="P11" s="42">
        <f>_xlfn.IFERROR(VLOOKUP(R11,'[1]Sheet1'!$A$843:$C$884,3,FALSE)/100,0)</f>
        <v>0.001170046801872075</v>
      </c>
      <c r="Q11" s="245">
        <f t="shared" si="0"/>
        <v>-0.4</v>
      </c>
      <c r="R11" s="322" t="s">
        <v>914</v>
      </c>
    </row>
    <row r="12" spans="1:18" ht="15">
      <c r="A12" s="236" t="s">
        <v>194</v>
      </c>
      <c r="B12" s="227" t="s">
        <v>611</v>
      </c>
      <c r="C12" s="39">
        <v>5</v>
      </c>
      <c r="D12" s="42">
        <v>0.0021331058020477816</v>
      </c>
      <c r="E12" s="39">
        <v>11</v>
      </c>
      <c r="F12" s="16">
        <v>0.0046063651591289785</v>
      </c>
      <c r="G12" s="39">
        <v>5</v>
      </c>
      <c r="H12" s="16">
        <v>0.0021729682746631897</v>
      </c>
      <c r="I12" s="39">
        <v>5</v>
      </c>
      <c r="J12" s="42">
        <v>0.002193944712593243</v>
      </c>
      <c r="K12" s="39">
        <v>2</v>
      </c>
      <c r="L12" s="42">
        <v>0.0007936507936507937</v>
      </c>
      <c r="M12" s="39">
        <v>8</v>
      </c>
      <c r="N12" s="42">
        <v>0.0031323414252153485</v>
      </c>
      <c r="O12" s="39">
        <f>_xlfn.IFERROR(VLOOKUP(R12,'[1]Sheet1'!$A$843:$C$884,2,FALSE),0)</f>
        <v>4</v>
      </c>
      <c r="P12" s="42">
        <f>_xlfn.IFERROR(VLOOKUP(R12,'[1]Sheet1'!$A$843:$C$884,3,FALSE)/100,0)</f>
        <v>0.0015600624024961</v>
      </c>
      <c r="Q12" s="245">
        <f t="shared" si="0"/>
        <v>-0.5</v>
      </c>
      <c r="R12" s="322" t="s">
        <v>915</v>
      </c>
    </row>
    <row r="13" spans="1:18" ht="15">
      <c r="A13" s="236" t="s">
        <v>200</v>
      </c>
      <c r="B13" s="227" t="s">
        <v>612</v>
      </c>
      <c r="C13" s="39">
        <v>36</v>
      </c>
      <c r="D13" s="42">
        <v>0.015358361774744027</v>
      </c>
      <c r="E13" s="39">
        <v>20</v>
      </c>
      <c r="F13" s="16">
        <v>0.008375209380234505</v>
      </c>
      <c r="G13" s="39">
        <v>29</v>
      </c>
      <c r="H13" s="16">
        <v>0.012603215993046502</v>
      </c>
      <c r="I13" s="39">
        <v>26</v>
      </c>
      <c r="J13" s="42">
        <v>0.011408512505484861</v>
      </c>
      <c r="K13" s="39">
        <v>26</v>
      </c>
      <c r="L13" s="42">
        <v>0.010317460317460315</v>
      </c>
      <c r="M13" s="39">
        <v>16</v>
      </c>
      <c r="N13" s="42">
        <v>0.006264682850430697</v>
      </c>
      <c r="O13" s="39">
        <f>_xlfn.IFERROR(VLOOKUP(R13,'[1]Sheet1'!$A$843:$C$884,2,FALSE),0)</f>
        <v>21</v>
      </c>
      <c r="P13" s="42">
        <f>_xlfn.IFERROR(VLOOKUP(R13,'[1]Sheet1'!$A$843:$C$884,3,FALSE)/100,0)</f>
        <v>0.008190327613104524</v>
      </c>
      <c r="Q13" s="245">
        <f t="shared" si="0"/>
        <v>0.3125</v>
      </c>
      <c r="R13" s="322" t="s">
        <v>916</v>
      </c>
    </row>
    <row r="14" spans="1:18" ht="15.75" thickBot="1">
      <c r="A14" s="237" t="s">
        <v>202</v>
      </c>
      <c r="B14" s="228" t="s">
        <v>613</v>
      </c>
      <c r="C14" s="62">
        <v>16</v>
      </c>
      <c r="D14" s="74">
        <v>0.006825938566552901</v>
      </c>
      <c r="E14" s="62">
        <v>9</v>
      </c>
      <c r="F14" s="20">
        <v>0.0037688442211055275</v>
      </c>
      <c r="G14" s="62">
        <v>16</v>
      </c>
      <c r="H14" s="20">
        <v>0.006953498478922208</v>
      </c>
      <c r="I14" s="62">
        <v>12</v>
      </c>
      <c r="J14" s="74">
        <v>0.005265467310223783</v>
      </c>
      <c r="K14" s="62">
        <v>15</v>
      </c>
      <c r="L14" s="74">
        <v>0.005952380952380952</v>
      </c>
      <c r="M14" s="62">
        <v>14</v>
      </c>
      <c r="N14" s="74">
        <v>0.00548159749412686</v>
      </c>
      <c r="O14" s="62">
        <f>_xlfn.IFERROR(VLOOKUP(R14,'[1]Sheet1'!$A$843:$C$884,2,FALSE),0)</f>
        <v>17</v>
      </c>
      <c r="P14" s="74">
        <f>_xlfn.IFERROR(VLOOKUP(R14,'[1]Sheet1'!$A$843:$C$884,3,FALSE)/100,0)</f>
        <v>0.006630265210608425</v>
      </c>
      <c r="Q14" s="246">
        <f t="shared" si="0"/>
        <v>0.21428571428571427</v>
      </c>
      <c r="R14" s="322" t="s">
        <v>917</v>
      </c>
    </row>
    <row r="15" spans="1:18" ht="28.5">
      <c r="A15" s="235" t="s">
        <v>204</v>
      </c>
      <c r="B15" s="182" t="s">
        <v>614</v>
      </c>
      <c r="C15" s="183">
        <v>267</v>
      </c>
      <c r="D15" s="196">
        <v>0.11390784982935154</v>
      </c>
      <c r="E15" s="183">
        <v>269</v>
      </c>
      <c r="F15" s="137">
        <v>0.11264656616415411</v>
      </c>
      <c r="G15" s="183">
        <v>271</v>
      </c>
      <c r="H15" s="137">
        <v>0.11777488048674489</v>
      </c>
      <c r="I15" s="183">
        <v>272</v>
      </c>
      <c r="J15" s="196">
        <v>0.1193505923650724</v>
      </c>
      <c r="K15" s="183">
        <v>289</v>
      </c>
      <c r="L15" s="196">
        <v>0.11468253968253968</v>
      </c>
      <c r="M15" s="183">
        <v>270</v>
      </c>
      <c r="N15" s="196">
        <v>0.10571652310101802</v>
      </c>
      <c r="O15" s="183">
        <f>_xlfn.IFERROR(VLOOKUP(R15,'[1]Sheet1'!$A$843:$C$884,2,FALSE),0)</f>
        <v>283</v>
      </c>
      <c r="P15" s="196">
        <f>_xlfn.IFERROR(VLOOKUP(R15,'[1]Sheet1'!$A$843:$C$884,3,FALSE)/100,0)</f>
        <v>0.11037441497659906</v>
      </c>
      <c r="Q15" s="244">
        <f t="shared" si="0"/>
        <v>0.04814814814814815</v>
      </c>
      <c r="R15" s="322" t="s">
        <v>918</v>
      </c>
    </row>
    <row r="16" spans="1:18" ht="28.5">
      <c r="A16" s="236" t="s">
        <v>206</v>
      </c>
      <c r="B16" s="227" t="s">
        <v>614</v>
      </c>
      <c r="C16" s="39">
        <v>168</v>
      </c>
      <c r="D16" s="42">
        <v>0.07167235494880546</v>
      </c>
      <c r="E16" s="39">
        <v>183</v>
      </c>
      <c r="F16" s="16">
        <v>0.07663316582914573</v>
      </c>
      <c r="G16" s="39">
        <v>179</v>
      </c>
      <c r="H16" s="16">
        <v>0.0777922642329422</v>
      </c>
      <c r="I16" s="39">
        <v>191</v>
      </c>
      <c r="J16" s="42">
        <v>0.08380868802106187</v>
      </c>
      <c r="K16" s="39">
        <v>181</v>
      </c>
      <c r="L16" s="42">
        <v>0.07182539682539682</v>
      </c>
      <c r="M16" s="39">
        <v>176</v>
      </c>
      <c r="N16" s="42">
        <v>0.06891151135473766</v>
      </c>
      <c r="O16" s="39">
        <f>_xlfn.IFERROR(VLOOKUP(R16,'[1]Sheet1'!$A$843:$C$884,2,FALSE),0)</f>
        <v>220</v>
      </c>
      <c r="P16" s="42">
        <f>_xlfn.IFERROR(VLOOKUP(R16,'[1]Sheet1'!$A$843:$C$884,3,FALSE)/100,0)</f>
        <v>0.08580343213728549</v>
      </c>
      <c r="Q16" s="245">
        <f t="shared" si="0"/>
        <v>0.25</v>
      </c>
      <c r="R16" s="322" t="s">
        <v>919</v>
      </c>
    </row>
    <row r="17" spans="1:18" ht="15.75" thickBot="1">
      <c r="A17" s="237" t="s">
        <v>222</v>
      </c>
      <c r="B17" s="228" t="s">
        <v>615</v>
      </c>
      <c r="C17" s="62">
        <v>51</v>
      </c>
      <c r="D17" s="74">
        <v>0.021757679180887373</v>
      </c>
      <c r="E17" s="62">
        <v>58</v>
      </c>
      <c r="F17" s="20">
        <v>0.024288107202680067</v>
      </c>
      <c r="G17" s="62">
        <v>41</v>
      </c>
      <c r="H17" s="20">
        <v>0.017818339852238158</v>
      </c>
      <c r="I17" s="62">
        <v>55</v>
      </c>
      <c r="J17" s="74">
        <v>0.02413339183852567</v>
      </c>
      <c r="K17" s="62">
        <v>69</v>
      </c>
      <c r="L17" s="74">
        <v>0.02738095238095238</v>
      </c>
      <c r="M17" s="62">
        <v>53</v>
      </c>
      <c r="N17" s="74">
        <v>0.020751761942051684</v>
      </c>
      <c r="O17" s="62">
        <f>_xlfn.IFERROR(VLOOKUP(R17,'[1]Sheet1'!$A$843:$C$884,2,FALSE),0)</f>
        <v>59</v>
      </c>
      <c r="P17" s="74">
        <f>_xlfn.IFERROR(VLOOKUP(R17,'[1]Sheet1'!$A$843:$C$884,3,FALSE)/100,0)</f>
        <v>0.023010920436817472</v>
      </c>
      <c r="Q17" s="246">
        <f t="shared" si="0"/>
        <v>0.11320754716981132</v>
      </c>
      <c r="R17" s="322" t="s">
        <v>920</v>
      </c>
    </row>
    <row r="18" spans="1:18" ht="28.5">
      <c r="A18" s="235" t="s">
        <v>224</v>
      </c>
      <c r="B18" s="182" t="s">
        <v>616</v>
      </c>
      <c r="C18" s="183">
        <v>112</v>
      </c>
      <c r="D18" s="196">
        <v>0.04778156996587031</v>
      </c>
      <c r="E18" s="183">
        <v>107</v>
      </c>
      <c r="F18" s="137">
        <v>0.044807370184254604</v>
      </c>
      <c r="G18" s="183">
        <v>99</v>
      </c>
      <c r="H18" s="137">
        <v>0.04302477183833116</v>
      </c>
      <c r="I18" s="183">
        <v>107</v>
      </c>
      <c r="J18" s="196">
        <v>0.04695041684949539</v>
      </c>
      <c r="K18" s="183">
        <v>100</v>
      </c>
      <c r="L18" s="196">
        <v>0.03968253968253968</v>
      </c>
      <c r="M18" s="183">
        <v>104</v>
      </c>
      <c r="N18" s="196">
        <v>0.04072043852779953</v>
      </c>
      <c r="O18" s="183">
        <f>_xlfn.IFERROR(VLOOKUP(R18,'[1]Sheet1'!$A$843:$C$884,2,FALSE),0)</f>
        <v>116</v>
      </c>
      <c r="P18" s="196">
        <f>_xlfn.IFERROR(VLOOKUP(R18,'[1]Sheet1'!$A$843:$C$884,3,FALSE)/100,0)</f>
        <v>0.0452418096723869</v>
      </c>
      <c r="Q18" s="244">
        <f t="shared" si="0"/>
        <v>0.11538461538461539</v>
      </c>
      <c r="R18" s="322" t="s">
        <v>921</v>
      </c>
    </row>
    <row r="19" spans="1:18" ht="28.5">
      <c r="A19" s="236" t="s">
        <v>226</v>
      </c>
      <c r="B19" s="227" t="s">
        <v>616</v>
      </c>
      <c r="C19" s="39">
        <v>80</v>
      </c>
      <c r="D19" s="42">
        <v>0.034129692832764506</v>
      </c>
      <c r="E19" s="39">
        <v>100</v>
      </c>
      <c r="F19" s="16">
        <v>0.04187604690117253</v>
      </c>
      <c r="G19" s="39">
        <v>71</v>
      </c>
      <c r="H19" s="16">
        <v>0.030856149500217298</v>
      </c>
      <c r="I19" s="39">
        <v>63</v>
      </c>
      <c r="J19" s="42">
        <v>0.027643703378674857</v>
      </c>
      <c r="K19" s="39">
        <v>93</v>
      </c>
      <c r="L19" s="42">
        <v>0.03690476190476191</v>
      </c>
      <c r="M19" s="39">
        <v>100</v>
      </c>
      <c r="N19" s="42">
        <v>0.03915426781519186</v>
      </c>
      <c r="O19" s="39">
        <f>_xlfn.IFERROR(VLOOKUP(R19,'[1]Sheet1'!$A$843:$C$884,2,FALSE),0)</f>
        <v>91</v>
      </c>
      <c r="P19" s="42">
        <f>_xlfn.IFERROR(VLOOKUP(R19,'[1]Sheet1'!$A$843:$C$884,3,FALSE)/100,0)</f>
        <v>0.035491419656786274</v>
      </c>
      <c r="Q19" s="245">
        <f t="shared" si="0"/>
        <v>-0.09</v>
      </c>
      <c r="R19" s="322" t="s">
        <v>922</v>
      </c>
    </row>
    <row r="20" spans="1:18" ht="15.75" thickBot="1">
      <c r="A20" s="237" t="s">
        <v>240</v>
      </c>
      <c r="B20" s="228" t="s">
        <v>617</v>
      </c>
      <c r="C20" s="62">
        <v>24</v>
      </c>
      <c r="D20" s="74">
        <v>0.010238907849829351</v>
      </c>
      <c r="E20" s="62">
        <v>33</v>
      </c>
      <c r="F20" s="20">
        <v>0.013819095477386936</v>
      </c>
      <c r="G20" s="62">
        <v>34</v>
      </c>
      <c r="H20" s="20">
        <v>0.01477618426770969</v>
      </c>
      <c r="I20" s="62">
        <v>31</v>
      </c>
      <c r="J20" s="74">
        <v>0.013602457218078104</v>
      </c>
      <c r="K20" s="62">
        <v>27</v>
      </c>
      <c r="L20" s="74">
        <v>0.010714285714285714</v>
      </c>
      <c r="M20" s="62">
        <v>33</v>
      </c>
      <c r="N20" s="74">
        <v>0.012920908379013312</v>
      </c>
      <c r="O20" s="62">
        <f>_xlfn.IFERROR(VLOOKUP(R20,'[1]Sheet1'!$A$843:$C$884,2,FALSE),0)</f>
        <v>27</v>
      </c>
      <c r="P20" s="74">
        <f>_xlfn.IFERROR(VLOOKUP(R20,'[1]Sheet1'!$A$843:$C$884,3,FALSE)/100,0)</f>
        <v>0.010530421216848673</v>
      </c>
      <c r="Q20" s="246">
        <f t="shared" si="0"/>
        <v>-0.18181818181818182</v>
      </c>
      <c r="R20" s="322" t="s">
        <v>923</v>
      </c>
    </row>
    <row r="21" spans="1:18" ht="28.5">
      <c r="A21" s="235" t="s">
        <v>618</v>
      </c>
      <c r="B21" s="182" t="s">
        <v>619</v>
      </c>
      <c r="C21" s="183">
        <v>3</v>
      </c>
      <c r="D21" s="196">
        <v>0.001279863481228669</v>
      </c>
      <c r="E21" s="183">
        <v>6</v>
      </c>
      <c r="F21" s="137">
        <v>0.002512562814070352</v>
      </c>
      <c r="G21" s="183">
        <v>6</v>
      </c>
      <c r="H21" s="137">
        <v>0.002607561929595828</v>
      </c>
      <c r="I21" s="183">
        <v>5</v>
      </c>
      <c r="J21" s="196">
        <v>0.002193944712593243</v>
      </c>
      <c r="K21" s="183">
        <v>4</v>
      </c>
      <c r="L21" s="196">
        <v>0.0015873015873015873</v>
      </c>
      <c r="M21" s="183">
        <v>5</v>
      </c>
      <c r="N21" s="196">
        <v>0.001957713390759593</v>
      </c>
      <c r="O21" s="183">
        <f>_xlfn.IFERROR(VLOOKUP(R21,'[1]Sheet1'!$A$843:$C$884,2,FALSE),0)</f>
        <v>4</v>
      </c>
      <c r="P21" s="196">
        <f>_xlfn.IFERROR(VLOOKUP(R21,'[1]Sheet1'!$A$843:$C$884,3,FALSE)/100,0)</f>
        <v>0.0015600624024961</v>
      </c>
      <c r="Q21" s="244">
        <f t="shared" si="0"/>
        <v>-0.2</v>
      </c>
      <c r="R21" s="322" t="s">
        <v>924</v>
      </c>
    </row>
    <row r="22" spans="1:18" ht="28.5">
      <c r="A22" s="236" t="s">
        <v>242</v>
      </c>
      <c r="B22" s="227" t="s">
        <v>620</v>
      </c>
      <c r="C22" s="39">
        <v>82</v>
      </c>
      <c r="D22" s="42">
        <v>0.03498293515358362</v>
      </c>
      <c r="E22" s="39">
        <v>112</v>
      </c>
      <c r="F22" s="16">
        <v>0.04690117252931323</v>
      </c>
      <c r="G22" s="39">
        <v>74</v>
      </c>
      <c r="H22" s="16">
        <v>0.03215993046501521</v>
      </c>
      <c r="I22" s="39">
        <v>80</v>
      </c>
      <c r="J22" s="42">
        <v>0.035103115401491886</v>
      </c>
      <c r="K22" s="39">
        <v>78</v>
      </c>
      <c r="L22" s="42">
        <v>0.030952380952380953</v>
      </c>
      <c r="M22" s="39">
        <v>109</v>
      </c>
      <c r="N22" s="42">
        <v>0.04267815191855912</v>
      </c>
      <c r="O22" s="39">
        <f>_xlfn.IFERROR(VLOOKUP(R22,'[1]Sheet1'!$A$843:$C$884,2,FALSE),0)</f>
        <v>82</v>
      </c>
      <c r="P22" s="42">
        <f>_xlfn.IFERROR(VLOOKUP(R22,'[1]Sheet1'!$A$843:$C$884,3,FALSE)/100,0)</f>
        <v>0.031981279251170044</v>
      </c>
      <c r="Q22" s="245">
        <f t="shared" si="0"/>
        <v>-0.24770642201834864</v>
      </c>
      <c r="R22" s="322" t="s">
        <v>925</v>
      </c>
    </row>
    <row r="23" spans="1:18" ht="15">
      <c r="A23" s="236" t="s">
        <v>244</v>
      </c>
      <c r="B23" s="227" t="s">
        <v>621</v>
      </c>
      <c r="C23" s="39">
        <v>5</v>
      </c>
      <c r="D23" s="42">
        <v>0.0021331058020477816</v>
      </c>
      <c r="E23" s="39">
        <v>5</v>
      </c>
      <c r="F23" s="16">
        <v>0.0020938023450586263</v>
      </c>
      <c r="G23" s="39">
        <v>4</v>
      </c>
      <c r="H23" s="16">
        <v>0.001738374619730552</v>
      </c>
      <c r="I23" s="39">
        <v>7</v>
      </c>
      <c r="J23" s="42">
        <v>0.00307152259763054</v>
      </c>
      <c r="K23" s="39">
        <v>6</v>
      </c>
      <c r="L23" s="42">
        <v>0.002380952380952381</v>
      </c>
      <c r="M23" s="39">
        <v>1</v>
      </c>
      <c r="N23" s="42">
        <v>0.00039154267815191856</v>
      </c>
      <c r="O23" s="39">
        <f>_xlfn.IFERROR(VLOOKUP(R23,'[1]Sheet1'!$A$843:$C$884,2,FALSE),0)</f>
        <v>8</v>
      </c>
      <c r="P23" s="42">
        <f>_xlfn.IFERROR(VLOOKUP(R23,'[1]Sheet1'!$A$843:$C$884,3,FALSE)/100,0)</f>
        <v>0.0031201248049922</v>
      </c>
      <c r="Q23" s="245">
        <f t="shared" si="0"/>
        <v>7</v>
      </c>
      <c r="R23" s="322" t="s">
        <v>926</v>
      </c>
    </row>
    <row r="24" spans="1:18" ht="15">
      <c r="A24" s="236" t="s">
        <v>246</v>
      </c>
      <c r="B24" s="238" t="s">
        <v>622</v>
      </c>
      <c r="C24" s="39">
        <v>9</v>
      </c>
      <c r="D24" s="42">
        <v>0.0038395904436860067</v>
      </c>
      <c r="E24" s="39">
        <v>5</v>
      </c>
      <c r="F24" s="16">
        <v>0.0020938023450586263</v>
      </c>
      <c r="G24" s="39">
        <v>7</v>
      </c>
      <c r="H24" s="16">
        <v>0.003042155584528466</v>
      </c>
      <c r="I24" s="39">
        <v>9</v>
      </c>
      <c r="J24" s="42">
        <v>0.003949100482667837</v>
      </c>
      <c r="K24" s="39">
        <v>3</v>
      </c>
      <c r="L24" s="42">
        <v>0.0011904761904761906</v>
      </c>
      <c r="M24" s="39">
        <v>10</v>
      </c>
      <c r="N24" s="42">
        <v>0.003915426781519186</v>
      </c>
      <c r="O24" s="39">
        <f>_xlfn.IFERROR(VLOOKUP(R24,'[1]Sheet1'!$A$843:$C$884,2,FALSE),0)</f>
        <v>10</v>
      </c>
      <c r="P24" s="42">
        <f>_xlfn.IFERROR(VLOOKUP(R24,'[1]Sheet1'!$A$843:$C$884,3,FALSE)/100,0)</f>
        <v>0.0039001560062402497</v>
      </c>
      <c r="Q24" s="245">
        <f t="shared" si="0"/>
        <v>0</v>
      </c>
      <c r="R24" s="322" t="s">
        <v>927</v>
      </c>
    </row>
    <row r="25" spans="1:18" ht="15">
      <c r="A25" s="236" t="s">
        <v>623</v>
      </c>
      <c r="B25" s="227" t="s">
        <v>624</v>
      </c>
      <c r="C25" s="39">
        <v>7</v>
      </c>
      <c r="D25" s="42">
        <v>0.0029863481228668944</v>
      </c>
      <c r="E25" s="39">
        <v>16</v>
      </c>
      <c r="F25" s="16">
        <v>0.006700167504187605</v>
      </c>
      <c r="G25" s="39">
        <v>13</v>
      </c>
      <c r="H25" s="16">
        <v>0.005649717514124294</v>
      </c>
      <c r="I25" s="39">
        <v>14</v>
      </c>
      <c r="J25" s="42">
        <v>0.00614304519526108</v>
      </c>
      <c r="K25" s="39">
        <v>26</v>
      </c>
      <c r="L25" s="42">
        <v>0.010317460317460315</v>
      </c>
      <c r="M25" s="39">
        <v>10</v>
      </c>
      <c r="N25" s="42">
        <v>0.003915426781519186</v>
      </c>
      <c r="O25" s="39">
        <f>_xlfn.IFERROR(VLOOKUP(R25,'[1]Sheet1'!$A$843:$C$884,2,FALSE),0)</f>
        <v>6</v>
      </c>
      <c r="P25" s="42">
        <f>_xlfn.IFERROR(VLOOKUP(R25,'[1]Sheet1'!$A$843:$C$884,3,FALSE)/100,0)</f>
        <v>0.00234009360374415</v>
      </c>
      <c r="Q25" s="245">
        <f t="shared" si="0"/>
        <v>-0.4</v>
      </c>
      <c r="R25" s="322" t="s">
        <v>928</v>
      </c>
    </row>
    <row r="26" spans="1:18" ht="15.75" thickBot="1">
      <c r="A26" s="237" t="s">
        <v>254</v>
      </c>
      <c r="B26" s="228" t="s">
        <v>625</v>
      </c>
      <c r="C26" s="62">
        <v>3</v>
      </c>
      <c r="D26" s="74">
        <v>0.001279863481228669</v>
      </c>
      <c r="E26" s="62">
        <v>3</v>
      </c>
      <c r="F26" s="20">
        <v>0.001256281407035176</v>
      </c>
      <c r="G26" s="62">
        <v>3</v>
      </c>
      <c r="H26" s="20">
        <v>0.001303780964797914</v>
      </c>
      <c r="I26" s="62">
        <v>1</v>
      </c>
      <c r="J26" s="74">
        <v>0.00043878894251864854</v>
      </c>
      <c r="K26" s="62">
        <v>4</v>
      </c>
      <c r="L26" s="74">
        <v>0.0015873015873015873</v>
      </c>
      <c r="M26" s="62">
        <v>0</v>
      </c>
      <c r="N26" s="74">
        <v>0</v>
      </c>
      <c r="O26" s="62">
        <f>_xlfn.IFERROR(VLOOKUP(R26,'[1]Sheet1'!$A$843:$C$884,2,FALSE),0)</f>
        <v>2</v>
      </c>
      <c r="P26" s="74">
        <f>_xlfn.IFERROR(VLOOKUP(R26,'[1]Sheet1'!$A$843:$C$884,3,FALSE)/100,0)</f>
        <v>0.00078003120124805</v>
      </c>
      <c r="Q26" s="246"/>
      <c r="R26" s="322" t="s">
        <v>929</v>
      </c>
    </row>
    <row r="27" spans="1:18" ht="28.5">
      <c r="A27" s="235" t="s">
        <v>256</v>
      </c>
      <c r="B27" s="182" t="s">
        <v>626</v>
      </c>
      <c r="C27" s="183">
        <v>10</v>
      </c>
      <c r="D27" s="196">
        <v>0.004266211604095563</v>
      </c>
      <c r="E27" s="183">
        <v>5</v>
      </c>
      <c r="F27" s="137">
        <v>0.0020938023450586263</v>
      </c>
      <c r="G27" s="183">
        <v>10</v>
      </c>
      <c r="H27" s="137">
        <v>0.004345936549326379</v>
      </c>
      <c r="I27" s="183">
        <v>14</v>
      </c>
      <c r="J27" s="196">
        <v>0.00614304519526108</v>
      </c>
      <c r="K27" s="183">
        <v>7</v>
      </c>
      <c r="L27" s="196">
        <v>0.002777777777777778</v>
      </c>
      <c r="M27" s="183">
        <v>7</v>
      </c>
      <c r="N27" s="196">
        <v>0.00274079874706343</v>
      </c>
      <c r="O27" s="183">
        <f>_xlfn.IFERROR(VLOOKUP(R27,'[1]Sheet1'!$A$843:$C$884,2,FALSE),0)</f>
        <v>6</v>
      </c>
      <c r="P27" s="196">
        <f>_xlfn.IFERROR(VLOOKUP(R27,'[1]Sheet1'!$A$843:$C$884,3,FALSE)/100,0)</f>
        <v>0.00234009360374415</v>
      </c>
      <c r="Q27" s="244">
        <f t="shared" si="0"/>
        <v>-0.14285714285714285</v>
      </c>
      <c r="R27" s="322" t="s">
        <v>930</v>
      </c>
    </row>
    <row r="28" spans="1:18" ht="15">
      <c r="A28" s="236" t="s">
        <v>258</v>
      </c>
      <c r="B28" s="227" t="s">
        <v>627</v>
      </c>
      <c r="C28" s="39">
        <v>102</v>
      </c>
      <c r="D28" s="42">
        <v>0.043515358361774746</v>
      </c>
      <c r="E28" s="39">
        <v>104</v>
      </c>
      <c r="F28" s="16">
        <v>0.04355108877721943</v>
      </c>
      <c r="G28" s="39">
        <v>83</v>
      </c>
      <c r="H28" s="16">
        <v>0.036071273359408955</v>
      </c>
      <c r="I28" s="39">
        <v>98</v>
      </c>
      <c r="J28" s="42">
        <v>0.04300131636682756</v>
      </c>
      <c r="K28" s="39">
        <v>114</v>
      </c>
      <c r="L28" s="42">
        <v>0.04523809523809524</v>
      </c>
      <c r="M28" s="39">
        <v>105</v>
      </c>
      <c r="N28" s="42">
        <v>0.041111981205951456</v>
      </c>
      <c r="O28" s="39">
        <f>_xlfn.IFERROR(VLOOKUP(R28,'[1]Sheet1'!$A$843:$C$884,2,FALSE),0)</f>
        <v>90</v>
      </c>
      <c r="P28" s="42">
        <f>_xlfn.IFERROR(VLOOKUP(R28,'[1]Sheet1'!$A$843:$C$884,3,FALSE)/100,0)</f>
        <v>0.035101404056162244</v>
      </c>
      <c r="Q28" s="245">
        <f t="shared" si="0"/>
        <v>-0.14285714285714285</v>
      </c>
      <c r="R28" s="322" t="s">
        <v>931</v>
      </c>
    </row>
    <row r="29" spans="1:18" ht="15">
      <c r="A29" s="236" t="s">
        <v>260</v>
      </c>
      <c r="B29" s="227" t="s">
        <v>628</v>
      </c>
      <c r="C29" s="39">
        <v>74</v>
      </c>
      <c r="D29" s="42">
        <v>0.031569965870307165</v>
      </c>
      <c r="E29" s="39">
        <v>77</v>
      </c>
      <c r="F29" s="16">
        <v>0.032244556113902846</v>
      </c>
      <c r="G29" s="39">
        <v>66</v>
      </c>
      <c r="H29" s="16">
        <v>0.028683181225554105</v>
      </c>
      <c r="I29" s="39">
        <v>61</v>
      </c>
      <c r="J29" s="42">
        <v>0.02676612549363756</v>
      </c>
      <c r="K29" s="39">
        <v>75</v>
      </c>
      <c r="L29" s="42">
        <v>0.029761904761904757</v>
      </c>
      <c r="M29" s="39">
        <v>64</v>
      </c>
      <c r="N29" s="42">
        <v>0.025058731401722788</v>
      </c>
      <c r="O29" s="39">
        <f>_xlfn.IFERROR(VLOOKUP(R29,'[1]Sheet1'!$A$843:$C$884,2,FALSE),0)</f>
        <v>81</v>
      </c>
      <c r="P29" s="42">
        <f>_xlfn.IFERROR(VLOOKUP(R29,'[1]Sheet1'!$A$843:$C$884,3,FALSE)/100,0)</f>
        <v>0.03159126365054602</v>
      </c>
      <c r="Q29" s="245">
        <f t="shared" si="0"/>
        <v>0.265625</v>
      </c>
      <c r="R29" s="322" t="s">
        <v>932</v>
      </c>
    </row>
    <row r="30" spans="1:18" ht="15">
      <c r="A30" s="236" t="s">
        <v>262</v>
      </c>
      <c r="B30" s="227" t="s">
        <v>629</v>
      </c>
      <c r="C30" s="39">
        <v>36</v>
      </c>
      <c r="D30" s="42">
        <v>0.015358361774744027</v>
      </c>
      <c r="E30" s="39">
        <v>38</v>
      </c>
      <c r="F30" s="16">
        <v>0.015912897822445562</v>
      </c>
      <c r="G30" s="39">
        <v>35</v>
      </c>
      <c r="H30" s="16">
        <v>0.015210777922642329</v>
      </c>
      <c r="I30" s="39">
        <v>48</v>
      </c>
      <c r="J30" s="42">
        <v>0.02106186924089513</v>
      </c>
      <c r="K30" s="39">
        <v>34</v>
      </c>
      <c r="L30" s="42">
        <v>0.013492063492063493</v>
      </c>
      <c r="M30" s="39">
        <v>45</v>
      </c>
      <c r="N30" s="42">
        <v>0.017619420516836334</v>
      </c>
      <c r="O30" s="39">
        <f>_xlfn.IFERROR(VLOOKUP(R30,'[1]Sheet1'!$A$843:$C$884,2,FALSE),0)</f>
        <v>45</v>
      </c>
      <c r="P30" s="42">
        <f>_xlfn.IFERROR(VLOOKUP(R30,'[1]Sheet1'!$A$843:$C$884,3,FALSE)/100,0)</f>
        <v>0.017550702028081122</v>
      </c>
      <c r="Q30" s="245">
        <f t="shared" si="0"/>
        <v>0</v>
      </c>
      <c r="R30" s="322" t="s">
        <v>933</v>
      </c>
    </row>
    <row r="31" spans="1:18" ht="15">
      <c r="A31" s="236" t="s">
        <v>630</v>
      </c>
      <c r="B31" s="227" t="s">
        <v>631</v>
      </c>
      <c r="C31" s="39">
        <v>41</v>
      </c>
      <c r="D31" s="42">
        <v>0.01749146757679181</v>
      </c>
      <c r="E31" s="39">
        <v>51</v>
      </c>
      <c r="F31" s="16">
        <v>0.02135678391959799</v>
      </c>
      <c r="G31" s="39">
        <v>40</v>
      </c>
      <c r="H31" s="16">
        <v>0.017383746197305518</v>
      </c>
      <c r="I31" s="39">
        <v>43</v>
      </c>
      <c r="J31" s="42">
        <v>0.018867924528301886</v>
      </c>
      <c r="K31" s="39">
        <v>47</v>
      </c>
      <c r="L31" s="42">
        <v>0.01865079365079365</v>
      </c>
      <c r="M31" s="39">
        <v>50</v>
      </c>
      <c r="N31" s="42">
        <v>0.01957713390759593</v>
      </c>
      <c r="O31" s="39">
        <f>_xlfn.IFERROR(VLOOKUP(R31,'[1]Sheet1'!$A$843:$C$884,2,FALSE),0)</f>
        <v>40</v>
      </c>
      <c r="P31" s="42">
        <f>_xlfn.IFERROR(VLOOKUP(R31,'[1]Sheet1'!$A$843:$C$884,3,FALSE)/100,0)</f>
        <v>0.015600624024960999</v>
      </c>
      <c r="Q31" s="245">
        <f t="shared" si="0"/>
        <v>-0.2</v>
      </c>
      <c r="R31" s="322" t="s">
        <v>934</v>
      </c>
    </row>
    <row r="32" spans="1:18" ht="15">
      <c r="A32" s="222">
        <v>55</v>
      </c>
      <c r="B32" s="227" t="s">
        <v>632</v>
      </c>
      <c r="C32" s="39">
        <v>46</v>
      </c>
      <c r="D32" s="42">
        <v>0.01962457337883959</v>
      </c>
      <c r="E32" s="39">
        <v>38</v>
      </c>
      <c r="F32" s="16">
        <v>0.015912897822445562</v>
      </c>
      <c r="G32" s="39">
        <v>43</v>
      </c>
      <c r="H32" s="16">
        <v>0.018687527162103434</v>
      </c>
      <c r="I32" s="39">
        <v>45</v>
      </c>
      <c r="J32" s="42">
        <v>0.019745502413339184</v>
      </c>
      <c r="K32" s="39">
        <v>45</v>
      </c>
      <c r="L32" s="42">
        <v>0.017857142857142856</v>
      </c>
      <c r="M32" s="39">
        <v>59</v>
      </c>
      <c r="N32" s="42">
        <v>0.023101018010963193</v>
      </c>
      <c r="O32" s="39">
        <f>_xlfn.IFERROR(VLOOKUP(R32,'[1]Sheet1'!$A$843:$C$884,2,FALSE),0)</f>
        <v>46</v>
      </c>
      <c r="P32" s="42">
        <f>_xlfn.IFERROR(VLOOKUP(R32,'[1]Sheet1'!$A$843:$C$884,3,FALSE)/100,0)</f>
        <v>0.01794071762870515</v>
      </c>
      <c r="Q32" s="245">
        <f t="shared" si="0"/>
        <v>-0.22033898305084745</v>
      </c>
      <c r="R32" s="322" t="s">
        <v>935</v>
      </c>
    </row>
    <row r="33" spans="1:18" ht="28.5">
      <c r="A33" s="236" t="s">
        <v>268</v>
      </c>
      <c r="B33" s="227" t="s">
        <v>633</v>
      </c>
      <c r="C33" s="39">
        <v>16</v>
      </c>
      <c r="D33" s="42">
        <v>0.006825938566552901</v>
      </c>
      <c r="E33" s="39">
        <v>15</v>
      </c>
      <c r="F33" s="16">
        <v>0.00628140703517588</v>
      </c>
      <c r="G33" s="39">
        <v>18</v>
      </c>
      <c r="H33" s="16">
        <v>0.007822685788787484</v>
      </c>
      <c r="I33" s="39">
        <v>25</v>
      </c>
      <c r="J33" s="42">
        <v>0.010969723562966213</v>
      </c>
      <c r="K33" s="39">
        <v>38</v>
      </c>
      <c r="L33" s="42">
        <v>0.01507936507936508</v>
      </c>
      <c r="M33" s="39">
        <v>34</v>
      </c>
      <c r="N33" s="42">
        <v>0.01331245105716523</v>
      </c>
      <c r="O33" s="39">
        <f>_xlfn.IFERROR(VLOOKUP(R33,'[1]Sheet1'!$A$843:$C$884,2,FALSE),0)</f>
        <v>24</v>
      </c>
      <c r="P33" s="42">
        <f>_xlfn.IFERROR(VLOOKUP(R33,'[1]Sheet1'!$A$843:$C$884,3,FALSE)/100,0)</f>
        <v>0.0093603744149766</v>
      </c>
      <c r="Q33" s="245">
        <f t="shared" si="0"/>
        <v>-0.29411764705882354</v>
      </c>
      <c r="R33" s="322" t="s">
        <v>936</v>
      </c>
    </row>
    <row r="34" spans="1:18" ht="15.75" thickBot="1">
      <c r="A34" s="237" t="s">
        <v>270</v>
      </c>
      <c r="B34" s="228" t="s">
        <v>634</v>
      </c>
      <c r="C34" s="62">
        <v>1</v>
      </c>
      <c r="D34" s="74">
        <v>0.0004266211604095563</v>
      </c>
      <c r="E34" s="62">
        <v>4</v>
      </c>
      <c r="F34" s="20">
        <v>0.0016750418760469012</v>
      </c>
      <c r="G34" s="62">
        <v>1</v>
      </c>
      <c r="H34" s="20">
        <v>0.000434593654932638</v>
      </c>
      <c r="I34" s="62">
        <v>2</v>
      </c>
      <c r="J34" s="74">
        <v>0.0008775778850372971</v>
      </c>
      <c r="K34" s="62">
        <v>3</v>
      </c>
      <c r="L34" s="74">
        <v>0.0011904761904761906</v>
      </c>
      <c r="M34" s="62">
        <v>1</v>
      </c>
      <c r="N34" s="74">
        <v>0.00039154267815191856</v>
      </c>
      <c r="O34" s="62">
        <f>_xlfn.IFERROR(VLOOKUP(R34,'[1]Sheet1'!$A$843:$C$884,2,FALSE),0)</f>
        <v>5</v>
      </c>
      <c r="P34" s="74">
        <f>_xlfn.IFERROR(VLOOKUP(R34,'[1]Sheet1'!$A$843:$C$884,3,FALSE)/100,0)</f>
        <v>0.0019500780031201249</v>
      </c>
      <c r="Q34" s="246">
        <f t="shared" si="0"/>
        <v>4</v>
      </c>
      <c r="R34" s="322" t="s">
        <v>937</v>
      </c>
    </row>
    <row r="35" spans="1:18" ht="28.5">
      <c r="A35" s="235" t="s">
        <v>272</v>
      </c>
      <c r="B35" s="182" t="s">
        <v>635</v>
      </c>
      <c r="C35" s="183">
        <v>9</v>
      </c>
      <c r="D35" s="196">
        <v>0.0038395904436860067</v>
      </c>
      <c r="E35" s="183">
        <v>9</v>
      </c>
      <c r="F35" s="137">
        <v>0.0037688442211055275</v>
      </c>
      <c r="G35" s="183">
        <v>6</v>
      </c>
      <c r="H35" s="137">
        <v>0.002607561929595828</v>
      </c>
      <c r="I35" s="183">
        <v>13</v>
      </c>
      <c r="J35" s="196">
        <v>0.005704256252742431</v>
      </c>
      <c r="K35" s="183">
        <v>15</v>
      </c>
      <c r="L35" s="196">
        <v>0.005952380952380952</v>
      </c>
      <c r="M35" s="183">
        <v>10</v>
      </c>
      <c r="N35" s="196">
        <v>0.003915426781519186</v>
      </c>
      <c r="O35" s="183">
        <f>_xlfn.IFERROR(VLOOKUP(R35,'[1]Sheet1'!$A$843:$C$884,2,FALSE),0)</f>
        <v>5</v>
      </c>
      <c r="P35" s="196">
        <f>_xlfn.IFERROR(VLOOKUP(R35,'[1]Sheet1'!$A$843:$C$884,3,FALSE)/100,0)</f>
        <v>0.0019500780031201249</v>
      </c>
      <c r="Q35" s="244">
        <f t="shared" si="0"/>
        <v>-0.5</v>
      </c>
      <c r="R35" s="322" t="s">
        <v>938</v>
      </c>
    </row>
    <row r="36" spans="1:18" ht="15">
      <c r="A36" s="236" t="s">
        <v>274</v>
      </c>
      <c r="B36" s="227" t="s">
        <v>636</v>
      </c>
      <c r="C36" s="39">
        <v>18</v>
      </c>
      <c r="D36" s="42">
        <v>0.007679180887372013</v>
      </c>
      <c r="E36" s="39">
        <v>14</v>
      </c>
      <c r="F36" s="16">
        <v>0.005862646566164154</v>
      </c>
      <c r="G36" s="39">
        <v>26</v>
      </c>
      <c r="H36" s="16">
        <v>0.011299435028248588</v>
      </c>
      <c r="I36" s="39">
        <v>12</v>
      </c>
      <c r="J36" s="42">
        <v>0.005265467310223783</v>
      </c>
      <c r="K36" s="39">
        <v>17</v>
      </c>
      <c r="L36" s="42">
        <v>0.006746031746031746</v>
      </c>
      <c r="M36" s="39">
        <v>14</v>
      </c>
      <c r="N36" s="42">
        <v>0.00548159749412686</v>
      </c>
      <c r="O36" s="39">
        <f>_xlfn.IFERROR(VLOOKUP(R36,'[1]Sheet1'!$A$843:$C$884,2,FALSE),0)</f>
        <v>21</v>
      </c>
      <c r="P36" s="42">
        <f>_xlfn.IFERROR(VLOOKUP(R36,'[1]Sheet1'!$A$843:$C$884,3,FALSE)/100,0)</f>
        <v>0.008190327613104524</v>
      </c>
      <c r="Q36" s="245">
        <f t="shared" si="0"/>
        <v>0.5</v>
      </c>
      <c r="R36" s="322" t="s">
        <v>939</v>
      </c>
    </row>
    <row r="37" spans="1:18" ht="15">
      <c r="A37" s="236" t="s">
        <v>276</v>
      </c>
      <c r="B37" s="227" t="s">
        <v>637</v>
      </c>
      <c r="C37" s="39">
        <v>193</v>
      </c>
      <c r="D37" s="42">
        <v>0.08233788395904437</v>
      </c>
      <c r="E37" s="39">
        <v>169</v>
      </c>
      <c r="F37" s="16">
        <v>0.07077051926298157</v>
      </c>
      <c r="G37" s="39">
        <v>150</v>
      </c>
      <c r="H37" s="16">
        <v>0.0651890482398957</v>
      </c>
      <c r="I37" s="39">
        <v>155</v>
      </c>
      <c r="J37" s="42">
        <v>0.06801228609039052</v>
      </c>
      <c r="K37" s="39">
        <v>196</v>
      </c>
      <c r="L37" s="42">
        <v>0.07777777777777777</v>
      </c>
      <c r="M37" s="39">
        <v>178</v>
      </c>
      <c r="N37" s="42">
        <v>0.0696945967110415</v>
      </c>
      <c r="O37" s="39">
        <f>_xlfn.IFERROR(VLOOKUP(R37,'[1]Sheet1'!$A$843:$C$884,2,FALSE),0)</f>
        <v>141</v>
      </c>
      <c r="P37" s="42">
        <f>_xlfn.IFERROR(VLOOKUP(R37,'[1]Sheet1'!$A$843:$C$884,3,FALSE)/100,0)</f>
        <v>0.05499219968798751</v>
      </c>
      <c r="Q37" s="245">
        <f t="shared" si="0"/>
        <v>-0.20786516853932585</v>
      </c>
      <c r="R37" s="322" t="s">
        <v>940</v>
      </c>
    </row>
    <row r="38" spans="1:18" ht="15">
      <c r="A38" s="236" t="s">
        <v>278</v>
      </c>
      <c r="B38" s="227" t="s">
        <v>638</v>
      </c>
      <c r="C38" s="39">
        <v>67</v>
      </c>
      <c r="D38" s="42">
        <v>0.02858361774744027</v>
      </c>
      <c r="E38" s="39">
        <v>68</v>
      </c>
      <c r="F38" s="16">
        <v>0.02847571189279732</v>
      </c>
      <c r="G38" s="39">
        <v>49</v>
      </c>
      <c r="H38" s="16">
        <v>0.021295089091699262</v>
      </c>
      <c r="I38" s="39">
        <v>45</v>
      </c>
      <c r="J38" s="42">
        <v>0.019745502413339184</v>
      </c>
      <c r="K38" s="39">
        <v>52</v>
      </c>
      <c r="L38" s="42">
        <v>0.02063492063492063</v>
      </c>
      <c r="M38" s="39">
        <v>67</v>
      </c>
      <c r="N38" s="42">
        <v>0.02623335943617854</v>
      </c>
      <c r="O38" s="39">
        <f>_xlfn.IFERROR(VLOOKUP(R38,'[1]Sheet1'!$A$843:$C$884,2,FALSE),0)</f>
        <v>58</v>
      </c>
      <c r="P38" s="42">
        <f>_xlfn.IFERROR(VLOOKUP(R38,'[1]Sheet1'!$A$843:$C$884,3,FALSE)/100,0)</f>
        <v>0.02262090483619345</v>
      </c>
      <c r="Q38" s="245">
        <f t="shared" si="0"/>
        <v>-0.13432835820895522</v>
      </c>
      <c r="R38" s="322" t="s">
        <v>941</v>
      </c>
    </row>
    <row r="39" spans="1:18" ht="15">
      <c r="A39" s="236" t="s">
        <v>280</v>
      </c>
      <c r="B39" s="227" t="s">
        <v>639</v>
      </c>
      <c r="C39" s="39">
        <v>40</v>
      </c>
      <c r="D39" s="42">
        <v>0.017064846416382253</v>
      </c>
      <c r="E39" s="39">
        <v>48</v>
      </c>
      <c r="F39" s="16">
        <v>0.020100502512562814</v>
      </c>
      <c r="G39" s="39">
        <v>52</v>
      </c>
      <c r="H39" s="16">
        <v>0.022598870056497175</v>
      </c>
      <c r="I39" s="39">
        <v>47</v>
      </c>
      <c r="J39" s="42">
        <v>0.020623080298376482</v>
      </c>
      <c r="K39" s="39">
        <v>50</v>
      </c>
      <c r="L39" s="42">
        <v>0.01984126984126984</v>
      </c>
      <c r="M39" s="39">
        <v>66</v>
      </c>
      <c r="N39" s="42">
        <v>0.025841816758026624</v>
      </c>
      <c r="O39" s="39">
        <f>_xlfn.IFERROR(VLOOKUP(R39,'[1]Sheet1'!$A$843:$C$884,2,FALSE),0)</f>
        <v>45</v>
      </c>
      <c r="P39" s="42">
        <f>_xlfn.IFERROR(VLOOKUP(R39,'[1]Sheet1'!$A$843:$C$884,3,FALSE)/100,0)</f>
        <v>0.017550702028081122</v>
      </c>
      <c r="Q39" s="245">
        <f t="shared" si="0"/>
        <v>-0.3181818181818182</v>
      </c>
      <c r="R39" s="322" t="s">
        <v>942</v>
      </c>
    </row>
    <row r="40" spans="1:18" ht="15">
      <c r="A40" s="236" t="s">
        <v>282</v>
      </c>
      <c r="B40" s="227" t="s">
        <v>640</v>
      </c>
      <c r="C40" s="39">
        <v>8</v>
      </c>
      <c r="D40" s="42">
        <v>0.0034129692832764505</v>
      </c>
      <c r="E40" s="39">
        <v>4</v>
      </c>
      <c r="F40" s="16">
        <v>0.0016750418760469012</v>
      </c>
      <c r="G40" s="39">
        <v>4</v>
      </c>
      <c r="H40" s="16">
        <v>0.001738374619730552</v>
      </c>
      <c r="I40" s="39">
        <v>4</v>
      </c>
      <c r="J40" s="42">
        <v>0.0017551557700745941</v>
      </c>
      <c r="K40" s="39">
        <v>5</v>
      </c>
      <c r="L40" s="42">
        <v>0.0019841269841269845</v>
      </c>
      <c r="M40" s="39">
        <v>4</v>
      </c>
      <c r="N40" s="42">
        <v>0.0015661707126076742</v>
      </c>
      <c r="O40" s="39">
        <f>_xlfn.IFERROR(VLOOKUP(R40,'[1]Sheet1'!$A$843:$C$884,2,FALSE),0)</f>
        <v>4</v>
      </c>
      <c r="P40" s="42">
        <f>_xlfn.IFERROR(VLOOKUP(R40,'[1]Sheet1'!$A$843:$C$884,3,FALSE)/100,0)</f>
        <v>0.0015600624024961</v>
      </c>
      <c r="Q40" s="245">
        <f t="shared" si="0"/>
        <v>0</v>
      </c>
      <c r="R40" s="322" t="s">
        <v>943</v>
      </c>
    </row>
    <row r="41" spans="1:18" ht="28.5">
      <c r="A41" s="236" t="s">
        <v>286</v>
      </c>
      <c r="B41" s="227" t="s">
        <v>641</v>
      </c>
      <c r="C41" s="39">
        <v>10</v>
      </c>
      <c r="D41" s="42">
        <v>0.004266211604095563</v>
      </c>
      <c r="E41" s="39">
        <v>10</v>
      </c>
      <c r="F41" s="16">
        <v>0.0041876046901172526</v>
      </c>
      <c r="G41" s="39">
        <v>16</v>
      </c>
      <c r="H41" s="16">
        <v>0.006953498478922208</v>
      </c>
      <c r="I41" s="39">
        <v>11</v>
      </c>
      <c r="J41" s="42">
        <v>0.004826678367705134</v>
      </c>
      <c r="K41" s="39">
        <v>27</v>
      </c>
      <c r="L41" s="42">
        <v>0.010714285714285714</v>
      </c>
      <c r="M41" s="39">
        <v>13</v>
      </c>
      <c r="N41" s="42">
        <v>0.005090054815974941</v>
      </c>
      <c r="O41" s="39">
        <f>_xlfn.IFERROR(VLOOKUP(R41,'[1]Sheet1'!$A$843:$C$884,2,FALSE),0)</f>
        <v>13</v>
      </c>
      <c r="P41" s="42">
        <f>_xlfn.IFERROR(VLOOKUP(R41,'[1]Sheet1'!$A$843:$C$884,3,FALSE)/100,0)</f>
        <v>0.0050702028081123255</v>
      </c>
      <c r="Q41" s="245">
        <f t="shared" si="0"/>
        <v>0</v>
      </c>
      <c r="R41" s="322" t="s">
        <v>944</v>
      </c>
    </row>
    <row r="42" spans="1:18" ht="15.75" thickBot="1">
      <c r="A42" s="237" t="s">
        <v>288</v>
      </c>
      <c r="B42" s="228" t="s">
        <v>642</v>
      </c>
      <c r="C42" s="62">
        <v>3</v>
      </c>
      <c r="D42" s="74">
        <v>0.001279863481228669</v>
      </c>
      <c r="E42" s="62">
        <v>3</v>
      </c>
      <c r="F42" s="20">
        <v>0.001256281407035176</v>
      </c>
      <c r="G42" s="62">
        <v>4</v>
      </c>
      <c r="H42" s="20">
        <v>0.001738374619730552</v>
      </c>
      <c r="I42" s="62">
        <v>8</v>
      </c>
      <c r="J42" s="74">
        <v>0.0035103115401491883</v>
      </c>
      <c r="K42" s="62">
        <v>7</v>
      </c>
      <c r="L42" s="74">
        <v>0.002777777777777778</v>
      </c>
      <c r="M42" s="62">
        <v>3</v>
      </c>
      <c r="N42" s="74">
        <v>0.0011746280344557558</v>
      </c>
      <c r="O42" s="62">
        <f>_xlfn.IFERROR(VLOOKUP(R42,'[1]Sheet1'!$A$843:$C$884,2,FALSE),0)</f>
        <v>7</v>
      </c>
      <c r="P42" s="74">
        <f>_xlfn.IFERROR(VLOOKUP(R42,'[1]Sheet1'!$A$843:$C$884,3,FALSE)/100,0)</f>
        <v>0.002730109204368175</v>
      </c>
      <c r="Q42" s="246">
        <f t="shared" si="0"/>
        <v>1.3333333333333333</v>
      </c>
      <c r="R42" s="322" t="s">
        <v>945</v>
      </c>
    </row>
    <row r="43" spans="1:18" ht="28.5">
      <c r="A43" s="235" t="s">
        <v>290</v>
      </c>
      <c r="B43" s="182" t="s">
        <v>643</v>
      </c>
      <c r="C43" s="183">
        <v>42</v>
      </c>
      <c r="D43" s="196">
        <v>0.017918088737201365</v>
      </c>
      <c r="E43" s="183">
        <v>34</v>
      </c>
      <c r="F43" s="137">
        <v>0.01423785594639866</v>
      </c>
      <c r="G43" s="183">
        <v>35</v>
      </c>
      <c r="H43" s="137">
        <v>0.015210777922642329</v>
      </c>
      <c r="I43" s="183">
        <v>26</v>
      </c>
      <c r="J43" s="196">
        <v>0.011408512505484861</v>
      </c>
      <c r="K43" s="183">
        <v>36</v>
      </c>
      <c r="L43" s="196">
        <v>0.014285714285714285</v>
      </c>
      <c r="M43" s="183">
        <v>31</v>
      </c>
      <c r="N43" s="196">
        <v>0.012137823022709476</v>
      </c>
      <c r="O43" s="183">
        <f>_xlfn.IFERROR(VLOOKUP(R43,'[1]Sheet1'!$A$843:$C$884,2,FALSE),0)</f>
        <v>34</v>
      </c>
      <c r="P43" s="196">
        <f>_xlfn.IFERROR(VLOOKUP(R43,'[1]Sheet1'!$A$843:$C$884,3,FALSE)/100,0)</f>
        <v>0.01326053042121685</v>
      </c>
      <c r="Q43" s="244">
        <f t="shared" si="0"/>
        <v>0.0967741935483871</v>
      </c>
      <c r="R43" s="322" t="s">
        <v>946</v>
      </c>
    </row>
    <row r="44" spans="1:18" ht="15">
      <c r="A44" s="236" t="s">
        <v>292</v>
      </c>
      <c r="B44" s="227" t="s">
        <v>644</v>
      </c>
      <c r="C44" s="39">
        <v>39</v>
      </c>
      <c r="D44" s="42">
        <v>0.016638225255972697</v>
      </c>
      <c r="E44" s="39">
        <v>30</v>
      </c>
      <c r="F44" s="16">
        <v>0.01256281407035176</v>
      </c>
      <c r="G44" s="39">
        <v>46</v>
      </c>
      <c r="H44" s="16">
        <v>0.019991308126901346</v>
      </c>
      <c r="I44" s="39">
        <v>22</v>
      </c>
      <c r="J44" s="42">
        <v>0.009653356735410267</v>
      </c>
      <c r="K44" s="39">
        <v>34</v>
      </c>
      <c r="L44" s="42">
        <v>0.013492063492063493</v>
      </c>
      <c r="M44" s="39">
        <v>35</v>
      </c>
      <c r="N44" s="42">
        <v>0.01370399373531715</v>
      </c>
      <c r="O44" s="39">
        <f>_xlfn.IFERROR(VLOOKUP(R44,'[1]Sheet1'!$A$843:$C$884,2,FALSE),0)</f>
        <v>37</v>
      </c>
      <c r="P44" s="42">
        <f>_xlfn.IFERROR(VLOOKUP(R44,'[1]Sheet1'!$A$843:$C$884,3,FALSE)/100,0)</f>
        <v>0.014430577223088926</v>
      </c>
      <c r="Q44" s="245">
        <f t="shared" si="0"/>
        <v>0.05714285714285714</v>
      </c>
      <c r="R44" s="322" t="s">
        <v>947</v>
      </c>
    </row>
    <row r="45" spans="1:18" ht="15.75" thickBot="1">
      <c r="A45" s="237" t="s">
        <v>304</v>
      </c>
      <c r="B45" s="228" t="s">
        <v>645</v>
      </c>
      <c r="C45" s="62">
        <v>301</v>
      </c>
      <c r="D45" s="74">
        <v>0.12841296928327645</v>
      </c>
      <c r="E45" s="62">
        <v>336</v>
      </c>
      <c r="F45" s="20">
        <v>0.1407035175879397</v>
      </c>
      <c r="G45" s="62">
        <v>357</v>
      </c>
      <c r="H45" s="20">
        <v>0.15514993481095177</v>
      </c>
      <c r="I45" s="62">
        <v>334</v>
      </c>
      <c r="J45" s="74">
        <v>0.1465555068012286</v>
      </c>
      <c r="K45" s="62">
        <v>385</v>
      </c>
      <c r="L45" s="74">
        <v>0.1527777777777778</v>
      </c>
      <c r="M45" s="62">
        <v>410</v>
      </c>
      <c r="N45" s="74">
        <v>0.1605324980422866</v>
      </c>
      <c r="O45" s="62">
        <f>_xlfn.IFERROR(VLOOKUP(R45,'[1]Sheet1'!$A$843:$C$884,2,FALSE),0)</f>
        <v>469</v>
      </c>
      <c r="P45" s="74">
        <f>_xlfn.IFERROR(VLOOKUP(R45,'[1]Sheet1'!$A$843:$C$884,3,FALSE)/100,0)</f>
        <v>0.1829173166926677</v>
      </c>
      <c r="Q45" s="246">
        <f t="shared" si="0"/>
        <v>0.14390243902439023</v>
      </c>
      <c r="R45" s="322" t="s">
        <v>948</v>
      </c>
    </row>
    <row r="46" spans="1:18" ht="15.75" thickBot="1">
      <c r="A46" s="239" t="s">
        <v>342</v>
      </c>
      <c r="B46" s="189" t="s">
        <v>646</v>
      </c>
      <c r="C46" s="181">
        <v>104</v>
      </c>
      <c r="D46" s="119">
        <v>0.04436860068259386</v>
      </c>
      <c r="E46" s="181">
        <v>85</v>
      </c>
      <c r="F46" s="104">
        <v>0.03559463986599665</v>
      </c>
      <c r="G46" s="181">
        <v>93</v>
      </c>
      <c r="H46" s="104">
        <v>0.04041720990873533</v>
      </c>
      <c r="I46" s="181">
        <v>99</v>
      </c>
      <c r="J46" s="119">
        <v>0.0434401053093462</v>
      </c>
      <c r="K46" s="181">
        <v>117</v>
      </c>
      <c r="L46" s="119">
        <v>0.04642857142857143</v>
      </c>
      <c r="M46" s="181">
        <v>119</v>
      </c>
      <c r="N46" s="119">
        <v>0.04659357870007831</v>
      </c>
      <c r="O46" s="181">
        <f>_xlfn.IFERROR(VLOOKUP(R46,'[1]Sheet1'!$A$843:$C$884,2,FALSE),0)</f>
        <v>123</v>
      </c>
      <c r="P46" s="119">
        <f>_xlfn.IFERROR(VLOOKUP(R46,'[1]Sheet1'!$A$843:$C$884,3,FALSE)/100,0)</f>
        <v>0.047971918876755074</v>
      </c>
      <c r="Q46" s="142">
        <f t="shared" si="0"/>
        <v>0.03361344537815126</v>
      </c>
      <c r="R46" s="322" t="s">
        <v>949</v>
      </c>
    </row>
    <row r="47" spans="1:18" ht="15.75" thickBot="1">
      <c r="A47" s="435" t="s">
        <v>125</v>
      </c>
      <c r="B47" s="455"/>
      <c r="C47" s="210">
        <v>2344</v>
      </c>
      <c r="D47" s="212">
        <v>1</v>
      </c>
      <c r="E47" s="210">
        <v>2388</v>
      </c>
      <c r="F47" s="213">
        <v>1</v>
      </c>
      <c r="G47" s="210">
        <v>2301</v>
      </c>
      <c r="H47" s="213">
        <v>1</v>
      </c>
      <c r="I47" s="210">
        <v>2279</v>
      </c>
      <c r="J47" s="212">
        <v>1</v>
      </c>
      <c r="K47" s="210">
        <v>2520</v>
      </c>
      <c r="L47" s="212">
        <v>1</v>
      </c>
      <c r="M47" s="210">
        <v>2554</v>
      </c>
      <c r="N47" s="212">
        <v>1</v>
      </c>
      <c r="O47" s="210">
        <f>_xlfn.IFERROR(VLOOKUP(R47,'[1]Sheet1'!$A$843:$C$884,2,FALSE),0)</f>
        <v>2564</v>
      </c>
      <c r="P47" s="212">
        <f>_xlfn.IFERROR(VLOOKUP(R47,'[1]Sheet1'!$A$843:$C$884,3,FALSE)/100,0)</f>
        <v>1</v>
      </c>
      <c r="Q47" s="246">
        <f t="shared" si="0"/>
        <v>0.003915426781519186</v>
      </c>
      <c r="R47" s="322" t="s">
        <v>73</v>
      </c>
    </row>
    <row r="49" spans="13:15" ht="15">
      <c r="M49" s="329"/>
      <c r="O49" s="329"/>
    </row>
    <row r="50" ht="15">
      <c r="O50" s="329"/>
    </row>
  </sheetData>
  <sheetProtection/>
  <mergeCells count="14">
    <mergeCell ref="A47:B47"/>
    <mergeCell ref="A1:Q1"/>
    <mergeCell ref="A2:Q2"/>
    <mergeCell ref="I4:J4"/>
    <mergeCell ref="O4:P4"/>
    <mergeCell ref="Q3:Q5"/>
    <mergeCell ref="C3:P3"/>
    <mergeCell ref="B3:B5"/>
    <mergeCell ref="M4:N4"/>
    <mergeCell ref="A3:A5"/>
    <mergeCell ref="C4:D4"/>
    <mergeCell ref="K4:L4"/>
    <mergeCell ref="E4:F4"/>
    <mergeCell ref="G4:H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8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48"/>
  <sheetViews>
    <sheetView zoomScalePageLayoutView="0" workbookViewId="0" topLeftCell="A7">
      <selection activeCell="A48" sqref="A48"/>
    </sheetView>
  </sheetViews>
  <sheetFormatPr defaultColWidth="11.421875" defaultRowHeight="15"/>
  <cols>
    <col min="1" max="1" width="7.7109375" style="311" customWidth="1"/>
    <col min="2" max="2" width="67.00390625" style="311" bestFit="1" customWidth="1"/>
    <col min="3" max="12" width="12.00390625" style="311" customWidth="1"/>
    <col min="13" max="13" width="11.421875" style="322" customWidth="1"/>
    <col min="14" max="16384" width="11.421875" style="311" customWidth="1"/>
  </cols>
  <sheetData>
    <row r="1" spans="1:12" ht="24.75" customHeight="1" thickBot="1" thickTop="1">
      <c r="A1" s="342" t="s">
        <v>1038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4"/>
    </row>
    <row r="2" spans="1:12" ht="24.75" customHeight="1" thickTop="1">
      <c r="A2" s="360" t="s">
        <v>603</v>
      </c>
      <c r="B2" s="474" t="s">
        <v>604</v>
      </c>
      <c r="C2" s="360" t="s">
        <v>148</v>
      </c>
      <c r="D2" s="358"/>
      <c r="E2" s="358"/>
      <c r="F2" s="358"/>
      <c r="G2" s="358"/>
      <c r="H2" s="358"/>
      <c r="I2" s="358"/>
      <c r="J2" s="361"/>
      <c r="K2" s="360" t="s">
        <v>73</v>
      </c>
      <c r="L2" s="361"/>
    </row>
    <row r="3" spans="1:12" ht="24.75" customHeight="1">
      <c r="A3" s="372"/>
      <c r="B3" s="475"/>
      <c r="C3" s="372" t="s">
        <v>69</v>
      </c>
      <c r="D3" s="364"/>
      <c r="E3" s="364" t="s">
        <v>70</v>
      </c>
      <c r="F3" s="364"/>
      <c r="G3" s="364" t="s">
        <v>71</v>
      </c>
      <c r="H3" s="364"/>
      <c r="I3" s="364" t="s">
        <v>72</v>
      </c>
      <c r="J3" s="363"/>
      <c r="K3" s="372"/>
      <c r="L3" s="363"/>
    </row>
    <row r="4" spans="1:12" ht="24.75" customHeight="1" thickBot="1">
      <c r="A4" s="411"/>
      <c r="B4" s="476"/>
      <c r="C4" s="30" t="s">
        <v>68</v>
      </c>
      <c r="D4" s="28" t="s">
        <v>67</v>
      </c>
      <c r="E4" s="27" t="s">
        <v>68</v>
      </c>
      <c r="F4" s="28" t="s">
        <v>67</v>
      </c>
      <c r="G4" s="27" t="s">
        <v>68</v>
      </c>
      <c r="H4" s="28" t="s">
        <v>67</v>
      </c>
      <c r="I4" s="27" t="s">
        <v>68</v>
      </c>
      <c r="J4" s="31" t="s">
        <v>67</v>
      </c>
      <c r="K4" s="30" t="s">
        <v>68</v>
      </c>
      <c r="L4" s="240" t="s">
        <v>67</v>
      </c>
    </row>
    <row r="5" spans="1:13" ht="15.75" thickBot="1">
      <c r="A5" s="226" t="s">
        <v>367</v>
      </c>
      <c r="B5" s="180" t="s">
        <v>605</v>
      </c>
      <c r="C5" s="181">
        <f>_xlfn.IFERROR(VLOOKUP(M5,'[1]Sheet1'!$A$888:$K$929,2,FALSE),0)</f>
        <v>48</v>
      </c>
      <c r="D5" s="194">
        <f>_xlfn.IFERROR(VLOOKUP(M5,'[1]Sheet1'!$A$888:$K$929,3,FALSE)/100,0)</f>
        <v>0.0463768115942029</v>
      </c>
      <c r="E5" s="195">
        <f>_xlfn.IFERROR(VLOOKUP(M5,'[1]Sheet1'!$A$888:$K$929,4,FALSE),0)</f>
        <v>51</v>
      </c>
      <c r="F5" s="194">
        <f>_xlfn.IFERROR(VLOOKUP(M5,'[1]Sheet1'!$A$888:$K$929,5,FALSE)/100,0)</f>
        <v>0.041463414634146344</v>
      </c>
      <c r="G5" s="195">
        <f>_xlfn.IFERROR(VLOOKUP(M5,'[1]Sheet1'!$A$888:$K$929,6,FALSE),0)</f>
        <v>16</v>
      </c>
      <c r="H5" s="194">
        <f>_xlfn.IFERROR(VLOOKUP(M5,'[1]Sheet1'!$A$888:$K$929,7,FALSE)/100,0)</f>
        <v>0.05776173285198556</v>
      </c>
      <c r="I5" s="195">
        <f>_xlfn.IFERROR(VLOOKUP(M5,'[1]Sheet1'!$A$888:$K$929,8,FALSE),0)</f>
        <v>8</v>
      </c>
      <c r="J5" s="104">
        <f>_xlfn.IFERROR(VLOOKUP(M5,'[1]Sheet1'!$A$888:$K$929,9,FALSE)/100,0)</f>
        <v>0.36363636363636365</v>
      </c>
      <c r="K5" s="103">
        <f>_xlfn.IFERROR(VLOOKUP(M5,'[1]Sheet1'!$A$888:$K$929,10,FALSE),0)</f>
        <v>123</v>
      </c>
      <c r="L5" s="104">
        <f>_xlfn.IFERROR(VLOOKUP(M5,'[1]Sheet1'!$A$888:$K$929,11,FALSE)/100,0)</f>
        <v>0.047971918876755074</v>
      </c>
      <c r="M5" s="322" t="s">
        <v>909</v>
      </c>
    </row>
    <row r="6" spans="1:13" ht="15">
      <c r="A6" s="235" t="s">
        <v>184</v>
      </c>
      <c r="B6" s="182" t="s">
        <v>606</v>
      </c>
      <c r="C6" s="183">
        <f>_xlfn.IFERROR(VLOOKUP(M6,'[1]Sheet1'!$A$888:$K$929,2,FALSE),0)</f>
        <v>25</v>
      </c>
      <c r="D6" s="197">
        <f>_xlfn.IFERROR(VLOOKUP(M6,'[1]Sheet1'!$A$888:$K$929,3,FALSE)/100,0)</f>
        <v>0.024154589371980676</v>
      </c>
      <c r="E6" s="198">
        <f>_xlfn.IFERROR(VLOOKUP(M6,'[1]Sheet1'!$A$888:$K$929,4,FALSE),0)</f>
        <v>45</v>
      </c>
      <c r="F6" s="197">
        <f>_xlfn.IFERROR(VLOOKUP(M6,'[1]Sheet1'!$A$888:$K$929,5,FALSE)/100,0)</f>
        <v>0.036585365853658534</v>
      </c>
      <c r="G6" s="198">
        <f>_xlfn.IFERROR(VLOOKUP(M6,'[1]Sheet1'!$A$888:$K$929,6,FALSE),0)</f>
        <v>5</v>
      </c>
      <c r="H6" s="197">
        <f>_xlfn.IFERROR(VLOOKUP(M6,'[1]Sheet1'!$A$888:$K$929,7,FALSE)/100,0)</f>
        <v>0.018050541516245487</v>
      </c>
      <c r="I6" s="198">
        <f>_xlfn.IFERROR(VLOOKUP(M6,'[1]Sheet1'!$A$888:$K$929,8,FALSE),0)</f>
        <v>1</v>
      </c>
      <c r="J6" s="137">
        <f>_xlfn.IFERROR(VLOOKUP(M6,'[1]Sheet1'!$A$888:$K$929,9,FALSE)/100,0)</f>
        <v>0.045454545454545456</v>
      </c>
      <c r="K6" s="136">
        <f>_xlfn.IFERROR(VLOOKUP(M6,'[1]Sheet1'!$A$888:$K$929,10,FALSE),0)</f>
        <v>76</v>
      </c>
      <c r="L6" s="137">
        <f>_xlfn.IFERROR(VLOOKUP(M6,'[1]Sheet1'!$A$888:$K$929,11,FALSE)/100,0)</f>
        <v>0.029641185647425895</v>
      </c>
      <c r="M6" s="322" t="s">
        <v>910</v>
      </c>
    </row>
    <row r="7" spans="1:13" ht="28.5">
      <c r="A7" s="236" t="s">
        <v>186</v>
      </c>
      <c r="B7" s="227" t="s">
        <v>607</v>
      </c>
      <c r="C7" s="39">
        <f>_xlfn.IFERROR(VLOOKUP(M7,'[1]Sheet1'!$A$888:$K$929,2,FALSE),0)</f>
        <v>22</v>
      </c>
      <c r="D7" s="40">
        <f>_xlfn.IFERROR(VLOOKUP(M7,'[1]Sheet1'!$A$888:$K$929,3,FALSE)/100,0)</f>
        <v>0.021256038647342997</v>
      </c>
      <c r="E7" s="41">
        <f>_xlfn.IFERROR(VLOOKUP(M7,'[1]Sheet1'!$A$888:$K$929,4,FALSE),0)</f>
        <v>42</v>
      </c>
      <c r="F7" s="40">
        <f>_xlfn.IFERROR(VLOOKUP(M7,'[1]Sheet1'!$A$888:$K$929,5,FALSE)/100,0)</f>
        <v>0.03414634146341464</v>
      </c>
      <c r="G7" s="41">
        <f>_xlfn.IFERROR(VLOOKUP(M7,'[1]Sheet1'!$A$888:$K$929,6,FALSE),0)</f>
        <v>9</v>
      </c>
      <c r="H7" s="40">
        <f>_xlfn.IFERROR(VLOOKUP(M7,'[1]Sheet1'!$A$888:$K$929,7,FALSE)/100,0)</f>
        <v>0.032490974729241874</v>
      </c>
      <c r="I7" s="41">
        <f>_xlfn.IFERROR(VLOOKUP(M7,'[1]Sheet1'!$A$888:$K$929,8,FALSE),0)</f>
        <v>0</v>
      </c>
      <c r="J7" s="16">
        <f>_xlfn.IFERROR(VLOOKUP(M7,'[1]Sheet1'!$A$888:$K$929,9,FALSE)/100,0)</f>
        <v>0</v>
      </c>
      <c r="K7" s="43">
        <f>_xlfn.IFERROR(VLOOKUP(M7,'[1]Sheet1'!$A$888:$K$929,10,FALSE),0)</f>
        <v>73</v>
      </c>
      <c r="L7" s="108">
        <f>_xlfn.IFERROR(VLOOKUP(M7,'[1]Sheet1'!$A$888:$K$929,11,FALSE)/100,0)</f>
        <v>0.02847113884555382</v>
      </c>
      <c r="M7" s="322" t="s">
        <v>911</v>
      </c>
    </row>
    <row r="8" spans="1:13" ht="15">
      <c r="A8" s="236" t="s">
        <v>188</v>
      </c>
      <c r="B8" s="227" t="s">
        <v>608</v>
      </c>
      <c r="C8" s="39">
        <f>_xlfn.IFERROR(VLOOKUP(M8,'[1]Sheet1'!$A$888:$K$929,2,FALSE),0)</f>
        <v>13</v>
      </c>
      <c r="D8" s="40">
        <f>_xlfn.IFERROR(VLOOKUP(M8,'[1]Sheet1'!$A$888:$K$929,3,FALSE)/100,0)</f>
        <v>0.012560386473429951</v>
      </c>
      <c r="E8" s="41">
        <f>_xlfn.IFERROR(VLOOKUP(M8,'[1]Sheet1'!$A$888:$K$929,4,FALSE),0)</f>
        <v>17</v>
      </c>
      <c r="F8" s="40">
        <f>_xlfn.IFERROR(VLOOKUP(M8,'[1]Sheet1'!$A$888:$K$929,5,FALSE)/100,0)</f>
        <v>0.013821138211382113</v>
      </c>
      <c r="G8" s="41">
        <f>_xlfn.IFERROR(VLOOKUP(M8,'[1]Sheet1'!$A$888:$K$929,6,FALSE),0)</f>
        <v>2</v>
      </c>
      <c r="H8" s="40">
        <f>_xlfn.IFERROR(VLOOKUP(M8,'[1]Sheet1'!$A$888:$K$929,7,FALSE)/100,0)</f>
        <v>0.007220216606498195</v>
      </c>
      <c r="I8" s="41">
        <f>_xlfn.IFERROR(VLOOKUP(M8,'[1]Sheet1'!$A$888:$K$929,8,FALSE),0)</f>
        <v>0</v>
      </c>
      <c r="J8" s="16">
        <f>_xlfn.IFERROR(VLOOKUP(M8,'[1]Sheet1'!$A$888:$K$929,9,FALSE)/100,0)</f>
        <v>0</v>
      </c>
      <c r="K8" s="43">
        <f>_xlfn.IFERROR(VLOOKUP(M8,'[1]Sheet1'!$A$888:$K$929,10,FALSE),0)</f>
        <v>32</v>
      </c>
      <c r="L8" s="108">
        <f>_xlfn.IFERROR(VLOOKUP(M8,'[1]Sheet1'!$A$888:$K$929,11,FALSE)/100,0)</f>
        <v>0.0124804992199688</v>
      </c>
      <c r="M8" s="322" t="s">
        <v>912</v>
      </c>
    </row>
    <row r="9" spans="1:13" ht="15">
      <c r="A9" s="236" t="s">
        <v>190</v>
      </c>
      <c r="B9" s="227" t="s">
        <v>609</v>
      </c>
      <c r="C9" s="39">
        <f>_xlfn.IFERROR(VLOOKUP(M9,'[1]Sheet1'!$A$888:$K$929,2,FALSE),0)</f>
        <v>7</v>
      </c>
      <c r="D9" s="40">
        <f>_xlfn.IFERROR(VLOOKUP(M9,'[1]Sheet1'!$A$888:$K$929,3,FALSE)/100,0)</f>
        <v>0.00676328502415459</v>
      </c>
      <c r="E9" s="41">
        <f>_xlfn.IFERROR(VLOOKUP(M9,'[1]Sheet1'!$A$888:$K$929,4,FALSE),0)</f>
        <v>6</v>
      </c>
      <c r="F9" s="40">
        <f>_xlfn.IFERROR(VLOOKUP(M9,'[1]Sheet1'!$A$888:$K$929,5,FALSE)/100,0)</f>
        <v>0.004878048780487805</v>
      </c>
      <c r="G9" s="41">
        <f>_xlfn.IFERROR(VLOOKUP(M9,'[1]Sheet1'!$A$888:$K$929,6,FALSE),0)</f>
        <v>0</v>
      </c>
      <c r="H9" s="40">
        <f>_xlfn.IFERROR(VLOOKUP(M9,'[1]Sheet1'!$A$888:$K$929,7,FALSE)/100,0)</f>
        <v>0</v>
      </c>
      <c r="I9" s="41">
        <f>_xlfn.IFERROR(VLOOKUP(M9,'[1]Sheet1'!$A$888:$K$929,8,FALSE),0)</f>
        <v>0</v>
      </c>
      <c r="J9" s="16">
        <f>_xlfn.IFERROR(VLOOKUP(M9,'[1]Sheet1'!$A$888:$K$929,9,FALSE)/100,0)</f>
        <v>0</v>
      </c>
      <c r="K9" s="43">
        <f>_xlfn.IFERROR(VLOOKUP(M9,'[1]Sheet1'!$A$888:$K$929,10,FALSE),0)</f>
        <v>13</v>
      </c>
      <c r="L9" s="108">
        <f>_xlfn.IFERROR(VLOOKUP(M9,'[1]Sheet1'!$A$888:$K$929,11,FALSE)/100,0)</f>
        <v>0.0050702028081123255</v>
      </c>
      <c r="M9" s="322" t="s">
        <v>913</v>
      </c>
    </row>
    <row r="10" spans="1:13" ht="15">
      <c r="A10" s="236" t="s">
        <v>192</v>
      </c>
      <c r="B10" s="227" t="s">
        <v>610</v>
      </c>
      <c r="C10" s="39">
        <f>_xlfn.IFERROR(VLOOKUP(M10,'[1]Sheet1'!$A$888:$K$929,2,FALSE),0)</f>
        <v>2</v>
      </c>
      <c r="D10" s="40">
        <f>_xlfn.IFERROR(VLOOKUP(M10,'[1]Sheet1'!$A$888:$K$929,3,FALSE)/100,0)</f>
        <v>0.001932367149758454</v>
      </c>
      <c r="E10" s="41">
        <f>_xlfn.IFERROR(VLOOKUP(M10,'[1]Sheet1'!$A$888:$K$929,4,FALSE),0)</f>
        <v>1</v>
      </c>
      <c r="F10" s="40">
        <f>_xlfn.IFERROR(VLOOKUP(M10,'[1]Sheet1'!$A$888:$K$929,5,FALSE)/100,0)</f>
        <v>0.0008130081300813007</v>
      </c>
      <c r="G10" s="41">
        <f>_xlfn.IFERROR(VLOOKUP(M10,'[1]Sheet1'!$A$888:$K$929,6,FALSE),0)</f>
        <v>0</v>
      </c>
      <c r="H10" s="40">
        <f>_xlfn.IFERROR(VLOOKUP(M10,'[1]Sheet1'!$A$888:$K$929,7,FALSE)/100,0)</f>
        <v>0</v>
      </c>
      <c r="I10" s="41">
        <f>_xlfn.IFERROR(VLOOKUP(M10,'[1]Sheet1'!$A$888:$K$929,8,FALSE),0)</f>
        <v>0</v>
      </c>
      <c r="J10" s="16">
        <f>_xlfn.IFERROR(VLOOKUP(M10,'[1]Sheet1'!$A$888:$K$929,9,FALSE)/100,0)</f>
        <v>0</v>
      </c>
      <c r="K10" s="43">
        <f>_xlfn.IFERROR(VLOOKUP(M10,'[1]Sheet1'!$A$888:$K$929,10,FALSE),0)</f>
        <v>3</v>
      </c>
      <c r="L10" s="108">
        <f>_xlfn.IFERROR(VLOOKUP(M10,'[1]Sheet1'!$A$888:$K$929,11,FALSE)/100,0)</f>
        <v>0.001170046801872075</v>
      </c>
      <c r="M10" s="322" t="s">
        <v>914</v>
      </c>
    </row>
    <row r="11" spans="1:13" ht="15">
      <c r="A11" s="236" t="s">
        <v>194</v>
      </c>
      <c r="B11" s="227" t="s">
        <v>611</v>
      </c>
      <c r="C11" s="39">
        <f>_xlfn.IFERROR(VLOOKUP(M11,'[1]Sheet1'!$A$888:$K$929,2,FALSE),0)</f>
        <v>4</v>
      </c>
      <c r="D11" s="40">
        <f>_xlfn.IFERROR(VLOOKUP(M11,'[1]Sheet1'!$A$888:$K$929,3,FALSE)/100,0)</f>
        <v>0.003864734299516908</v>
      </c>
      <c r="E11" s="41">
        <f>_xlfn.IFERROR(VLOOKUP(M11,'[1]Sheet1'!$A$888:$K$929,4,FALSE),0)</f>
        <v>0</v>
      </c>
      <c r="F11" s="40">
        <f>_xlfn.IFERROR(VLOOKUP(M11,'[1]Sheet1'!$A$888:$K$929,5,FALSE)/100,0)</f>
        <v>0</v>
      </c>
      <c r="G11" s="41">
        <f>_xlfn.IFERROR(VLOOKUP(M11,'[1]Sheet1'!$A$888:$K$929,6,FALSE),0)</f>
        <v>0</v>
      </c>
      <c r="H11" s="40">
        <f>_xlfn.IFERROR(VLOOKUP(M11,'[1]Sheet1'!$A$888:$K$929,7,FALSE)/100,0)</f>
        <v>0</v>
      </c>
      <c r="I11" s="41">
        <f>_xlfn.IFERROR(VLOOKUP(M11,'[1]Sheet1'!$A$888:$K$929,8,FALSE),0)</f>
        <v>0</v>
      </c>
      <c r="J11" s="16">
        <f>_xlfn.IFERROR(VLOOKUP(M11,'[1]Sheet1'!$A$888:$K$929,9,FALSE)/100,0)</f>
        <v>0</v>
      </c>
      <c r="K11" s="43">
        <f>_xlfn.IFERROR(VLOOKUP(M11,'[1]Sheet1'!$A$888:$K$929,10,FALSE),0)</f>
        <v>4</v>
      </c>
      <c r="L11" s="108">
        <f>_xlfn.IFERROR(VLOOKUP(M11,'[1]Sheet1'!$A$888:$K$929,11,FALSE)/100,0)</f>
        <v>0.0015600624024961</v>
      </c>
      <c r="M11" s="322" t="s">
        <v>915</v>
      </c>
    </row>
    <row r="12" spans="1:13" ht="15">
      <c r="A12" s="236" t="s">
        <v>200</v>
      </c>
      <c r="B12" s="227" t="s">
        <v>612</v>
      </c>
      <c r="C12" s="39">
        <f>_xlfn.IFERROR(VLOOKUP(M12,'[1]Sheet1'!$A$888:$K$929,2,FALSE),0)</f>
        <v>10</v>
      </c>
      <c r="D12" s="40">
        <f>_xlfn.IFERROR(VLOOKUP(M12,'[1]Sheet1'!$A$888:$K$929,3,FALSE)/100,0)</f>
        <v>0.009661835748792272</v>
      </c>
      <c r="E12" s="41">
        <f>_xlfn.IFERROR(VLOOKUP(M12,'[1]Sheet1'!$A$888:$K$929,4,FALSE),0)</f>
        <v>9</v>
      </c>
      <c r="F12" s="40">
        <f>_xlfn.IFERROR(VLOOKUP(M12,'[1]Sheet1'!$A$888:$K$929,5,FALSE)/100,0)</f>
        <v>0.0073170731707317095</v>
      </c>
      <c r="G12" s="41">
        <f>_xlfn.IFERROR(VLOOKUP(M12,'[1]Sheet1'!$A$888:$K$929,6,FALSE),0)</f>
        <v>2</v>
      </c>
      <c r="H12" s="40">
        <f>_xlfn.IFERROR(VLOOKUP(M12,'[1]Sheet1'!$A$888:$K$929,7,FALSE)/100,0)</f>
        <v>0.007220216606498195</v>
      </c>
      <c r="I12" s="41">
        <f>_xlfn.IFERROR(VLOOKUP(M12,'[1]Sheet1'!$A$888:$K$929,8,FALSE),0)</f>
        <v>0</v>
      </c>
      <c r="J12" s="16">
        <f>_xlfn.IFERROR(VLOOKUP(M12,'[1]Sheet1'!$A$888:$K$929,9,FALSE)/100,0)</f>
        <v>0</v>
      </c>
      <c r="K12" s="43">
        <f>_xlfn.IFERROR(VLOOKUP(M12,'[1]Sheet1'!$A$888:$K$929,10,FALSE),0)</f>
        <v>21</v>
      </c>
      <c r="L12" s="108">
        <f>_xlfn.IFERROR(VLOOKUP(M12,'[1]Sheet1'!$A$888:$K$929,11,FALSE)/100,0)</f>
        <v>0.008190327613104524</v>
      </c>
      <c r="M12" s="322" t="s">
        <v>916</v>
      </c>
    </row>
    <row r="13" spans="1:13" ht="15.75" thickBot="1">
      <c r="A13" s="237" t="s">
        <v>202</v>
      </c>
      <c r="B13" s="228" t="s">
        <v>613</v>
      </c>
      <c r="C13" s="62">
        <f>_xlfn.IFERROR(VLOOKUP(M13,'[1]Sheet1'!$A$888:$K$929,2,FALSE),0)</f>
        <v>7</v>
      </c>
      <c r="D13" s="63">
        <f>_xlfn.IFERROR(VLOOKUP(M13,'[1]Sheet1'!$A$888:$K$929,3,FALSE)/100,0)</f>
        <v>0.00676328502415459</v>
      </c>
      <c r="E13" s="64">
        <f>_xlfn.IFERROR(VLOOKUP(M13,'[1]Sheet1'!$A$888:$K$929,4,FALSE),0)</f>
        <v>8</v>
      </c>
      <c r="F13" s="63">
        <f>_xlfn.IFERROR(VLOOKUP(M13,'[1]Sheet1'!$A$888:$K$929,5,FALSE)/100,0)</f>
        <v>0.006504065040650406</v>
      </c>
      <c r="G13" s="64">
        <f>_xlfn.IFERROR(VLOOKUP(M13,'[1]Sheet1'!$A$888:$K$929,6,FALSE),0)</f>
        <v>2</v>
      </c>
      <c r="H13" s="63">
        <f>_xlfn.IFERROR(VLOOKUP(M13,'[1]Sheet1'!$A$888:$K$929,7,FALSE)/100,0)</f>
        <v>0.007220216606498195</v>
      </c>
      <c r="I13" s="64">
        <f>_xlfn.IFERROR(VLOOKUP(M13,'[1]Sheet1'!$A$888:$K$929,8,FALSE),0)</f>
        <v>0</v>
      </c>
      <c r="J13" s="20">
        <f>_xlfn.IFERROR(VLOOKUP(M13,'[1]Sheet1'!$A$888:$K$929,9,FALSE)/100,0)</f>
        <v>0</v>
      </c>
      <c r="K13" s="65">
        <f>_xlfn.IFERROR(VLOOKUP(M13,'[1]Sheet1'!$A$888:$K$929,10,FALSE),0)</f>
        <v>17</v>
      </c>
      <c r="L13" s="113">
        <f>_xlfn.IFERROR(VLOOKUP(M13,'[1]Sheet1'!$A$888:$K$929,11,FALSE)/100,0)</f>
        <v>0.006630265210608425</v>
      </c>
      <c r="M13" s="322" t="s">
        <v>917</v>
      </c>
    </row>
    <row r="14" spans="1:13" ht="15">
      <c r="A14" s="235" t="s">
        <v>204</v>
      </c>
      <c r="B14" s="182" t="s">
        <v>614</v>
      </c>
      <c r="C14" s="183">
        <f>_xlfn.IFERROR(VLOOKUP(M14,'[1]Sheet1'!$A$888:$K$929,2,FALSE),0)</f>
        <v>138</v>
      </c>
      <c r="D14" s="197">
        <f>_xlfn.IFERROR(VLOOKUP(M14,'[1]Sheet1'!$A$888:$K$929,3,FALSE)/100,0)</f>
        <v>0.13333333333333336</v>
      </c>
      <c r="E14" s="198">
        <f>_xlfn.IFERROR(VLOOKUP(M14,'[1]Sheet1'!$A$888:$K$929,4,FALSE),0)</f>
        <v>128</v>
      </c>
      <c r="F14" s="197">
        <f>_xlfn.IFERROR(VLOOKUP(M14,'[1]Sheet1'!$A$888:$K$929,5,FALSE)/100,0)</f>
        <v>0.10406504065040649</v>
      </c>
      <c r="G14" s="198">
        <f>_xlfn.IFERROR(VLOOKUP(M14,'[1]Sheet1'!$A$888:$K$929,6,FALSE),0)</f>
        <v>17</v>
      </c>
      <c r="H14" s="197">
        <f>_xlfn.IFERROR(VLOOKUP(M14,'[1]Sheet1'!$A$888:$K$929,7,FALSE)/100,0)</f>
        <v>0.06137184115523465</v>
      </c>
      <c r="I14" s="198">
        <f>_xlfn.IFERROR(VLOOKUP(M14,'[1]Sheet1'!$A$888:$K$929,8,FALSE),0)</f>
        <v>0</v>
      </c>
      <c r="J14" s="137">
        <f>_xlfn.IFERROR(VLOOKUP(M14,'[1]Sheet1'!$A$888:$K$929,9,FALSE)/100,0)</f>
        <v>0</v>
      </c>
      <c r="K14" s="136">
        <f>_xlfn.IFERROR(VLOOKUP(M14,'[1]Sheet1'!$A$888:$K$929,10,FALSE),0)</f>
        <v>283</v>
      </c>
      <c r="L14" s="137">
        <f>_xlfn.IFERROR(VLOOKUP(M14,'[1]Sheet1'!$A$888:$K$929,11,FALSE)/100,0)</f>
        <v>0.11037441497659906</v>
      </c>
      <c r="M14" s="322" t="s">
        <v>918</v>
      </c>
    </row>
    <row r="15" spans="1:13" ht="15">
      <c r="A15" s="236" t="s">
        <v>206</v>
      </c>
      <c r="B15" s="227" t="s">
        <v>614</v>
      </c>
      <c r="C15" s="39">
        <f>_xlfn.IFERROR(VLOOKUP(M15,'[1]Sheet1'!$A$888:$K$929,2,FALSE),0)</f>
        <v>90</v>
      </c>
      <c r="D15" s="40">
        <f>_xlfn.IFERROR(VLOOKUP(M15,'[1]Sheet1'!$A$888:$K$929,3,FALSE)/100,0)</f>
        <v>0.08695652173913043</v>
      </c>
      <c r="E15" s="41">
        <f>_xlfn.IFERROR(VLOOKUP(M15,'[1]Sheet1'!$A$888:$K$929,4,FALSE),0)</f>
        <v>106</v>
      </c>
      <c r="F15" s="40">
        <f>_xlfn.IFERROR(VLOOKUP(M15,'[1]Sheet1'!$A$888:$K$929,5,FALSE)/100,0)</f>
        <v>0.08617886178861787</v>
      </c>
      <c r="G15" s="41">
        <f>_xlfn.IFERROR(VLOOKUP(M15,'[1]Sheet1'!$A$888:$K$929,6,FALSE),0)</f>
        <v>24</v>
      </c>
      <c r="H15" s="40">
        <f>_xlfn.IFERROR(VLOOKUP(M15,'[1]Sheet1'!$A$888:$K$929,7,FALSE)/100,0)</f>
        <v>0.08664259927797832</v>
      </c>
      <c r="I15" s="41">
        <f>_xlfn.IFERROR(VLOOKUP(M15,'[1]Sheet1'!$A$888:$K$929,8,FALSE),0)</f>
        <v>0</v>
      </c>
      <c r="J15" s="16">
        <f>_xlfn.IFERROR(VLOOKUP(M15,'[1]Sheet1'!$A$888:$K$929,9,FALSE)/100,0)</f>
        <v>0</v>
      </c>
      <c r="K15" s="43">
        <f>_xlfn.IFERROR(VLOOKUP(M15,'[1]Sheet1'!$A$888:$K$929,10,FALSE),0)</f>
        <v>220</v>
      </c>
      <c r="L15" s="108">
        <f>_xlfn.IFERROR(VLOOKUP(M15,'[1]Sheet1'!$A$888:$K$929,11,FALSE)/100,0)</f>
        <v>0.08580343213728549</v>
      </c>
      <c r="M15" s="322" t="s">
        <v>919</v>
      </c>
    </row>
    <row r="16" spans="1:13" ht="15.75" thickBot="1">
      <c r="A16" s="237" t="s">
        <v>222</v>
      </c>
      <c r="B16" s="228" t="s">
        <v>615</v>
      </c>
      <c r="C16" s="62">
        <f>_xlfn.IFERROR(VLOOKUP(M16,'[1]Sheet1'!$A$888:$K$929,2,FALSE),0)</f>
        <v>24</v>
      </c>
      <c r="D16" s="63">
        <f>_xlfn.IFERROR(VLOOKUP(M16,'[1]Sheet1'!$A$888:$K$929,3,FALSE)/100,0)</f>
        <v>0.02318840579710145</v>
      </c>
      <c r="E16" s="64">
        <f>_xlfn.IFERROR(VLOOKUP(M16,'[1]Sheet1'!$A$888:$K$929,4,FALSE),0)</f>
        <v>30</v>
      </c>
      <c r="F16" s="63">
        <f>_xlfn.IFERROR(VLOOKUP(M16,'[1]Sheet1'!$A$888:$K$929,5,FALSE)/100,0)</f>
        <v>0.024390243902439025</v>
      </c>
      <c r="G16" s="64">
        <f>_xlfn.IFERROR(VLOOKUP(M16,'[1]Sheet1'!$A$888:$K$929,6,FALSE),0)</f>
        <v>5</v>
      </c>
      <c r="H16" s="63">
        <f>_xlfn.IFERROR(VLOOKUP(M16,'[1]Sheet1'!$A$888:$K$929,7,FALSE)/100,0)</f>
        <v>0.018050541516245487</v>
      </c>
      <c r="I16" s="64">
        <f>_xlfn.IFERROR(VLOOKUP(M16,'[1]Sheet1'!$A$888:$K$929,8,FALSE),0)</f>
        <v>0</v>
      </c>
      <c r="J16" s="20">
        <f>_xlfn.IFERROR(VLOOKUP(M16,'[1]Sheet1'!$A$888:$K$929,9,FALSE)/100,0)</f>
        <v>0</v>
      </c>
      <c r="K16" s="65">
        <f>_xlfn.IFERROR(VLOOKUP(M16,'[1]Sheet1'!$A$888:$K$929,10,FALSE),0)</f>
        <v>59</v>
      </c>
      <c r="L16" s="113">
        <f>_xlfn.IFERROR(VLOOKUP(M16,'[1]Sheet1'!$A$888:$K$929,11,FALSE)/100,0)</f>
        <v>0.023010920436817472</v>
      </c>
      <c r="M16" s="322" t="s">
        <v>920</v>
      </c>
    </row>
    <row r="17" spans="1:13" ht="15">
      <c r="A17" s="235" t="s">
        <v>224</v>
      </c>
      <c r="B17" s="182" t="s">
        <v>616</v>
      </c>
      <c r="C17" s="183">
        <f>_xlfn.IFERROR(VLOOKUP(M17,'[1]Sheet1'!$A$888:$K$929,2,FALSE),0)</f>
        <v>52</v>
      </c>
      <c r="D17" s="197">
        <f>_xlfn.IFERROR(VLOOKUP(M17,'[1]Sheet1'!$A$888:$K$929,3,FALSE)/100,0)</f>
        <v>0.050241545893719805</v>
      </c>
      <c r="E17" s="198">
        <f>_xlfn.IFERROR(VLOOKUP(M17,'[1]Sheet1'!$A$888:$K$929,4,FALSE),0)</f>
        <v>55</v>
      </c>
      <c r="F17" s="197">
        <f>_xlfn.IFERROR(VLOOKUP(M17,'[1]Sheet1'!$A$888:$K$929,5,FALSE)/100,0)</f>
        <v>0.044715447154471545</v>
      </c>
      <c r="G17" s="198">
        <f>_xlfn.IFERROR(VLOOKUP(M17,'[1]Sheet1'!$A$888:$K$929,6,FALSE),0)</f>
        <v>9</v>
      </c>
      <c r="H17" s="197">
        <f>_xlfn.IFERROR(VLOOKUP(M17,'[1]Sheet1'!$A$888:$K$929,7,FALSE)/100,0)</f>
        <v>0.032490974729241874</v>
      </c>
      <c r="I17" s="198">
        <f>_xlfn.IFERROR(VLOOKUP(M17,'[1]Sheet1'!$A$888:$K$929,8,FALSE),0)</f>
        <v>0</v>
      </c>
      <c r="J17" s="137">
        <f>_xlfn.IFERROR(VLOOKUP(M17,'[1]Sheet1'!$A$888:$K$929,9,FALSE)/100,0)</f>
        <v>0</v>
      </c>
      <c r="K17" s="136">
        <f>_xlfn.IFERROR(VLOOKUP(M17,'[1]Sheet1'!$A$888:$K$929,10,FALSE),0)</f>
        <v>116</v>
      </c>
      <c r="L17" s="137">
        <f>_xlfn.IFERROR(VLOOKUP(M17,'[1]Sheet1'!$A$888:$K$929,11,FALSE)/100,0)</f>
        <v>0.0452418096723869</v>
      </c>
      <c r="M17" s="322" t="s">
        <v>921</v>
      </c>
    </row>
    <row r="18" spans="1:13" ht="15">
      <c r="A18" s="236" t="s">
        <v>226</v>
      </c>
      <c r="B18" s="227" t="s">
        <v>616</v>
      </c>
      <c r="C18" s="39">
        <f>_xlfn.IFERROR(VLOOKUP(M18,'[1]Sheet1'!$A$888:$K$929,2,FALSE),0)</f>
        <v>37</v>
      </c>
      <c r="D18" s="40">
        <f>_xlfn.IFERROR(VLOOKUP(M18,'[1]Sheet1'!$A$888:$K$929,3,FALSE)/100,0)</f>
        <v>0.0357487922705314</v>
      </c>
      <c r="E18" s="41">
        <f>_xlfn.IFERROR(VLOOKUP(M18,'[1]Sheet1'!$A$888:$K$929,4,FALSE),0)</f>
        <v>43</v>
      </c>
      <c r="F18" s="40">
        <f>_xlfn.IFERROR(VLOOKUP(M18,'[1]Sheet1'!$A$888:$K$929,5,FALSE)/100,0)</f>
        <v>0.034959349593495934</v>
      </c>
      <c r="G18" s="41">
        <f>_xlfn.IFERROR(VLOOKUP(M18,'[1]Sheet1'!$A$888:$K$929,6,FALSE),0)</f>
        <v>11</v>
      </c>
      <c r="H18" s="40">
        <f>_xlfn.IFERROR(VLOOKUP(M18,'[1]Sheet1'!$A$888:$K$929,7,FALSE)/100,0)</f>
        <v>0.039711191335740074</v>
      </c>
      <c r="I18" s="41">
        <f>_xlfn.IFERROR(VLOOKUP(M18,'[1]Sheet1'!$A$888:$K$929,8,FALSE),0)</f>
        <v>0</v>
      </c>
      <c r="J18" s="16">
        <f>_xlfn.IFERROR(VLOOKUP(M18,'[1]Sheet1'!$A$888:$K$929,9,FALSE)/100,0)</f>
        <v>0</v>
      </c>
      <c r="K18" s="43">
        <f>_xlfn.IFERROR(VLOOKUP(M18,'[1]Sheet1'!$A$888:$K$929,10,FALSE),0)</f>
        <v>91</v>
      </c>
      <c r="L18" s="108">
        <f>_xlfn.IFERROR(VLOOKUP(M18,'[1]Sheet1'!$A$888:$K$929,11,FALSE)/100,0)</f>
        <v>0.035491419656786274</v>
      </c>
      <c r="M18" s="322" t="s">
        <v>922</v>
      </c>
    </row>
    <row r="19" spans="1:13" ht="15.75" thickBot="1">
      <c r="A19" s="237" t="s">
        <v>240</v>
      </c>
      <c r="B19" s="228" t="s">
        <v>617</v>
      </c>
      <c r="C19" s="62">
        <f>_xlfn.IFERROR(VLOOKUP(M19,'[1]Sheet1'!$A$888:$K$929,2,FALSE),0)</f>
        <v>10</v>
      </c>
      <c r="D19" s="63">
        <f>_xlfn.IFERROR(VLOOKUP(M19,'[1]Sheet1'!$A$888:$K$929,3,FALSE)/100,0)</f>
        <v>0.009661835748792272</v>
      </c>
      <c r="E19" s="64">
        <f>_xlfn.IFERROR(VLOOKUP(M19,'[1]Sheet1'!$A$888:$K$929,4,FALSE),0)</f>
        <v>16</v>
      </c>
      <c r="F19" s="63">
        <f>_xlfn.IFERROR(VLOOKUP(M19,'[1]Sheet1'!$A$888:$K$929,5,FALSE)/100,0)</f>
        <v>0.013008130081300811</v>
      </c>
      <c r="G19" s="64">
        <f>_xlfn.IFERROR(VLOOKUP(M19,'[1]Sheet1'!$A$888:$K$929,6,FALSE),0)</f>
        <v>1</v>
      </c>
      <c r="H19" s="63">
        <f>_xlfn.IFERROR(VLOOKUP(M19,'[1]Sheet1'!$A$888:$K$929,7,FALSE)/100,0)</f>
        <v>0.0036101083032490976</v>
      </c>
      <c r="I19" s="64">
        <f>_xlfn.IFERROR(VLOOKUP(M19,'[1]Sheet1'!$A$888:$K$929,8,FALSE),0)</f>
        <v>0</v>
      </c>
      <c r="J19" s="20">
        <f>_xlfn.IFERROR(VLOOKUP(M19,'[1]Sheet1'!$A$888:$K$929,9,FALSE)/100,0)</f>
        <v>0</v>
      </c>
      <c r="K19" s="65">
        <f>_xlfn.IFERROR(VLOOKUP(M19,'[1]Sheet1'!$A$888:$K$929,10,FALSE),0)</f>
        <v>27</v>
      </c>
      <c r="L19" s="113">
        <f>_xlfn.IFERROR(VLOOKUP(M19,'[1]Sheet1'!$A$888:$K$929,11,FALSE)/100,0)</f>
        <v>0.010530421216848673</v>
      </c>
      <c r="M19" s="322" t="s">
        <v>923</v>
      </c>
    </row>
    <row r="20" spans="1:13" ht="15">
      <c r="A20" s="235" t="s">
        <v>618</v>
      </c>
      <c r="B20" s="182" t="s">
        <v>619</v>
      </c>
      <c r="C20" s="183">
        <f>_xlfn.IFERROR(VLOOKUP(M20,'[1]Sheet1'!$A$888:$K$929,2,FALSE),0)</f>
        <v>2</v>
      </c>
      <c r="D20" s="197">
        <f>_xlfn.IFERROR(VLOOKUP(M20,'[1]Sheet1'!$A$888:$K$929,3,FALSE)/100,0)</f>
        <v>0.001932367149758454</v>
      </c>
      <c r="E20" s="198">
        <f>_xlfn.IFERROR(VLOOKUP(M20,'[1]Sheet1'!$A$888:$K$929,4,FALSE),0)</f>
        <v>2</v>
      </c>
      <c r="F20" s="197">
        <f>_xlfn.IFERROR(VLOOKUP(M20,'[1]Sheet1'!$A$888:$K$929,5,FALSE)/100,0)</f>
        <v>0.0016260162601626014</v>
      </c>
      <c r="G20" s="198">
        <f>_xlfn.IFERROR(VLOOKUP(M20,'[1]Sheet1'!$A$888:$K$929,6,FALSE),0)</f>
        <v>0</v>
      </c>
      <c r="H20" s="197">
        <f>_xlfn.IFERROR(VLOOKUP(M20,'[1]Sheet1'!$A$888:$K$929,7,FALSE)/100,0)</f>
        <v>0</v>
      </c>
      <c r="I20" s="198">
        <f>_xlfn.IFERROR(VLOOKUP(M20,'[1]Sheet1'!$A$888:$K$929,8,FALSE),0)</f>
        <v>0</v>
      </c>
      <c r="J20" s="137">
        <f>_xlfn.IFERROR(VLOOKUP(M20,'[1]Sheet1'!$A$888:$K$929,9,FALSE)/100,0)</f>
        <v>0</v>
      </c>
      <c r="K20" s="136">
        <f>_xlfn.IFERROR(VLOOKUP(M20,'[1]Sheet1'!$A$888:$K$929,10,FALSE),0)</f>
        <v>4</v>
      </c>
      <c r="L20" s="137">
        <f>_xlfn.IFERROR(VLOOKUP(M20,'[1]Sheet1'!$A$888:$K$929,11,FALSE)/100,0)</f>
        <v>0.0015600624024961</v>
      </c>
      <c r="M20" s="322" t="s">
        <v>924</v>
      </c>
    </row>
    <row r="21" spans="1:13" ht="28.5">
      <c r="A21" s="236" t="s">
        <v>242</v>
      </c>
      <c r="B21" s="227" t="s">
        <v>620</v>
      </c>
      <c r="C21" s="39">
        <f>_xlfn.IFERROR(VLOOKUP(M21,'[1]Sheet1'!$A$888:$K$929,2,FALSE),0)</f>
        <v>27</v>
      </c>
      <c r="D21" s="40">
        <f>_xlfn.IFERROR(VLOOKUP(M21,'[1]Sheet1'!$A$888:$K$929,3,FALSE)/100,0)</f>
        <v>0.026086956521739132</v>
      </c>
      <c r="E21" s="41">
        <f>_xlfn.IFERROR(VLOOKUP(M21,'[1]Sheet1'!$A$888:$K$929,4,FALSE),0)</f>
        <v>48</v>
      </c>
      <c r="F21" s="40">
        <f>_xlfn.IFERROR(VLOOKUP(M21,'[1]Sheet1'!$A$888:$K$929,5,FALSE)/100,0)</f>
        <v>0.03902439024390244</v>
      </c>
      <c r="G21" s="41">
        <f>_xlfn.IFERROR(VLOOKUP(M21,'[1]Sheet1'!$A$888:$K$929,6,FALSE),0)</f>
        <v>7</v>
      </c>
      <c r="H21" s="40">
        <f>_xlfn.IFERROR(VLOOKUP(M21,'[1]Sheet1'!$A$888:$K$929,7,FALSE)/100,0)</f>
        <v>0.02527075812274368</v>
      </c>
      <c r="I21" s="41">
        <f>_xlfn.IFERROR(VLOOKUP(M21,'[1]Sheet1'!$A$888:$K$929,8,FALSE),0)</f>
        <v>0</v>
      </c>
      <c r="J21" s="16">
        <f>_xlfn.IFERROR(VLOOKUP(M21,'[1]Sheet1'!$A$888:$K$929,9,FALSE)/100,0)</f>
        <v>0</v>
      </c>
      <c r="K21" s="43">
        <f>_xlfn.IFERROR(VLOOKUP(M21,'[1]Sheet1'!$A$888:$K$929,10,FALSE),0)</f>
        <v>82</v>
      </c>
      <c r="L21" s="108">
        <f>_xlfn.IFERROR(VLOOKUP(M21,'[1]Sheet1'!$A$888:$K$929,11,FALSE)/100,0)</f>
        <v>0.031981279251170044</v>
      </c>
      <c r="M21" s="322" t="s">
        <v>925</v>
      </c>
    </row>
    <row r="22" spans="1:13" ht="15">
      <c r="A22" s="236" t="s">
        <v>244</v>
      </c>
      <c r="B22" s="227" t="s">
        <v>621</v>
      </c>
      <c r="C22" s="39">
        <f>_xlfn.IFERROR(VLOOKUP(M22,'[1]Sheet1'!$A$888:$K$929,2,FALSE),0)</f>
        <v>3</v>
      </c>
      <c r="D22" s="40">
        <f>_xlfn.IFERROR(VLOOKUP(M22,'[1]Sheet1'!$A$888:$K$929,3,FALSE)/100,0)</f>
        <v>0.002898550724637681</v>
      </c>
      <c r="E22" s="41">
        <f>_xlfn.IFERROR(VLOOKUP(M22,'[1]Sheet1'!$A$888:$K$929,4,FALSE),0)</f>
        <v>2</v>
      </c>
      <c r="F22" s="40">
        <f>_xlfn.IFERROR(VLOOKUP(M22,'[1]Sheet1'!$A$888:$K$929,5,FALSE)/100,0)</f>
        <v>0.0016260162601626014</v>
      </c>
      <c r="G22" s="41">
        <f>_xlfn.IFERROR(VLOOKUP(M22,'[1]Sheet1'!$A$888:$K$929,6,FALSE),0)</f>
        <v>1</v>
      </c>
      <c r="H22" s="40">
        <f>_xlfn.IFERROR(VLOOKUP(M22,'[1]Sheet1'!$A$888:$K$929,7,FALSE)/100,0)</f>
        <v>0.0036101083032490976</v>
      </c>
      <c r="I22" s="41">
        <f>_xlfn.IFERROR(VLOOKUP(M22,'[1]Sheet1'!$A$888:$K$929,8,FALSE),0)</f>
        <v>2</v>
      </c>
      <c r="J22" s="16">
        <f>_xlfn.IFERROR(VLOOKUP(M22,'[1]Sheet1'!$A$888:$K$929,9,FALSE)/100,0)</f>
        <v>0.09090909090909091</v>
      </c>
      <c r="K22" s="43">
        <f>_xlfn.IFERROR(VLOOKUP(M22,'[1]Sheet1'!$A$888:$K$929,10,FALSE),0)</f>
        <v>8</v>
      </c>
      <c r="L22" s="108">
        <f>_xlfn.IFERROR(VLOOKUP(M22,'[1]Sheet1'!$A$888:$K$929,11,FALSE)/100,0)</f>
        <v>0.0031201248049922</v>
      </c>
      <c r="M22" s="322" t="s">
        <v>926</v>
      </c>
    </row>
    <row r="23" spans="1:13" ht="15">
      <c r="A23" s="236" t="s">
        <v>246</v>
      </c>
      <c r="B23" s="238" t="s">
        <v>622</v>
      </c>
      <c r="C23" s="39">
        <f>_xlfn.IFERROR(VLOOKUP(M23,'[1]Sheet1'!$A$888:$K$929,2,FALSE),0)</f>
        <v>8</v>
      </c>
      <c r="D23" s="40">
        <f>_xlfn.IFERROR(VLOOKUP(M23,'[1]Sheet1'!$A$888:$K$929,3,FALSE)/100,0)</f>
        <v>0.007729468599033816</v>
      </c>
      <c r="E23" s="41">
        <f>_xlfn.IFERROR(VLOOKUP(M23,'[1]Sheet1'!$A$888:$K$929,4,FALSE),0)</f>
        <v>1</v>
      </c>
      <c r="F23" s="40">
        <f>_xlfn.IFERROR(VLOOKUP(M23,'[1]Sheet1'!$A$888:$K$929,5,FALSE)/100,0)</f>
        <v>0.0008130081300813007</v>
      </c>
      <c r="G23" s="41">
        <f>_xlfn.IFERROR(VLOOKUP(M23,'[1]Sheet1'!$A$888:$K$929,6,FALSE),0)</f>
        <v>1</v>
      </c>
      <c r="H23" s="40">
        <f>_xlfn.IFERROR(VLOOKUP(M23,'[1]Sheet1'!$A$888:$K$929,7,FALSE)/100,0)</f>
        <v>0.0036101083032490976</v>
      </c>
      <c r="I23" s="41">
        <f>_xlfn.IFERROR(VLOOKUP(M23,'[1]Sheet1'!$A$888:$K$929,8,FALSE),0)</f>
        <v>0</v>
      </c>
      <c r="J23" s="16">
        <f>_xlfn.IFERROR(VLOOKUP(M23,'[1]Sheet1'!$A$888:$K$929,9,FALSE)/100,0)</f>
        <v>0</v>
      </c>
      <c r="K23" s="43">
        <f>_xlfn.IFERROR(VLOOKUP(M23,'[1]Sheet1'!$A$888:$K$929,10,FALSE),0)</f>
        <v>10</v>
      </c>
      <c r="L23" s="108">
        <f>_xlfn.IFERROR(VLOOKUP(M23,'[1]Sheet1'!$A$888:$K$929,11,FALSE)/100,0)</f>
        <v>0.0039001560062402497</v>
      </c>
      <c r="M23" s="322" t="s">
        <v>927</v>
      </c>
    </row>
    <row r="24" spans="1:13" ht="15">
      <c r="A24" s="236" t="s">
        <v>623</v>
      </c>
      <c r="B24" s="227" t="s">
        <v>624</v>
      </c>
      <c r="C24" s="39">
        <f>_xlfn.IFERROR(VLOOKUP(M24,'[1]Sheet1'!$A$888:$K$929,2,FALSE),0)</f>
        <v>1</v>
      </c>
      <c r="D24" s="40">
        <f>_xlfn.IFERROR(VLOOKUP(M24,'[1]Sheet1'!$A$888:$K$929,3,FALSE)/100,0)</f>
        <v>0.000966183574879227</v>
      </c>
      <c r="E24" s="41">
        <f>_xlfn.IFERROR(VLOOKUP(M24,'[1]Sheet1'!$A$888:$K$929,4,FALSE),0)</f>
        <v>5</v>
      </c>
      <c r="F24" s="40">
        <f>_xlfn.IFERROR(VLOOKUP(M24,'[1]Sheet1'!$A$888:$K$929,5,FALSE)/100,0)</f>
        <v>0.0040650406504065045</v>
      </c>
      <c r="G24" s="41">
        <f>_xlfn.IFERROR(VLOOKUP(M24,'[1]Sheet1'!$A$888:$K$929,6,FALSE),0)</f>
        <v>0</v>
      </c>
      <c r="H24" s="40">
        <f>_xlfn.IFERROR(VLOOKUP(M24,'[1]Sheet1'!$A$888:$K$929,7,FALSE)/100,0)</f>
        <v>0</v>
      </c>
      <c r="I24" s="41">
        <f>_xlfn.IFERROR(VLOOKUP(M24,'[1]Sheet1'!$A$888:$K$929,8,FALSE),0)</f>
        <v>0</v>
      </c>
      <c r="J24" s="16">
        <f>_xlfn.IFERROR(VLOOKUP(M24,'[1]Sheet1'!$A$888:$K$929,9,FALSE)/100,0)</f>
        <v>0</v>
      </c>
      <c r="K24" s="43">
        <f>_xlfn.IFERROR(VLOOKUP(M24,'[1]Sheet1'!$A$888:$K$929,10,FALSE),0)</f>
        <v>6</v>
      </c>
      <c r="L24" s="108">
        <f>_xlfn.IFERROR(VLOOKUP(M24,'[1]Sheet1'!$A$888:$K$929,11,FALSE)/100,0)</f>
        <v>0.00234009360374415</v>
      </c>
      <c r="M24" s="322" t="s">
        <v>928</v>
      </c>
    </row>
    <row r="25" spans="1:13" ht="15.75" thickBot="1">
      <c r="A25" s="237" t="s">
        <v>254</v>
      </c>
      <c r="B25" s="228" t="s">
        <v>625</v>
      </c>
      <c r="C25" s="241">
        <f>_xlfn.IFERROR(VLOOKUP(M25,'[1]Sheet1'!$A$888:$K$929,2,FALSE),0)</f>
        <v>1</v>
      </c>
      <c r="D25" s="200">
        <f>_xlfn.IFERROR(VLOOKUP(M25,'[1]Sheet1'!$A$888:$K$929,3,FALSE)/100,0)</f>
        <v>0.000966183574879227</v>
      </c>
      <c r="E25" s="242">
        <f>_xlfn.IFERROR(VLOOKUP(M25,'[1]Sheet1'!$A$888:$K$929,4,FALSE),0)</f>
        <v>0</v>
      </c>
      <c r="F25" s="200">
        <f>_xlfn.IFERROR(VLOOKUP(M25,'[1]Sheet1'!$A$888:$K$929,5,FALSE)/100,0)</f>
        <v>0</v>
      </c>
      <c r="G25" s="242">
        <f>_xlfn.IFERROR(VLOOKUP(M25,'[1]Sheet1'!$A$888:$K$929,6,FALSE),0)</f>
        <v>1</v>
      </c>
      <c r="H25" s="200">
        <f>_xlfn.IFERROR(VLOOKUP(M25,'[1]Sheet1'!$A$888:$K$929,7,FALSE)/100,0)</f>
        <v>0.0036101083032490976</v>
      </c>
      <c r="I25" s="242">
        <f>_xlfn.IFERROR(VLOOKUP(M25,'[1]Sheet1'!$A$888:$K$929,8,FALSE),0)</f>
        <v>0</v>
      </c>
      <c r="J25" s="113">
        <f>_xlfn.IFERROR(VLOOKUP(M25,'[1]Sheet1'!$A$888:$K$929,9,FALSE)/100,0)</f>
        <v>0</v>
      </c>
      <c r="K25" s="243">
        <f>_xlfn.IFERROR(VLOOKUP(M25,'[1]Sheet1'!$A$888:$K$929,10,FALSE),0)</f>
        <v>2</v>
      </c>
      <c r="L25" s="113">
        <f>_xlfn.IFERROR(VLOOKUP(M25,'[1]Sheet1'!$A$888:$K$929,11,FALSE)/100,0)</f>
        <v>0.00078003120124805</v>
      </c>
      <c r="M25" s="322" t="s">
        <v>929</v>
      </c>
    </row>
    <row r="26" spans="1:13" ht="15">
      <c r="A26" s="235" t="s">
        <v>256</v>
      </c>
      <c r="B26" s="182" t="s">
        <v>626</v>
      </c>
      <c r="C26" s="183">
        <f>_xlfn.IFERROR(VLOOKUP(M26,'[1]Sheet1'!$A$888:$K$929,2,FALSE),0)</f>
        <v>2</v>
      </c>
      <c r="D26" s="197">
        <f>_xlfn.IFERROR(VLOOKUP(M26,'[1]Sheet1'!$A$888:$K$929,3,FALSE)/100,0)</f>
        <v>0.001932367149758454</v>
      </c>
      <c r="E26" s="198">
        <f>_xlfn.IFERROR(VLOOKUP(M26,'[1]Sheet1'!$A$888:$K$929,4,FALSE),0)</f>
        <v>3</v>
      </c>
      <c r="F26" s="197">
        <f>_xlfn.IFERROR(VLOOKUP(M26,'[1]Sheet1'!$A$888:$K$929,5,FALSE)/100,0)</f>
        <v>0.0024390243902439024</v>
      </c>
      <c r="G26" s="198">
        <f>_xlfn.IFERROR(VLOOKUP(M26,'[1]Sheet1'!$A$888:$K$929,6,FALSE),0)</f>
        <v>1</v>
      </c>
      <c r="H26" s="197">
        <f>_xlfn.IFERROR(VLOOKUP(M26,'[1]Sheet1'!$A$888:$K$929,7,FALSE)/100,0)</f>
        <v>0.0036101083032490976</v>
      </c>
      <c r="I26" s="198">
        <f>_xlfn.IFERROR(VLOOKUP(M26,'[1]Sheet1'!$A$888:$K$929,8,FALSE),0)</f>
        <v>0</v>
      </c>
      <c r="J26" s="137">
        <f>_xlfn.IFERROR(VLOOKUP(M26,'[1]Sheet1'!$A$888:$K$929,9,FALSE)/100,0)</f>
        <v>0</v>
      </c>
      <c r="K26" s="136">
        <f>_xlfn.IFERROR(VLOOKUP(M26,'[1]Sheet1'!$A$888:$K$929,10,FALSE),0)</f>
        <v>6</v>
      </c>
      <c r="L26" s="137">
        <f>_xlfn.IFERROR(VLOOKUP(M26,'[1]Sheet1'!$A$888:$K$929,11,FALSE)/100,0)</f>
        <v>0.00234009360374415</v>
      </c>
      <c r="M26" s="322" t="s">
        <v>930</v>
      </c>
    </row>
    <row r="27" spans="1:13" ht="15">
      <c r="A27" s="236" t="s">
        <v>258</v>
      </c>
      <c r="B27" s="227" t="s">
        <v>627</v>
      </c>
      <c r="C27" s="39">
        <f>_xlfn.IFERROR(VLOOKUP(M27,'[1]Sheet1'!$A$888:$K$929,2,FALSE),0)</f>
        <v>37</v>
      </c>
      <c r="D27" s="40">
        <f>_xlfn.IFERROR(VLOOKUP(M27,'[1]Sheet1'!$A$888:$K$929,3,FALSE)/100,0)</f>
        <v>0.0357487922705314</v>
      </c>
      <c r="E27" s="41">
        <f>_xlfn.IFERROR(VLOOKUP(M27,'[1]Sheet1'!$A$888:$K$929,4,FALSE),0)</f>
        <v>39</v>
      </c>
      <c r="F27" s="40">
        <f>_xlfn.IFERROR(VLOOKUP(M27,'[1]Sheet1'!$A$888:$K$929,5,FALSE)/100,0)</f>
        <v>0.03170731707317073</v>
      </c>
      <c r="G27" s="41">
        <f>_xlfn.IFERROR(VLOOKUP(M27,'[1]Sheet1'!$A$888:$K$929,6,FALSE),0)</f>
        <v>14</v>
      </c>
      <c r="H27" s="40">
        <f>_xlfn.IFERROR(VLOOKUP(M27,'[1]Sheet1'!$A$888:$K$929,7,FALSE)/100,0)</f>
        <v>0.05054151624548736</v>
      </c>
      <c r="I27" s="41">
        <f>_xlfn.IFERROR(VLOOKUP(M27,'[1]Sheet1'!$A$888:$K$929,8,FALSE),0)</f>
        <v>0</v>
      </c>
      <c r="J27" s="16">
        <f>_xlfn.IFERROR(VLOOKUP(M27,'[1]Sheet1'!$A$888:$K$929,9,FALSE)/100,0)</f>
        <v>0</v>
      </c>
      <c r="K27" s="43">
        <f>_xlfn.IFERROR(VLOOKUP(M27,'[1]Sheet1'!$A$888:$K$929,10,FALSE),0)</f>
        <v>90</v>
      </c>
      <c r="L27" s="108">
        <f>_xlfn.IFERROR(VLOOKUP(M27,'[1]Sheet1'!$A$888:$K$929,11,FALSE)/100,0)</f>
        <v>0.035101404056162244</v>
      </c>
      <c r="M27" s="322" t="s">
        <v>931</v>
      </c>
    </row>
    <row r="28" spans="1:13" ht="15">
      <c r="A28" s="236" t="s">
        <v>260</v>
      </c>
      <c r="B28" s="227" t="s">
        <v>628</v>
      </c>
      <c r="C28" s="39">
        <f>_xlfn.IFERROR(VLOOKUP(M28,'[1]Sheet1'!$A$888:$K$929,2,FALSE),0)</f>
        <v>36</v>
      </c>
      <c r="D28" s="40">
        <f>_xlfn.IFERROR(VLOOKUP(M28,'[1]Sheet1'!$A$888:$K$929,3,FALSE)/100,0)</f>
        <v>0.034782608695652174</v>
      </c>
      <c r="E28" s="41">
        <f>_xlfn.IFERROR(VLOOKUP(M28,'[1]Sheet1'!$A$888:$K$929,4,FALSE),0)</f>
        <v>33</v>
      </c>
      <c r="F28" s="40">
        <f>_xlfn.IFERROR(VLOOKUP(M28,'[1]Sheet1'!$A$888:$K$929,5,FALSE)/100,0)</f>
        <v>0.02682926829268293</v>
      </c>
      <c r="G28" s="41">
        <f>_xlfn.IFERROR(VLOOKUP(M28,'[1]Sheet1'!$A$888:$K$929,6,FALSE),0)</f>
        <v>12</v>
      </c>
      <c r="H28" s="40">
        <f>_xlfn.IFERROR(VLOOKUP(M28,'[1]Sheet1'!$A$888:$K$929,7,FALSE)/100,0)</f>
        <v>0.04332129963898916</v>
      </c>
      <c r="I28" s="41">
        <f>_xlfn.IFERROR(VLOOKUP(M28,'[1]Sheet1'!$A$888:$K$929,8,FALSE),0)</f>
        <v>0</v>
      </c>
      <c r="J28" s="16">
        <f>_xlfn.IFERROR(VLOOKUP(M28,'[1]Sheet1'!$A$888:$K$929,9,FALSE)/100,0)</f>
        <v>0</v>
      </c>
      <c r="K28" s="43">
        <f>_xlfn.IFERROR(VLOOKUP(M28,'[1]Sheet1'!$A$888:$K$929,10,FALSE),0)</f>
        <v>81</v>
      </c>
      <c r="L28" s="108">
        <f>_xlfn.IFERROR(VLOOKUP(M28,'[1]Sheet1'!$A$888:$K$929,11,FALSE)/100,0)</f>
        <v>0.03159126365054602</v>
      </c>
      <c r="M28" s="322" t="s">
        <v>932</v>
      </c>
    </row>
    <row r="29" spans="1:13" ht="15">
      <c r="A29" s="236" t="s">
        <v>262</v>
      </c>
      <c r="B29" s="227" t="s">
        <v>629</v>
      </c>
      <c r="C29" s="39">
        <f>_xlfn.IFERROR(VLOOKUP(M29,'[1]Sheet1'!$A$888:$K$929,2,FALSE),0)</f>
        <v>13</v>
      </c>
      <c r="D29" s="40">
        <f>_xlfn.IFERROR(VLOOKUP(M29,'[1]Sheet1'!$A$888:$K$929,3,FALSE)/100,0)</f>
        <v>0.012560386473429951</v>
      </c>
      <c r="E29" s="41">
        <f>_xlfn.IFERROR(VLOOKUP(M29,'[1]Sheet1'!$A$888:$K$929,4,FALSE),0)</f>
        <v>27</v>
      </c>
      <c r="F29" s="40">
        <f>_xlfn.IFERROR(VLOOKUP(M29,'[1]Sheet1'!$A$888:$K$929,5,FALSE)/100,0)</f>
        <v>0.02195121951219512</v>
      </c>
      <c r="G29" s="41">
        <f>_xlfn.IFERROR(VLOOKUP(M29,'[1]Sheet1'!$A$888:$K$929,6,FALSE),0)</f>
        <v>5</v>
      </c>
      <c r="H29" s="40">
        <f>_xlfn.IFERROR(VLOOKUP(M29,'[1]Sheet1'!$A$888:$K$929,7,FALSE)/100,0)</f>
        <v>0.018050541516245487</v>
      </c>
      <c r="I29" s="41">
        <f>_xlfn.IFERROR(VLOOKUP(M29,'[1]Sheet1'!$A$888:$K$929,8,FALSE),0)</f>
        <v>0</v>
      </c>
      <c r="J29" s="16">
        <f>_xlfn.IFERROR(VLOOKUP(M29,'[1]Sheet1'!$A$888:$K$929,9,FALSE)/100,0)</f>
        <v>0</v>
      </c>
      <c r="K29" s="43">
        <f>_xlfn.IFERROR(VLOOKUP(M29,'[1]Sheet1'!$A$888:$K$929,10,FALSE),0)</f>
        <v>45</v>
      </c>
      <c r="L29" s="108">
        <f>_xlfn.IFERROR(VLOOKUP(M29,'[1]Sheet1'!$A$888:$K$929,11,FALSE)/100,0)</f>
        <v>0.017550702028081122</v>
      </c>
      <c r="M29" s="322" t="s">
        <v>933</v>
      </c>
    </row>
    <row r="30" spans="1:13" ht="15">
      <c r="A30" s="236" t="s">
        <v>630</v>
      </c>
      <c r="B30" s="227" t="s">
        <v>631</v>
      </c>
      <c r="C30" s="39">
        <f>_xlfn.IFERROR(VLOOKUP(M30,'[1]Sheet1'!$A$888:$K$929,2,FALSE),0)</f>
        <v>17</v>
      </c>
      <c r="D30" s="40">
        <f>_xlfn.IFERROR(VLOOKUP(M30,'[1]Sheet1'!$A$888:$K$929,3,FALSE)/100,0)</f>
        <v>0.01642512077294686</v>
      </c>
      <c r="E30" s="41">
        <f>_xlfn.IFERROR(VLOOKUP(M30,'[1]Sheet1'!$A$888:$K$929,4,FALSE),0)</f>
        <v>19</v>
      </c>
      <c r="F30" s="40">
        <f>_xlfn.IFERROR(VLOOKUP(M30,'[1]Sheet1'!$A$888:$K$929,5,FALSE)/100,0)</f>
        <v>0.015447154471544716</v>
      </c>
      <c r="G30" s="41">
        <f>_xlfn.IFERROR(VLOOKUP(M30,'[1]Sheet1'!$A$888:$K$929,6,FALSE),0)</f>
        <v>4</v>
      </c>
      <c r="H30" s="40">
        <f>_xlfn.IFERROR(VLOOKUP(M30,'[1]Sheet1'!$A$888:$K$929,7,FALSE)/100,0)</f>
        <v>0.01444043321299639</v>
      </c>
      <c r="I30" s="41">
        <f>_xlfn.IFERROR(VLOOKUP(M30,'[1]Sheet1'!$A$888:$K$929,8,FALSE),0)</f>
        <v>0</v>
      </c>
      <c r="J30" s="16">
        <f>_xlfn.IFERROR(VLOOKUP(M30,'[1]Sheet1'!$A$888:$K$929,9,FALSE)/100,0)</f>
        <v>0</v>
      </c>
      <c r="K30" s="43">
        <f>_xlfn.IFERROR(VLOOKUP(M30,'[1]Sheet1'!$A$888:$K$929,10,FALSE),0)</f>
        <v>40</v>
      </c>
      <c r="L30" s="108">
        <f>_xlfn.IFERROR(VLOOKUP(M30,'[1]Sheet1'!$A$888:$K$929,11,FALSE)/100,0)</f>
        <v>0.015600624024960999</v>
      </c>
      <c r="M30" s="322" t="s">
        <v>934</v>
      </c>
    </row>
    <row r="31" spans="1:13" ht="15">
      <c r="A31" s="222">
        <v>55</v>
      </c>
      <c r="B31" s="227" t="s">
        <v>632</v>
      </c>
      <c r="C31" s="39">
        <f>_xlfn.IFERROR(VLOOKUP(M31,'[1]Sheet1'!$A$888:$K$929,2,FALSE),0)</f>
        <v>16</v>
      </c>
      <c r="D31" s="40">
        <f>_xlfn.IFERROR(VLOOKUP(M31,'[1]Sheet1'!$A$888:$K$929,3,FALSE)/100,0)</f>
        <v>0.015458937198067632</v>
      </c>
      <c r="E31" s="41">
        <f>_xlfn.IFERROR(VLOOKUP(M31,'[1]Sheet1'!$A$888:$K$929,4,FALSE),0)</f>
        <v>19</v>
      </c>
      <c r="F31" s="40">
        <f>_xlfn.IFERROR(VLOOKUP(M31,'[1]Sheet1'!$A$888:$K$929,5,FALSE)/100,0)</f>
        <v>0.015447154471544716</v>
      </c>
      <c r="G31" s="41">
        <f>_xlfn.IFERROR(VLOOKUP(M31,'[1]Sheet1'!$A$888:$K$929,6,FALSE),0)</f>
        <v>11</v>
      </c>
      <c r="H31" s="40">
        <f>_xlfn.IFERROR(VLOOKUP(M31,'[1]Sheet1'!$A$888:$K$929,7,FALSE)/100,0)</f>
        <v>0.039711191335740074</v>
      </c>
      <c r="I31" s="41">
        <f>_xlfn.IFERROR(VLOOKUP(M31,'[1]Sheet1'!$A$888:$K$929,8,FALSE),0)</f>
        <v>0</v>
      </c>
      <c r="J31" s="16">
        <f>_xlfn.IFERROR(VLOOKUP(M31,'[1]Sheet1'!$A$888:$K$929,9,FALSE)/100,0)</f>
        <v>0</v>
      </c>
      <c r="K31" s="43">
        <f>_xlfn.IFERROR(VLOOKUP(M31,'[1]Sheet1'!$A$888:$K$929,10,FALSE),0)</f>
        <v>46</v>
      </c>
      <c r="L31" s="108">
        <f>_xlfn.IFERROR(VLOOKUP(M31,'[1]Sheet1'!$A$888:$K$929,11,FALSE)/100,0)</f>
        <v>0.01794071762870515</v>
      </c>
      <c r="M31" s="322" t="s">
        <v>935</v>
      </c>
    </row>
    <row r="32" spans="1:13" ht="15">
      <c r="A32" s="236" t="s">
        <v>268</v>
      </c>
      <c r="B32" s="227" t="s">
        <v>633</v>
      </c>
      <c r="C32" s="39">
        <f>_xlfn.IFERROR(VLOOKUP(M32,'[1]Sheet1'!$A$888:$K$929,2,FALSE),0)</f>
        <v>10</v>
      </c>
      <c r="D32" s="40">
        <f>_xlfn.IFERROR(VLOOKUP(M32,'[1]Sheet1'!$A$888:$K$929,3,FALSE)/100,0)</f>
        <v>0.009661835748792272</v>
      </c>
      <c r="E32" s="41">
        <f>_xlfn.IFERROR(VLOOKUP(M32,'[1]Sheet1'!$A$888:$K$929,4,FALSE),0)</f>
        <v>11</v>
      </c>
      <c r="F32" s="40">
        <f>_xlfn.IFERROR(VLOOKUP(M32,'[1]Sheet1'!$A$888:$K$929,5,FALSE)/100,0)</f>
        <v>0.00894308943089431</v>
      </c>
      <c r="G32" s="41">
        <f>_xlfn.IFERROR(VLOOKUP(M32,'[1]Sheet1'!$A$888:$K$929,6,FALSE),0)</f>
        <v>3</v>
      </c>
      <c r="H32" s="40">
        <f>_xlfn.IFERROR(VLOOKUP(M32,'[1]Sheet1'!$A$888:$K$929,7,FALSE)/100,0)</f>
        <v>0.01083032490974729</v>
      </c>
      <c r="I32" s="41">
        <f>_xlfn.IFERROR(VLOOKUP(M32,'[1]Sheet1'!$A$888:$K$929,8,FALSE),0)</f>
        <v>0</v>
      </c>
      <c r="J32" s="16">
        <f>_xlfn.IFERROR(VLOOKUP(M32,'[1]Sheet1'!$A$888:$K$929,9,FALSE)/100,0)</f>
        <v>0</v>
      </c>
      <c r="K32" s="43">
        <f>_xlfn.IFERROR(VLOOKUP(M32,'[1]Sheet1'!$A$888:$K$929,10,FALSE),0)</f>
        <v>24</v>
      </c>
      <c r="L32" s="108">
        <f>_xlfn.IFERROR(VLOOKUP(M32,'[1]Sheet1'!$A$888:$K$929,11,FALSE)/100,0)</f>
        <v>0.0093603744149766</v>
      </c>
      <c r="M32" s="322" t="s">
        <v>936</v>
      </c>
    </row>
    <row r="33" spans="1:13" ht="15.75" thickBot="1">
      <c r="A33" s="237" t="s">
        <v>270</v>
      </c>
      <c r="B33" s="228" t="s">
        <v>634</v>
      </c>
      <c r="C33" s="62">
        <f>_xlfn.IFERROR(VLOOKUP(M33,'[1]Sheet1'!$A$888:$K$929,2,FALSE),0)</f>
        <v>1</v>
      </c>
      <c r="D33" s="63">
        <f>_xlfn.IFERROR(VLOOKUP(M33,'[1]Sheet1'!$A$888:$K$929,3,FALSE)/100,0)</f>
        <v>0.000966183574879227</v>
      </c>
      <c r="E33" s="64">
        <f>_xlfn.IFERROR(VLOOKUP(M33,'[1]Sheet1'!$A$888:$K$929,4,FALSE),0)</f>
        <v>4</v>
      </c>
      <c r="F33" s="63">
        <f>_xlfn.IFERROR(VLOOKUP(M33,'[1]Sheet1'!$A$888:$K$929,5,FALSE)/100,0)</f>
        <v>0.003252032520325203</v>
      </c>
      <c r="G33" s="64">
        <f>_xlfn.IFERROR(VLOOKUP(M33,'[1]Sheet1'!$A$888:$K$929,6,FALSE),0)</f>
        <v>0</v>
      </c>
      <c r="H33" s="63">
        <f>_xlfn.IFERROR(VLOOKUP(M33,'[1]Sheet1'!$A$888:$K$929,7,FALSE)/100,0)</f>
        <v>0</v>
      </c>
      <c r="I33" s="64">
        <f>_xlfn.IFERROR(VLOOKUP(M33,'[1]Sheet1'!$A$888:$K$929,8,FALSE),0)</f>
        <v>0</v>
      </c>
      <c r="J33" s="20">
        <f>_xlfn.IFERROR(VLOOKUP(M33,'[1]Sheet1'!$A$888:$K$929,9,FALSE)/100,0)</f>
        <v>0</v>
      </c>
      <c r="K33" s="65">
        <f>_xlfn.IFERROR(VLOOKUP(M33,'[1]Sheet1'!$A$888:$K$929,10,FALSE),0)</f>
        <v>5</v>
      </c>
      <c r="L33" s="113">
        <f>_xlfn.IFERROR(VLOOKUP(M33,'[1]Sheet1'!$A$888:$K$929,11,FALSE)/100,0)</f>
        <v>0.0019500780031201249</v>
      </c>
      <c r="M33" s="322" t="s">
        <v>937</v>
      </c>
    </row>
    <row r="34" spans="1:13" ht="15">
      <c r="A34" s="235" t="s">
        <v>272</v>
      </c>
      <c r="B34" s="182" t="s">
        <v>635</v>
      </c>
      <c r="C34" s="183">
        <f>_xlfn.IFERROR(VLOOKUP(M34,'[1]Sheet1'!$A$888:$K$929,2,FALSE),0)</f>
        <v>1</v>
      </c>
      <c r="D34" s="197">
        <f>_xlfn.IFERROR(VLOOKUP(M34,'[1]Sheet1'!$A$888:$K$929,3,FALSE)/100,0)</f>
        <v>0.000966183574879227</v>
      </c>
      <c r="E34" s="198">
        <f>_xlfn.IFERROR(VLOOKUP(M34,'[1]Sheet1'!$A$888:$K$929,4,FALSE),0)</f>
        <v>3</v>
      </c>
      <c r="F34" s="197">
        <f>_xlfn.IFERROR(VLOOKUP(M34,'[1]Sheet1'!$A$888:$K$929,5,FALSE)/100,0)</f>
        <v>0.0024390243902439024</v>
      </c>
      <c r="G34" s="198">
        <f>_xlfn.IFERROR(VLOOKUP(M34,'[1]Sheet1'!$A$888:$K$929,6,FALSE),0)</f>
        <v>1</v>
      </c>
      <c r="H34" s="197">
        <f>_xlfn.IFERROR(VLOOKUP(M34,'[1]Sheet1'!$A$888:$K$929,7,FALSE)/100,0)</f>
        <v>0.0036101083032490976</v>
      </c>
      <c r="I34" s="198">
        <f>_xlfn.IFERROR(VLOOKUP(M34,'[1]Sheet1'!$A$888:$K$929,8,FALSE),0)</f>
        <v>0</v>
      </c>
      <c r="J34" s="137">
        <f>_xlfn.IFERROR(VLOOKUP(M34,'[1]Sheet1'!$A$888:$K$929,9,FALSE)/100,0)</f>
        <v>0</v>
      </c>
      <c r="K34" s="136">
        <f>_xlfn.IFERROR(VLOOKUP(M34,'[1]Sheet1'!$A$888:$K$929,10,FALSE),0)</f>
        <v>5</v>
      </c>
      <c r="L34" s="137">
        <f>_xlfn.IFERROR(VLOOKUP(M34,'[1]Sheet1'!$A$888:$K$929,11,FALSE)/100,0)</f>
        <v>0.0019500780031201249</v>
      </c>
      <c r="M34" s="322" t="s">
        <v>938</v>
      </c>
    </row>
    <row r="35" spans="1:13" ht="15">
      <c r="A35" s="236" t="s">
        <v>274</v>
      </c>
      <c r="B35" s="227" t="s">
        <v>636</v>
      </c>
      <c r="C35" s="39">
        <f>_xlfn.IFERROR(VLOOKUP(M35,'[1]Sheet1'!$A$888:$K$929,2,FALSE),0)</f>
        <v>10</v>
      </c>
      <c r="D35" s="40">
        <f>_xlfn.IFERROR(VLOOKUP(M35,'[1]Sheet1'!$A$888:$K$929,3,FALSE)/100,0)</f>
        <v>0.009661835748792272</v>
      </c>
      <c r="E35" s="41">
        <f>_xlfn.IFERROR(VLOOKUP(M35,'[1]Sheet1'!$A$888:$K$929,4,FALSE),0)</f>
        <v>8</v>
      </c>
      <c r="F35" s="40">
        <f>_xlfn.IFERROR(VLOOKUP(M35,'[1]Sheet1'!$A$888:$K$929,5,FALSE)/100,0)</f>
        <v>0.006504065040650406</v>
      </c>
      <c r="G35" s="41">
        <f>_xlfn.IFERROR(VLOOKUP(M35,'[1]Sheet1'!$A$888:$K$929,6,FALSE),0)</f>
        <v>3</v>
      </c>
      <c r="H35" s="40">
        <f>_xlfn.IFERROR(VLOOKUP(M35,'[1]Sheet1'!$A$888:$K$929,7,FALSE)/100,0)</f>
        <v>0.01083032490974729</v>
      </c>
      <c r="I35" s="41">
        <f>_xlfn.IFERROR(VLOOKUP(M35,'[1]Sheet1'!$A$888:$K$929,8,FALSE),0)</f>
        <v>0</v>
      </c>
      <c r="J35" s="16">
        <f>_xlfn.IFERROR(VLOOKUP(M35,'[1]Sheet1'!$A$888:$K$929,9,FALSE)/100,0)</f>
        <v>0</v>
      </c>
      <c r="K35" s="43">
        <f>_xlfn.IFERROR(VLOOKUP(M35,'[1]Sheet1'!$A$888:$K$929,10,FALSE),0)</f>
        <v>21</v>
      </c>
      <c r="L35" s="108">
        <f>_xlfn.IFERROR(VLOOKUP(M35,'[1]Sheet1'!$A$888:$K$929,11,FALSE)/100,0)</f>
        <v>0.008190327613104524</v>
      </c>
      <c r="M35" s="322" t="s">
        <v>939</v>
      </c>
    </row>
    <row r="36" spans="1:13" ht="15">
      <c r="A36" s="236" t="s">
        <v>276</v>
      </c>
      <c r="B36" s="227" t="s">
        <v>637</v>
      </c>
      <c r="C36" s="39">
        <f>_xlfn.IFERROR(VLOOKUP(M36,'[1]Sheet1'!$A$888:$K$929,2,FALSE),0)</f>
        <v>59</v>
      </c>
      <c r="D36" s="40">
        <f>_xlfn.IFERROR(VLOOKUP(M36,'[1]Sheet1'!$A$888:$K$929,3,FALSE)/100,0)</f>
        <v>0.057004830917874394</v>
      </c>
      <c r="E36" s="41">
        <f>_xlfn.IFERROR(VLOOKUP(M36,'[1]Sheet1'!$A$888:$K$929,4,FALSE),0)</f>
        <v>63</v>
      </c>
      <c r="F36" s="40">
        <f>_xlfn.IFERROR(VLOOKUP(M36,'[1]Sheet1'!$A$888:$K$929,5,FALSE)/100,0)</f>
        <v>0.051219512195121955</v>
      </c>
      <c r="G36" s="41">
        <f>_xlfn.IFERROR(VLOOKUP(M36,'[1]Sheet1'!$A$888:$K$929,6,FALSE),0)</f>
        <v>19</v>
      </c>
      <c r="H36" s="40">
        <f>_xlfn.IFERROR(VLOOKUP(M36,'[1]Sheet1'!$A$888:$K$929,7,FALSE)/100,0)</f>
        <v>0.06859205776173286</v>
      </c>
      <c r="I36" s="41">
        <f>_xlfn.IFERROR(VLOOKUP(M36,'[1]Sheet1'!$A$888:$K$929,8,FALSE),0)</f>
        <v>0</v>
      </c>
      <c r="J36" s="16">
        <f>_xlfn.IFERROR(VLOOKUP(M36,'[1]Sheet1'!$A$888:$K$929,9,FALSE)/100,0)</f>
        <v>0</v>
      </c>
      <c r="K36" s="43">
        <f>_xlfn.IFERROR(VLOOKUP(M36,'[1]Sheet1'!$A$888:$K$929,10,FALSE),0)</f>
        <v>141</v>
      </c>
      <c r="L36" s="108">
        <f>_xlfn.IFERROR(VLOOKUP(M36,'[1]Sheet1'!$A$888:$K$929,11,FALSE)/100,0)</f>
        <v>0.05499219968798751</v>
      </c>
      <c r="M36" s="322" t="s">
        <v>940</v>
      </c>
    </row>
    <row r="37" spans="1:13" ht="15">
      <c r="A37" s="236" t="s">
        <v>278</v>
      </c>
      <c r="B37" s="227" t="s">
        <v>638</v>
      </c>
      <c r="C37" s="39">
        <f>_xlfn.IFERROR(VLOOKUP(M37,'[1]Sheet1'!$A$888:$K$929,2,FALSE),0)</f>
        <v>24</v>
      </c>
      <c r="D37" s="40">
        <f>_xlfn.IFERROR(VLOOKUP(M37,'[1]Sheet1'!$A$888:$K$929,3,FALSE)/100,0)</f>
        <v>0.02318840579710145</v>
      </c>
      <c r="E37" s="41">
        <f>_xlfn.IFERROR(VLOOKUP(M37,'[1]Sheet1'!$A$888:$K$929,4,FALSE),0)</f>
        <v>26</v>
      </c>
      <c r="F37" s="40">
        <f>_xlfn.IFERROR(VLOOKUP(M37,'[1]Sheet1'!$A$888:$K$929,5,FALSE)/100,0)</f>
        <v>0.02113821138211382</v>
      </c>
      <c r="G37" s="41">
        <f>_xlfn.IFERROR(VLOOKUP(M37,'[1]Sheet1'!$A$888:$K$929,6,FALSE),0)</f>
        <v>8</v>
      </c>
      <c r="H37" s="40">
        <f>_xlfn.IFERROR(VLOOKUP(M37,'[1]Sheet1'!$A$888:$K$929,7,FALSE)/100,0)</f>
        <v>0.02888086642599278</v>
      </c>
      <c r="I37" s="41">
        <f>_xlfn.IFERROR(VLOOKUP(M37,'[1]Sheet1'!$A$888:$K$929,8,FALSE),0)</f>
        <v>0</v>
      </c>
      <c r="J37" s="16">
        <f>_xlfn.IFERROR(VLOOKUP(M37,'[1]Sheet1'!$A$888:$K$929,9,FALSE)/100,0)</f>
        <v>0</v>
      </c>
      <c r="K37" s="43">
        <f>_xlfn.IFERROR(VLOOKUP(M37,'[1]Sheet1'!$A$888:$K$929,10,FALSE),0)</f>
        <v>58</v>
      </c>
      <c r="L37" s="108">
        <f>_xlfn.IFERROR(VLOOKUP(M37,'[1]Sheet1'!$A$888:$K$929,11,FALSE)/100,0)</f>
        <v>0.02262090483619345</v>
      </c>
      <c r="M37" s="322" t="s">
        <v>941</v>
      </c>
    </row>
    <row r="38" spans="1:13" ht="15">
      <c r="A38" s="236" t="s">
        <v>280</v>
      </c>
      <c r="B38" s="227" t="s">
        <v>639</v>
      </c>
      <c r="C38" s="39">
        <f>_xlfn.IFERROR(VLOOKUP(M38,'[1]Sheet1'!$A$888:$K$929,2,FALSE),0)</f>
        <v>17</v>
      </c>
      <c r="D38" s="40">
        <f>_xlfn.IFERROR(VLOOKUP(M38,'[1]Sheet1'!$A$888:$K$929,3,FALSE)/100,0)</f>
        <v>0.01642512077294686</v>
      </c>
      <c r="E38" s="41">
        <f>_xlfn.IFERROR(VLOOKUP(M38,'[1]Sheet1'!$A$888:$K$929,4,FALSE),0)</f>
        <v>20</v>
      </c>
      <c r="F38" s="40">
        <f>_xlfn.IFERROR(VLOOKUP(M38,'[1]Sheet1'!$A$888:$K$929,5,FALSE)/100,0)</f>
        <v>0.016260162601626018</v>
      </c>
      <c r="G38" s="41">
        <f>_xlfn.IFERROR(VLOOKUP(M38,'[1]Sheet1'!$A$888:$K$929,6,FALSE),0)</f>
        <v>8</v>
      </c>
      <c r="H38" s="40">
        <f>_xlfn.IFERROR(VLOOKUP(M38,'[1]Sheet1'!$A$888:$K$929,7,FALSE)/100,0)</f>
        <v>0.02888086642599278</v>
      </c>
      <c r="I38" s="41">
        <f>_xlfn.IFERROR(VLOOKUP(M38,'[1]Sheet1'!$A$888:$K$929,8,FALSE),0)</f>
        <v>0</v>
      </c>
      <c r="J38" s="16">
        <f>_xlfn.IFERROR(VLOOKUP(M38,'[1]Sheet1'!$A$888:$K$929,9,FALSE)/100,0)</f>
        <v>0</v>
      </c>
      <c r="K38" s="43">
        <f>_xlfn.IFERROR(VLOOKUP(M38,'[1]Sheet1'!$A$888:$K$929,10,FALSE),0)</f>
        <v>45</v>
      </c>
      <c r="L38" s="108">
        <f>_xlfn.IFERROR(VLOOKUP(M38,'[1]Sheet1'!$A$888:$K$929,11,FALSE)/100,0)</f>
        <v>0.017550702028081122</v>
      </c>
      <c r="M38" s="322" t="s">
        <v>942</v>
      </c>
    </row>
    <row r="39" spans="1:13" ht="15">
      <c r="A39" s="236" t="s">
        <v>282</v>
      </c>
      <c r="B39" s="227" t="s">
        <v>640</v>
      </c>
      <c r="C39" s="39">
        <f>_xlfn.IFERROR(VLOOKUP(M39,'[1]Sheet1'!$A$888:$K$929,2,FALSE),0)</f>
        <v>0</v>
      </c>
      <c r="D39" s="40">
        <f>_xlfn.IFERROR(VLOOKUP(M39,'[1]Sheet1'!$A$888:$K$929,3,FALSE)/100,0)</f>
        <v>0</v>
      </c>
      <c r="E39" s="41">
        <f>_xlfn.IFERROR(VLOOKUP(M39,'[1]Sheet1'!$A$888:$K$929,4,FALSE),0)</f>
        <v>4</v>
      </c>
      <c r="F39" s="40">
        <f>_xlfn.IFERROR(VLOOKUP(M39,'[1]Sheet1'!$A$888:$K$929,5,FALSE)/100,0)</f>
        <v>0.003252032520325203</v>
      </c>
      <c r="G39" s="41">
        <f>_xlfn.IFERROR(VLOOKUP(M39,'[1]Sheet1'!$A$888:$K$929,6,FALSE),0)</f>
        <v>0</v>
      </c>
      <c r="H39" s="40">
        <f>_xlfn.IFERROR(VLOOKUP(M39,'[1]Sheet1'!$A$888:$K$929,7,FALSE)/100,0)</f>
        <v>0</v>
      </c>
      <c r="I39" s="41">
        <f>_xlfn.IFERROR(VLOOKUP(M39,'[1]Sheet1'!$A$888:$K$929,8,FALSE),0)</f>
        <v>0</v>
      </c>
      <c r="J39" s="16">
        <f>_xlfn.IFERROR(VLOOKUP(M39,'[1]Sheet1'!$A$888:$K$929,9,FALSE)/100,0)</f>
        <v>0</v>
      </c>
      <c r="K39" s="43">
        <f>_xlfn.IFERROR(VLOOKUP(M39,'[1]Sheet1'!$A$888:$K$929,10,FALSE),0)</f>
        <v>4</v>
      </c>
      <c r="L39" s="108">
        <f>_xlfn.IFERROR(VLOOKUP(M39,'[1]Sheet1'!$A$888:$K$929,11,FALSE)/100,0)</f>
        <v>0.0015600624024961</v>
      </c>
      <c r="M39" s="322" t="s">
        <v>943</v>
      </c>
    </row>
    <row r="40" spans="1:13" ht="15">
      <c r="A40" s="236" t="s">
        <v>286</v>
      </c>
      <c r="B40" s="227" t="s">
        <v>641</v>
      </c>
      <c r="C40" s="39">
        <f>_xlfn.IFERROR(VLOOKUP(M40,'[1]Sheet1'!$A$888:$K$929,2,FALSE),0)</f>
        <v>6</v>
      </c>
      <c r="D40" s="40">
        <f>_xlfn.IFERROR(VLOOKUP(M40,'[1]Sheet1'!$A$888:$K$929,3,FALSE)/100,0)</f>
        <v>0.005797101449275362</v>
      </c>
      <c r="E40" s="41">
        <f>_xlfn.IFERROR(VLOOKUP(M40,'[1]Sheet1'!$A$888:$K$929,4,FALSE),0)</f>
        <v>5</v>
      </c>
      <c r="F40" s="40">
        <f>_xlfn.IFERROR(VLOOKUP(M40,'[1]Sheet1'!$A$888:$K$929,5,FALSE)/100,0)</f>
        <v>0.0040650406504065045</v>
      </c>
      <c r="G40" s="41">
        <f>_xlfn.IFERROR(VLOOKUP(M40,'[1]Sheet1'!$A$888:$K$929,6,FALSE),0)</f>
        <v>2</v>
      </c>
      <c r="H40" s="40">
        <f>_xlfn.IFERROR(VLOOKUP(M40,'[1]Sheet1'!$A$888:$K$929,7,FALSE)/100,0)</f>
        <v>0.007220216606498195</v>
      </c>
      <c r="I40" s="41">
        <f>_xlfn.IFERROR(VLOOKUP(M40,'[1]Sheet1'!$A$888:$K$929,8,FALSE),0)</f>
        <v>0</v>
      </c>
      <c r="J40" s="16">
        <f>_xlfn.IFERROR(VLOOKUP(M40,'[1]Sheet1'!$A$888:$K$929,9,FALSE)/100,0)</f>
        <v>0</v>
      </c>
      <c r="K40" s="43">
        <f>_xlfn.IFERROR(VLOOKUP(M40,'[1]Sheet1'!$A$888:$K$929,10,FALSE),0)</f>
        <v>13</v>
      </c>
      <c r="L40" s="108">
        <f>_xlfn.IFERROR(VLOOKUP(M40,'[1]Sheet1'!$A$888:$K$929,11,FALSE)/100,0)</f>
        <v>0.0050702028081123255</v>
      </c>
      <c r="M40" s="322" t="s">
        <v>944</v>
      </c>
    </row>
    <row r="41" spans="1:13" ht="15.75" thickBot="1">
      <c r="A41" s="237" t="s">
        <v>288</v>
      </c>
      <c r="B41" s="228" t="s">
        <v>642</v>
      </c>
      <c r="C41" s="62">
        <f>_xlfn.IFERROR(VLOOKUP(M41,'[1]Sheet1'!$A$888:$K$929,2,FALSE),0)</f>
        <v>2</v>
      </c>
      <c r="D41" s="63">
        <f>_xlfn.IFERROR(VLOOKUP(M41,'[1]Sheet1'!$A$888:$K$929,3,FALSE)/100,0)</f>
        <v>0.001932367149758454</v>
      </c>
      <c r="E41" s="64">
        <f>_xlfn.IFERROR(VLOOKUP(M41,'[1]Sheet1'!$A$888:$K$929,4,FALSE),0)</f>
        <v>3</v>
      </c>
      <c r="F41" s="63">
        <f>_xlfn.IFERROR(VLOOKUP(M41,'[1]Sheet1'!$A$888:$K$929,5,FALSE)/100,0)</f>
        <v>0.0024390243902439024</v>
      </c>
      <c r="G41" s="64">
        <f>_xlfn.IFERROR(VLOOKUP(M41,'[1]Sheet1'!$A$888:$K$929,6,FALSE),0)</f>
        <v>2</v>
      </c>
      <c r="H41" s="63">
        <f>_xlfn.IFERROR(VLOOKUP(M41,'[1]Sheet1'!$A$888:$K$929,7,FALSE)/100,0)</f>
        <v>0.007220216606498195</v>
      </c>
      <c r="I41" s="64">
        <f>_xlfn.IFERROR(VLOOKUP(M41,'[1]Sheet1'!$A$888:$K$929,8,FALSE),0)</f>
        <v>0</v>
      </c>
      <c r="J41" s="20">
        <f>_xlfn.IFERROR(VLOOKUP(M41,'[1]Sheet1'!$A$888:$K$929,9,FALSE)/100,0)</f>
        <v>0</v>
      </c>
      <c r="K41" s="65">
        <f>_xlfn.IFERROR(VLOOKUP(M41,'[1]Sheet1'!$A$888:$K$929,10,FALSE),0)</f>
        <v>7</v>
      </c>
      <c r="L41" s="113">
        <f>_xlfn.IFERROR(VLOOKUP(M41,'[1]Sheet1'!$A$888:$K$929,11,FALSE)/100,0)</f>
        <v>0.002730109204368175</v>
      </c>
      <c r="M41" s="322" t="s">
        <v>945</v>
      </c>
    </row>
    <row r="42" spans="1:13" ht="28.5">
      <c r="A42" s="235" t="s">
        <v>290</v>
      </c>
      <c r="B42" s="182" t="s">
        <v>643</v>
      </c>
      <c r="C42" s="183">
        <f>_xlfn.IFERROR(VLOOKUP(M42,'[1]Sheet1'!$A$888:$K$929,2,FALSE),0)</f>
        <v>12</v>
      </c>
      <c r="D42" s="197">
        <f>_xlfn.IFERROR(VLOOKUP(M42,'[1]Sheet1'!$A$888:$K$929,3,FALSE)/100,0)</f>
        <v>0.011594202898550725</v>
      </c>
      <c r="E42" s="198">
        <f>_xlfn.IFERROR(VLOOKUP(M42,'[1]Sheet1'!$A$888:$K$929,4,FALSE),0)</f>
        <v>20</v>
      </c>
      <c r="F42" s="197">
        <f>_xlfn.IFERROR(VLOOKUP(M42,'[1]Sheet1'!$A$888:$K$929,5,FALSE)/100,0)</f>
        <v>0.016260162601626018</v>
      </c>
      <c r="G42" s="198">
        <f>_xlfn.IFERROR(VLOOKUP(M42,'[1]Sheet1'!$A$888:$K$929,6,FALSE),0)</f>
        <v>2</v>
      </c>
      <c r="H42" s="197">
        <f>_xlfn.IFERROR(VLOOKUP(M42,'[1]Sheet1'!$A$888:$K$929,7,FALSE)/100,0)</f>
        <v>0.007220216606498195</v>
      </c>
      <c r="I42" s="198">
        <f>_xlfn.IFERROR(VLOOKUP(M42,'[1]Sheet1'!$A$888:$K$929,8,FALSE),0)</f>
        <v>0</v>
      </c>
      <c r="J42" s="137">
        <f>_xlfn.IFERROR(VLOOKUP(M42,'[1]Sheet1'!$A$888:$K$929,9,FALSE)/100,0)</f>
        <v>0</v>
      </c>
      <c r="K42" s="136">
        <f>_xlfn.IFERROR(VLOOKUP(M42,'[1]Sheet1'!$A$888:$K$929,10,FALSE),0)</f>
        <v>34</v>
      </c>
      <c r="L42" s="137">
        <f>_xlfn.IFERROR(VLOOKUP(M42,'[1]Sheet1'!$A$888:$K$929,11,FALSE)/100,0)</f>
        <v>0.01326053042121685</v>
      </c>
      <c r="M42" s="322" t="s">
        <v>946</v>
      </c>
    </row>
    <row r="43" spans="1:13" ht="15">
      <c r="A43" s="236" t="s">
        <v>292</v>
      </c>
      <c r="B43" s="227" t="s">
        <v>644</v>
      </c>
      <c r="C43" s="39">
        <f>_xlfn.IFERROR(VLOOKUP(M43,'[1]Sheet1'!$A$888:$K$929,2,FALSE),0)</f>
        <v>9</v>
      </c>
      <c r="D43" s="40">
        <f>_xlfn.IFERROR(VLOOKUP(M43,'[1]Sheet1'!$A$888:$K$929,3,FALSE)/100,0)</f>
        <v>0.008695652173913044</v>
      </c>
      <c r="E43" s="41">
        <f>_xlfn.IFERROR(VLOOKUP(M43,'[1]Sheet1'!$A$888:$K$929,4,FALSE),0)</f>
        <v>19</v>
      </c>
      <c r="F43" s="40">
        <f>_xlfn.IFERROR(VLOOKUP(M43,'[1]Sheet1'!$A$888:$K$929,5,FALSE)/100,0)</f>
        <v>0.015447154471544716</v>
      </c>
      <c r="G43" s="41">
        <f>_xlfn.IFERROR(VLOOKUP(M43,'[1]Sheet1'!$A$888:$K$929,6,FALSE),0)</f>
        <v>6</v>
      </c>
      <c r="H43" s="40">
        <f>_xlfn.IFERROR(VLOOKUP(M43,'[1]Sheet1'!$A$888:$K$929,7,FALSE)/100,0)</f>
        <v>0.02166064981949458</v>
      </c>
      <c r="I43" s="41">
        <f>_xlfn.IFERROR(VLOOKUP(M43,'[1]Sheet1'!$A$888:$K$929,8,FALSE),0)</f>
        <v>3</v>
      </c>
      <c r="J43" s="16">
        <f>_xlfn.IFERROR(VLOOKUP(M43,'[1]Sheet1'!$A$888:$K$929,9,FALSE)/100,0)</f>
        <v>0.13636363636363635</v>
      </c>
      <c r="K43" s="43">
        <f>_xlfn.IFERROR(VLOOKUP(M43,'[1]Sheet1'!$A$888:$K$929,10,FALSE),0)</f>
        <v>37</v>
      </c>
      <c r="L43" s="108">
        <f>_xlfn.IFERROR(VLOOKUP(M43,'[1]Sheet1'!$A$888:$K$929,11,FALSE)/100,0)</f>
        <v>0.014430577223088926</v>
      </c>
      <c r="M43" s="322" t="s">
        <v>947</v>
      </c>
    </row>
    <row r="44" spans="1:13" ht="15.75" thickBot="1">
      <c r="A44" s="237" t="s">
        <v>304</v>
      </c>
      <c r="B44" s="228" t="s">
        <v>645</v>
      </c>
      <c r="C44" s="62">
        <f>_xlfn.IFERROR(VLOOKUP(M44,'[1]Sheet1'!$A$888:$K$929,2,FALSE),0)</f>
        <v>175</v>
      </c>
      <c r="D44" s="63">
        <f>_xlfn.IFERROR(VLOOKUP(M44,'[1]Sheet1'!$A$888:$K$929,3,FALSE)/100,0)</f>
        <v>0.16908212560386474</v>
      </c>
      <c r="E44" s="64">
        <f>_xlfn.IFERROR(VLOOKUP(M44,'[1]Sheet1'!$A$888:$K$929,4,FALSE),0)</f>
        <v>240</v>
      </c>
      <c r="F44" s="63">
        <f>_xlfn.IFERROR(VLOOKUP(M44,'[1]Sheet1'!$A$888:$K$929,5,FALSE)/100,0)</f>
        <v>0.1951219512195122</v>
      </c>
      <c r="G44" s="64">
        <f>_xlfn.IFERROR(VLOOKUP(M44,'[1]Sheet1'!$A$888:$K$929,6,FALSE),0)</f>
        <v>51</v>
      </c>
      <c r="H44" s="63">
        <f>_xlfn.IFERROR(VLOOKUP(M44,'[1]Sheet1'!$A$888:$K$929,7,FALSE)/100,0)</f>
        <v>0.184115523465704</v>
      </c>
      <c r="I44" s="64">
        <f>_xlfn.IFERROR(VLOOKUP(M44,'[1]Sheet1'!$A$888:$K$929,8,FALSE),0)</f>
        <v>3</v>
      </c>
      <c r="J44" s="20">
        <f>_xlfn.IFERROR(VLOOKUP(M44,'[1]Sheet1'!$A$888:$K$929,9,FALSE)/100,0)</f>
        <v>0.13636363636363635</v>
      </c>
      <c r="K44" s="65">
        <f>_xlfn.IFERROR(VLOOKUP(M44,'[1]Sheet1'!$A$888:$K$929,10,FALSE),0)</f>
        <v>469</v>
      </c>
      <c r="L44" s="113">
        <f>_xlfn.IFERROR(VLOOKUP(M44,'[1]Sheet1'!$A$888:$K$929,11,FALSE)/100,0)</f>
        <v>0.1829173166926677</v>
      </c>
      <c r="M44" s="322" t="s">
        <v>948</v>
      </c>
    </row>
    <row r="45" spans="1:13" ht="15.75" thickBot="1">
      <c r="A45" s="239" t="s">
        <v>342</v>
      </c>
      <c r="B45" s="189" t="s">
        <v>646</v>
      </c>
      <c r="C45" s="181">
        <f>_xlfn.IFERROR(VLOOKUP(M45,'[1]Sheet1'!$A$888:$K$929,2,FALSE),0)</f>
        <v>57</v>
      </c>
      <c r="D45" s="194">
        <f>_xlfn.IFERROR(VLOOKUP(M45,'[1]Sheet1'!$A$888:$K$929,3,FALSE)/100,0)</f>
        <v>0.05507246376811594</v>
      </c>
      <c r="E45" s="195">
        <f>_xlfn.IFERROR(VLOOKUP(M45,'[1]Sheet1'!$A$888:$K$929,4,FALSE),0)</f>
        <v>49</v>
      </c>
      <c r="F45" s="194">
        <f>_xlfn.IFERROR(VLOOKUP(M45,'[1]Sheet1'!$A$888:$K$929,5,FALSE)/100,0)</f>
        <v>0.03983739837398374</v>
      </c>
      <c r="G45" s="195">
        <f>_xlfn.IFERROR(VLOOKUP(M45,'[1]Sheet1'!$A$888:$K$929,6,FALSE),0)</f>
        <v>12</v>
      </c>
      <c r="H45" s="194">
        <f>_xlfn.IFERROR(VLOOKUP(M45,'[1]Sheet1'!$A$888:$K$929,7,FALSE)/100,0)</f>
        <v>0.04332129963898916</v>
      </c>
      <c r="I45" s="195">
        <f>_xlfn.IFERROR(VLOOKUP(M45,'[1]Sheet1'!$A$888:$K$929,8,FALSE),0)</f>
        <v>5</v>
      </c>
      <c r="J45" s="104">
        <f>_xlfn.IFERROR(VLOOKUP(M45,'[1]Sheet1'!$A$888:$K$929,9,FALSE)/100,0)</f>
        <v>0.22727272727272727</v>
      </c>
      <c r="K45" s="103">
        <f>_xlfn.IFERROR(VLOOKUP(M45,'[1]Sheet1'!$A$888:$K$929,10,FALSE),0)</f>
        <v>123</v>
      </c>
      <c r="L45" s="104">
        <f>_xlfn.IFERROR(VLOOKUP(M45,'[1]Sheet1'!$A$888:$K$929,11,FALSE)/100,0)</f>
        <v>0.047971918876755074</v>
      </c>
      <c r="M45" s="322" t="s">
        <v>949</v>
      </c>
    </row>
    <row r="46" spans="1:13" ht="15.75" thickBot="1">
      <c r="A46" s="435" t="s">
        <v>125</v>
      </c>
      <c r="B46" s="455"/>
      <c r="C46" s="210">
        <f>_xlfn.IFERROR(VLOOKUP(M46,'[1]Sheet1'!$A$888:$K$929,2,FALSE),0)</f>
        <v>1035</v>
      </c>
      <c r="D46" s="211">
        <f>_xlfn.IFERROR(VLOOKUP(M46,'[1]Sheet1'!$A$888:$K$929,3,FALSE)/100,0)</f>
        <v>1</v>
      </c>
      <c r="E46" s="214">
        <f>_xlfn.IFERROR(VLOOKUP(M46,'[1]Sheet1'!$A$888:$K$929,4,FALSE),0)</f>
        <v>1230</v>
      </c>
      <c r="F46" s="211">
        <f>_xlfn.IFERROR(VLOOKUP(M46,'[1]Sheet1'!$A$888:$K$929,5,FALSE)/100,0)</f>
        <v>1</v>
      </c>
      <c r="G46" s="214">
        <f>_xlfn.IFERROR(VLOOKUP(M46,'[1]Sheet1'!$A$888:$K$929,6,FALSE),0)</f>
        <v>277</v>
      </c>
      <c r="H46" s="211">
        <f>_xlfn.IFERROR(VLOOKUP(M46,'[1]Sheet1'!$A$888:$K$929,7,FALSE)/100,0)</f>
        <v>1</v>
      </c>
      <c r="I46" s="214">
        <f>_xlfn.IFERROR(VLOOKUP(M46,'[1]Sheet1'!$A$888:$K$929,8,FALSE),0)</f>
        <v>22</v>
      </c>
      <c r="J46" s="213">
        <f>_xlfn.IFERROR(VLOOKUP(M46,'[1]Sheet1'!$A$888:$K$929,9,FALSE)/100,0)</f>
        <v>1</v>
      </c>
      <c r="K46" s="210">
        <f>_xlfn.IFERROR(VLOOKUP(M46,'[1]Sheet1'!$A$888:$K$929,10,FALSE),0)</f>
        <v>2564</v>
      </c>
      <c r="L46" s="207">
        <f>_xlfn.IFERROR(VLOOKUP(M46,'[1]Sheet1'!$A$888:$K$929,11,FALSE)/100,0)</f>
        <v>1</v>
      </c>
      <c r="M46" s="322" t="s">
        <v>73</v>
      </c>
    </row>
    <row r="47" ht="15">
      <c r="K47" s="329"/>
    </row>
    <row r="48" ht="15">
      <c r="K48" s="329"/>
    </row>
  </sheetData>
  <sheetProtection/>
  <mergeCells count="10">
    <mergeCell ref="A46:B46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9"/>
  <sheetViews>
    <sheetView zoomScalePageLayoutView="0" workbookViewId="0" topLeftCell="A1">
      <selection activeCell="A2" sqref="A2:A4"/>
    </sheetView>
  </sheetViews>
  <sheetFormatPr defaultColWidth="11.421875" defaultRowHeight="15"/>
  <cols>
    <col min="1" max="1" width="25.140625" style="311" customWidth="1"/>
    <col min="2" max="9" width="13.28125" style="311" customWidth="1"/>
    <col min="10" max="16384" width="11.421875" style="311" customWidth="1"/>
  </cols>
  <sheetData>
    <row r="1" spans="1:9" ht="49.5" customHeight="1" thickBot="1" thickTop="1">
      <c r="A1" s="355" t="s">
        <v>1004</v>
      </c>
      <c r="B1" s="356"/>
      <c r="C1" s="356"/>
      <c r="D1" s="356"/>
      <c r="E1" s="356"/>
      <c r="F1" s="356"/>
      <c r="G1" s="356"/>
      <c r="H1" s="356"/>
      <c r="I1" s="357"/>
    </row>
    <row r="2" spans="1:9" ht="24.75" customHeight="1" thickTop="1">
      <c r="A2" s="345" t="s">
        <v>77</v>
      </c>
      <c r="B2" s="366" t="s">
        <v>78</v>
      </c>
      <c r="C2" s="358"/>
      <c r="D2" s="358"/>
      <c r="E2" s="358"/>
      <c r="F2" s="358"/>
      <c r="G2" s="359"/>
      <c r="H2" s="360" t="s">
        <v>73</v>
      </c>
      <c r="I2" s="361"/>
    </row>
    <row r="3" spans="1:9" ht="24.75" customHeight="1">
      <c r="A3" s="346"/>
      <c r="B3" s="367" t="s">
        <v>79</v>
      </c>
      <c r="C3" s="364"/>
      <c r="D3" s="364" t="s">
        <v>80</v>
      </c>
      <c r="E3" s="364"/>
      <c r="F3" s="364" t="s">
        <v>81</v>
      </c>
      <c r="G3" s="365"/>
      <c r="H3" s="362"/>
      <c r="I3" s="363"/>
    </row>
    <row r="4" spans="1:9" ht="24.75" customHeight="1" thickBot="1">
      <c r="A4" s="347"/>
      <c r="B4" s="55" t="s">
        <v>68</v>
      </c>
      <c r="C4" s="56" t="s">
        <v>67</v>
      </c>
      <c r="D4" s="57" t="s">
        <v>68</v>
      </c>
      <c r="E4" s="56" t="s">
        <v>67</v>
      </c>
      <c r="F4" s="57" t="s">
        <v>68</v>
      </c>
      <c r="G4" s="58" t="s">
        <v>67</v>
      </c>
      <c r="H4" s="59" t="s">
        <v>68</v>
      </c>
      <c r="I4" s="60" t="s">
        <v>67</v>
      </c>
    </row>
    <row r="5" spans="1:10" ht="15">
      <c r="A5" s="32" t="s">
        <v>69</v>
      </c>
      <c r="B5" s="33">
        <f>VLOOKUP(J5,'[1]Sheet1'!$A$21:$I$25,2,FALSE)</f>
        <v>141</v>
      </c>
      <c r="C5" s="34">
        <f>VLOOKUP(J5,'[1]Sheet1'!$A$21:$I$25,3,FALSE)/100</f>
        <v>0.3873626373626374</v>
      </c>
      <c r="D5" s="35">
        <f>VLOOKUP(J5,'[1]Sheet1'!$A$21:$I$25,4,FALSE)</f>
        <v>690</v>
      </c>
      <c r="E5" s="34">
        <f>VLOOKUP(J5,'[1]Sheet1'!$A$21:$I$25,5,FALSE)/100</f>
        <v>0.4092526690391459</v>
      </c>
      <c r="F5" s="35">
        <f>VLOOKUP(J5,'[1]Sheet1'!$A$21:$I$25,6,FALSE)</f>
        <v>204</v>
      </c>
      <c r="G5" s="12">
        <f>VLOOKUP(J5,'[1]Sheet1'!$A$21:$I$25,7,FALSE)/100</f>
        <v>0.39688715953307396</v>
      </c>
      <c r="H5" s="37">
        <f>VLOOKUP(J5,'[1]Sheet1'!$A$21:$I$25,8,FALSE)</f>
        <v>1035</v>
      </c>
      <c r="I5" s="12">
        <f>VLOOKUP(J5,'[1]Sheet1'!$A$21:$I$25,9,FALSE)/100</f>
        <v>0.40366614664586575</v>
      </c>
      <c r="J5" s="322" t="s">
        <v>657</v>
      </c>
    </row>
    <row r="6" spans="1:10" ht="15">
      <c r="A6" s="38" t="s">
        <v>70</v>
      </c>
      <c r="B6" s="39">
        <f>VLOOKUP(J6,'[1]Sheet1'!$A$21:$I$25,2,FALSE)</f>
        <v>189</v>
      </c>
      <c r="C6" s="40">
        <f>VLOOKUP(J6,'[1]Sheet1'!$A$21:$I$25,3,FALSE)/100</f>
        <v>0.5192307692307693</v>
      </c>
      <c r="D6" s="41">
        <f>VLOOKUP(J6,'[1]Sheet1'!$A$21:$I$25,4,FALSE)</f>
        <v>818</v>
      </c>
      <c r="E6" s="40">
        <f>VLOOKUP(J6,'[1]Sheet1'!$A$21:$I$25,5,FALSE)/100</f>
        <v>0.48517200474495853</v>
      </c>
      <c r="F6" s="41">
        <f>VLOOKUP(J6,'[1]Sheet1'!$A$21:$I$25,6,FALSE)</f>
        <v>223</v>
      </c>
      <c r="G6" s="16">
        <f>VLOOKUP(J6,'[1]Sheet1'!$A$21:$I$25,7,FALSE)/100</f>
        <v>0.433852140077821</v>
      </c>
      <c r="H6" s="43">
        <f>VLOOKUP(J6,'[1]Sheet1'!$A$21:$I$25,8,FALSE)</f>
        <v>1230</v>
      </c>
      <c r="I6" s="16">
        <f>VLOOKUP(J6,'[1]Sheet1'!$A$21:$I$25,9,FALSE)/100</f>
        <v>0.4797191887675507</v>
      </c>
      <c r="J6" s="322" t="s">
        <v>658</v>
      </c>
    </row>
    <row r="7" spans="1:10" ht="15">
      <c r="A7" s="38" t="s">
        <v>71</v>
      </c>
      <c r="B7" s="39">
        <f>VLOOKUP(J7,'[1]Sheet1'!$A$21:$I$25,2,FALSE)</f>
        <v>33</v>
      </c>
      <c r="C7" s="40">
        <f>VLOOKUP(J7,'[1]Sheet1'!$A$21:$I$25,3,FALSE)/100</f>
        <v>0.09065934065934066</v>
      </c>
      <c r="D7" s="41">
        <f>VLOOKUP(J7,'[1]Sheet1'!$A$21:$I$25,4,FALSE)</f>
        <v>168</v>
      </c>
      <c r="E7" s="40">
        <f>VLOOKUP(J7,'[1]Sheet1'!$A$21:$I$25,5,FALSE)/100</f>
        <v>0.099644128113879</v>
      </c>
      <c r="F7" s="41">
        <f>VLOOKUP(J7,'[1]Sheet1'!$A$21:$I$25,6,FALSE)</f>
        <v>76</v>
      </c>
      <c r="G7" s="16">
        <f>VLOOKUP(J7,'[1]Sheet1'!$A$21:$I$25,7,FALSE)/100</f>
        <v>0.14785992217898833</v>
      </c>
      <c r="H7" s="43">
        <f>VLOOKUP(J7,'[1]Sheet1'!$A$21:$I$25,8,FALSE)</f>
        <v>277</v>
      </c>
      <c r="I7" s="16">
        <f>VLOOKUP(J7,'[1]Sheet1'!$A$21:$I$25,9,FALSE)/100</f>
        <v>0.10803432137285492</v>
      </c>
      <c r="J7" s="322" t="s">
        <v>659</v>
      </c>
    </row>
    <row r="8" spans="1:10" ht="15.75" thickBot="1">
      <c r="A8" s="61" t="s">
        <v>72</v>
      </c>
      <c r="B8" s="62">
        <f>VLOOKUP(J8,'[1]Sheet1'!$A$21:$I$25,2,FALSE)</f>
        <v>1</v>
      </c>
      <c r="C8" s="63">
        <f>VLOOKUP(J8,'[1]Sheet1'!$A$21:$I$25,3,FALSE)/100</f>
        <v>0.0027472527472527475</v>
      </c>
      <c r="D8" s="64">
        <f>VLOOKUP(J8,'[1]Sheet1'!$A$21:$I$25,4,FALSE)</f>
        <v>10</v>
      </c>
      <c r="E8" s="63">
        <f>VLOOKUP(J8,'[1]Sheet1'!$A$21:$I$25,5,FALSE)/100</f>
        <v>0.005931198102016607</v>
      </c>
      <c r="F8" s="64">
        <f>VLOOKUP(J8,'[1]Sheet1'!$A$21:$I$25,6,FALSE)</f>
        <v>11</v>
      </c>
      <c r="G8" s="20">
        <f>VLOOKUP(J8,'[1]Sheet1'!$A$21:$I$25,7,FALSE)/100</f>
        <v>0.021400778210116732</v>
      </c>
      <c r="H8" s="65">
        <f>VLOOKUP(J8,'[1]Sheet1'!$A$21:$I$25,8,FALSE)</f>
        <v>22</v>
      </c>
      <c r="I8" s="20">
        <f>VLOOKUP(J8,'[1]Sheet1'!$A$21:$I$25,9,FALSE)/100</f>
        <v>0.00858034321372855</v>
      </c>
      <c r="J8" s="322" t="s">
        <v>660</v>
      </c>
    </row>
    <row r="9" spans="1:10" ht="15.75" thickBot="1">
      <c r="A9" s="50" t="s">
        <v>73</v>
      </c>
      <c r="B9" s="51">
        <f>VLOOKUP(J9,'[1]Sheet1'!$A$21:$I$25,2,FALSE)</f>
        <v>364</v>
      </c>
      <c r="C9" s="52">
        <f>VLOOKUP(J9,'[1]Sheet1'!$A$21:$I$25,3,FALSE)/100</f>
        <v>1</v>
      </c>
      <c r="D9" s="53">
        <f>VLOOKUP(J9,'[1]Sheet1'!$A$21:$I$25,4,FALSE)</f>
        <v>1686</v>
      </c>
      <c r="E9" s="52">
        <f>VLOOKUP(J9,'[1]Sheet1'!$A$21:$I$25,5,FALSE)/100</f>
        <v>1</v>
      </c>
      <c r="F9" s="53">
        <f>VLOOKUP(J9,'[1]Sheet1'!$A$21:$I$25,6,FALSE)</f>
        <v>514</v>
      </c>
      <c r="G9" s="24">
        <f>VLOOKUP(J9,'[1]Sheet1'!$A$21:$I$25,7,FALSE)/100</f>
        <v>1</v>
      </c>
      <c r="H9" s="51">
        <f>VLOOKUP(J9,'[1]Sheet1'!$A$21:$I$25,8,FALSE)</f>
        <v>2564</v>
      </c>
      <c r="I9" s="24">
        <f>VLOOKUP(J9,'[1]Sheet1'!$A$21:$I$25,9,FALSE)/100</f>
        <v>1</v>
      </c>
      <c r="J9" s="322" t="s">
        <v>73</v>
      </c>
    </row>
  </sheetData>
  <sheetProtection/>
  <mergeCells count="7">
    <mergeCell ref="A1:I1"/>
    <mergeCell ref="A2:A4"/>
    <mergeCell ref="B2:G2"/>
    <mergeCell ref="H2:I3"/>
    <mergeCell ref="B3:C3"/>
    <mergeCell ref="D3:E3"/>
    <mergeCell ref="F3:G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9"/>
  <sheetViews>
    <sheetView zoomScalePageLayoutView="0" workbookViewId="0" topLeftCell="A1">
      <selection activeCell="A2" sqref="A2:A4"/>
    </sheetView>
  </sheetViews>
  <sheetFormatPr defaultColWidth="11.421875" defaultRowHeight="15"/>
  <cols>
    <col min="1" max="1" width="25.00390625" style="311" customWidth="1"/>
    <col min="2" max="8" width="13.57421875" style="311" customWidth="1"/>
    <col min="9" max="16384" width="11.421875" style="311" customWidth="1"/>
  </cols>
  <sheetData>
    <row r="1" spans="1:8" ht="49.5" customHeight="1" thickBot="1" thickTop="1">
      <c r="A1" s="342" t="s">
        <v>1005</v>
      </c>
      <c r="B1" s="343"/>
      <c r="C1" s="343"/>
      <c r="D1" s="343"/>
      <c r="E1" s="343"/>
      <c r="F1" s="343"/>
      <c r="G1" s="343"/>
      <c r="H1" s="344"/>
    </row>
    <row r="2" spans="1:8" ht="24.75" customHeight="1" thickBot="1" thickTop="1">
      <c r="A2" s="368" t="s">
        <v>77</v>
      </c>
      <c r="B2" s="348" t="s">
        <v>82</v>
      </c>
      <c r="C2" s="349"/>
      <c r="D2" s="371"/>
      <c r="E2" s="371"/>
      <c r="F2" s="350"/>
      <c r="G2" s="360" t="s">
        <v>73</v>
      </c>
      <c r="H2" s="361"/>
    </row>
    <row r="3" spans="1:8" ht="24.75" customHeight="1">
      <c r="A3" s="369"/>
      <c r="B3" s="360" t="s">
        <v>83</v>
      </c>
      <c r="C3" s="359"/>
      <c r="D3" s="353" t="s">
        <v>84</v>
      </c>
      <c r="E3" s="354"/>
      <c r="F3" s="66" t="s">
        <v>85</v>
      </c>
      <c r="G3" s="372"/>
      <c r="H3" s="363"/>
    </row>
    <row r="4" spans="1:8" ht="24.75" customHeight="1" thickBot="1">
      <c r="A4" s="370"/>
      <c r="B4" s="30" t="s">
        <v>68</v>
      </c>
      <c r="C4" s="29" t="s">
        <v>67</v>
      </c>
      <c r="D4" s="30" t="s">
        <v>68</v>
      </c>
      <c r="E4" s="31" t="s">
        <v>67</v>
      </c>
      <c r="F4" s="68" t="s">
        <v>68</v>
      </c>
      <c r="G4" s="30" t="s">
        <v>68</v>
      </c>
      <c r="H4" s="31" t="s">
        <v>67</v>
      </c>
    </row>
    <row r="5" spans="1:9" ht="15">
      <c r="A5" s="32" t="s">
        <v>69</v>
      </c>
      <c r="B5" s="33">
        <f>VLOOKUP(I5,'[1]Sheet1'!$A$30:$I$34,6,FALSE)</f>
        <v>493</v>
      </c>
      <c r="C5" s="36">
        <f>VLOOKUP(I5,'[1]Sheet1'!$A$30:$I$34,7,FALSE)/100</f>
        <v>0.32910547396528705</v>
      </c>
      <c r="D5" s="33">
        <f>VLOOKUP(I5,'[1]Sheet1'!$A$30:$I$34,4,FALSE)</f>
        <v>537</v>
      </c>
      <c r="E5" s="12">
        <f>VLOOKUP(I5,'[1]Sheet1'!$A$30:$I$34,5,FALSE)/100</f>
        <v>0.5066037735849057</v>
      </c>
      <c r="F5" s="70">
        <f>VLOOKUP(I5,'[1]Sheet1'!$A$30:$I$34,2,FALSE)</f>
        <v>5</v>
      </c>
      <c r="G5" s="37">
        <f>VLOOKUP(I5,'[1]Sheet1'!$A$30:$I$34,8,FALSE)</f>
        <v>1035</v>
      </c>
      <c r="H5" s="12">
        <f>VLOOKUP(I5,'[1]Sheet1'!$A$30:$I$34,9,FALSE)/100</f>
        <v>0.40366614664586575</v>
      </c>
      <c r="I5" s="322" t="s">
        <v>657</v>
      </c>
    </row>
    <row r="6" spans="1:9" ht="15">
      <c r="A6" s="38" t="s">
        <v>70</v>
      </c>
      <c r="B6" s="39">
        <f>VLOOKUP(I6,'[1]Sheet1'!$A$30:$I$34,6,FALSE)</f>
        <v>792</v>
      </c>
      <c r="C6" s="42">
        <f>VLOOKUP(I6,'[1]Sheet1'!$A$30:$I$34,7,FALSE)/100</f>
        <v>0.5287049399198932</v>
      </c>
      <c r="D6" s="39">
        <f>VLOOKUP(I6,'[1]Sheet1'!$A$30:$I$34,4,FALSE)</f>
        <v>437</v>
      </c>
      <c r="E6" s="16">
        <f>VLOOKUP(I6,'[1]Sheet1'!$A$30:$I$34,5,FALSE)/100</f>
        <v>0.41226415094339613</v>
      </c>
      <c r="F6" s="72">
        <f>VLOOKUP(I6,'[1]Sheet1'!$A$30:$I$34,2,FALSE)</f>
        <v>1</v>
      </c>
      <c r="G6" s="43">
        <f>VLOOKUP(I6,'[1]Sheet1'!$A$30:$I$34,8,FALSE)</f>
        <v>1230</v>
      </c>
      <c r="H6" s="16">
        <f>VLOOKUP(I6,'[1]Sheet1'!$A$30:$I$34,9,FALSE)/100</f>
        <v>0.4797191887675507</v>
      </c>
      <c r="I6" s="322" t="s">
        <v>658</v>
      </c>
    </row>
    <row r="7" spans="1:9" ht="15">
      <c r="A7" s="38" t="s">
        <v>71</v>
      </c>
      <c r="B7" s="39">
        <f>VLOOKUP(I7,'[1]Sheet1'!$A$30:$I$34,6,FALSE)</f>
        <v>192</v>
      </c>
      <c r="C7" s="42">
        <f>VLOOKUP(I7,'[1]Sheet1'!$A$30:$I$34,7,FALSE)/100</f>
        <v>0.12817089452603472</v>
      </c>
      <c r="D7" s="39">
        <f>VLOOKUP(I7,'[1]Sheet1'!$A$30:$I$34,4,FALSE)</f>
        <v>85</v>
      </c>
      <c r="E7" s="16">
        <f>VLOOKUP(I7,'[1]Sheet1'!$A$30:$I$34,5,FALSE)/100</f>
        <v>0.08018867924528301</v>
      </c>
      <c r="F7" s="72">
        <f>VLOOKUP(I7,'[1]Sheet1'!$A$30:$I$34,2,FALSE)</f>
        <v>0</v>
      </c>
      <c r="G7" s="43">
        <f>VLOOKUP(I7,'[1]Sheet1'!$A$30:$I$34,8,FALSE)</f>
        <v>277</v>
      </c>
      <c r="H7" s="16">
        <f>VLOOKUP(I7,'[1]Sheet1'!$A$30:$I$34,9,FALSE)/100</f>
        <v>0.10803432137285492</v>
      </c>
      <c r="I7" s="322" t="s">
        <v>659</v>
      </c>
    </row>
    <row r="8" spans="1:9" ht="15.75" thickBot="1">
      <c r="A8" s="61" t="s">
        <v>72</v>
      </c>
      <c r="B8" s="62">
        <f>VLOOKUP(I8,'[1]Sheet1'!$A$30:$I$34,6,FALSE)</f>
        <v>21</v>
      </c>
      <c r="C8" s="74">
        <f>VLOOKUP(I8,'[1]Sheet1'!$A$30:$I$34,7,FALSE)/100</f>
        <v>0.014018691588785047</v>
      </c>
      <c r="D8" s="62">
        <f>VLOOKUP(I8,'[1]Sheet1'!$A$30:$I$34,4,FALSE)</f>
        <v>1</v>
      </c>
      <c r="E8" s="20">
        <f>VLOOKUP(I8,'[1]Sheet1'!$A$30:$I$34,5,FALSE)/100</f>
        <v>0.0009433962264150945</v>
      </c>
      <c r="F8" s="75">
        <f>VLOOKUP(I8,'[1]Sheet1'!$A$30:$I$34,2,FALSE)</f>
        <v>0</v>
      </c>
      <c r="G8" s="65">
        <f>VLOOKUP(I8,'[1]Sheet1'!$A$30:$I$34,8,FALSE)</f>
        <v>22</v>
      </c>
      <c r="H8" s="20">
        <f>VLOOKUP(I8,'[1]Sheet1'!$A$30:$I$34,9,FALSE)/100</f>
        <v>0.00858034321372855</v>
      </c>
      <c r="I8" s="322" t="s">
        <v>660</v>
      </c>
    </row>
    <row r="9" spans="1:9" ht="15.75" thickBot="1">
      <c r="A9" s="50" t="s">
        <v>73</v>
      </c>
      <c r="B9" s="51">
        <f>VLOOKUP(I9,'[1]Sheet1'!$A$30:$I$34,6,FALSE)</f>
        <v>1498</v>
      </c>
      <c r="C9" s="54">
        <f>VLOOKUP(I9,'[1]Sheet1'!$A$30:$I$34,7,FALSE)/100</f>
        <v>1</v>
      </c>
      <c r="D9" s="51">
        <f>VLOOKUP(I9,'[1]Sheet1'!$A$30:$I$34,4,FALSE)</f>
        <v>1060</v>
      </c>
      <c r="E9" s="24">
        <f>VLOOKUP(I9,'[1]Sheet1'!$A$30:$I$34,5,FALSE)/100</f>
        <v>1</v>
      </c>
      <c r="F9" s="76">
        <f>VLOOKUP(I9,'[1]Sheet1'!$A$30:$I$34,2,FALSE)</f>
        <v>6</v>
      </c>
      <c r="G9" s="51">
        <f>VLOOKUP(I9,'[1]Sheet1'!$A$30:$I$34,8,FALSE)</f>
        <v>2564</v>
      </c>
      <c r="H9" s="24">
        <f>VLOOKUP(I9,'[1]Sheet1'!$A$30:$I$34,9,FALSE)/100</f>
        <v>1</v>
      </c>
      <c r="I9" s="322" t="s">
        <v>73</v>
      </c>
    </row>
  </sheetData>
  <sheetProtection/>
  <mergeCells count="6">
    <mergeCell ref="A1:H1"/>
    <mergeCell ref="A2:A4"/>
    <mergeCell ref="B2:F2"/>
    <mergeCell ref="G2:H3"/>
    <mergeCell ref="B3:C3"/>
    <mergeCell ref="D3:E3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32"/>
  <sheetViews>
    <sheetView zoomScalePageLayoutView="0" workbookViewId="0" topLeftCell="A1">
      <selection activeCell="N32" sqref="N32"/>
    </sheetView>
  </sheetViews>
  <sheetFormatPr defaultColWidth="11.421875" defaultRowHeight="15"/>
  <cols>
    <col min="1" max="1" width="14.8515625" style="311" customWidth="1"/>
    <col min="2" max="16" width="14.28125" style="311" customWidth="1"/>
    <col min="17" max="16384" width="11.421875" style="311" customWidth="1"/>
  </cols>
  <sheetData>
    <row r="1" spans="1:16" ht="24.75" customHeight="1" thickBot="1" thickTop="1">
      <c r="A1" s="342" t="s">
        <v>86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4"/>
    </row>
    <row r="2" spans="1:16" ht="24.75" customHeight="1" thickBot="1" thickTop="1">
      <c r="A2" s="342" t="s">
        <v>1006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4"/>
    </row>
    <row r="3" spans="1:16" ht="24.75" customHeight="1" thickBot="1" thickTop="1">
      <c r="A3" s="345" t="s">
        <v>87</v>
      </c>
      <c r="B3" s="348" t="s">
        <v>66</v>
      </c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50"/>
      <c r="P3" s="373" t="s">
        <v>1002</v>
      </c>
    </row>
    <row r="4" spans="1:16" ht="24.75" customHeight="1">
      <c r="A4" s="346"/>
      <c r="B4" s="353">
        <v>2012</v>
      </c>
      <c r="C4" s="354"/>
      <c r="D4" s="353">
        <v>2013</v>
      </c>
      <c r="E4" s="354"/>
      <c r="F4" s="353">
        <v>2014</v>
      </c>
      <c r="G4" s="354"/>
      <c r="H4" s="353">
        <v>2015</v>
      </c>
      <c r="I4" s="354"/>
      <c r="J4" s="353">
        <v>2016</v>
      </c>
      <c r="K4" s="354"/>
      <c r="L4" s="353">
        <v>2017</v>
      </c>
      <c r="M4" s="354"/>
      <c r="N4" s="353">
        <v>2018</v>
      </c>
      <c r="O4" s="354"/>
      <c r="P4" s="351"/>
    </row>
    <row r="5" spans="1:16" ht="24.75" customHeight="1" thickBot="1">
      <c r="A5" s="347"/>
      <c r="B5" s="8" t="s">
        <v>68</v>
      </c>
      <c r="C5" s="9" t="s">
        <v>67</v>
      </c>
      <c r="D5" s="8" t="s">
        <v>68</v>
      </c>
      <c r="E5" s="9" t="s">
        <v>67</v>
      </c>
      <c r="F5" s="8" t="s">
        <v>68</v>
      </c>
      <c r="G5" s="9" t="s">
        <v>67</v>
      </c>
      <c r="H5" s="8" t="s">
        <v>68</v>
      </c>
      <c r="I5" s="9" t="s">
        <v>67</v>
      </c>
      <c r="J5" s="8" t="s">
        <v>68</v>
      </c>
      <c r="K5" s="9" t="s">
        <v>67</v>
      </c>
      <c r="L5" s="8" t="s">
        <v>68</v>
      </c>
      <c r="M5" s="9" t="s">
        <v>67</v>
      </c>
      <c r="N5" s="8" t="s">
        <v>68</v>
      </c>
      <c r="O5" s="9" t="s">
        <v>67</v>
      </c>
      <c r="P5" s="352"/>
    </row>
    <row r="6" spans="1:17" ht="15">
      <c r="A6" s="69" t="s">
        <v>88</v>
      </c>
      <c r="B6" s="33">
        <v>16</v>
      </c>
      <c r="C6" s="12">
        <v>0.006825938566552901</v>
      </c>
      <c r="D6" s="33">
        <v>16</v>
      </c>
      <c r="E6" s="12">
        <v>0.006700167504187605</v>
      </c>
      <c r="F6" s="33">
        <v>17</v>
      </c>
      <c r="G6" s="12">
        <v>0.007388092133854845</v>
      </c>
      <c r="H6" s="33">
        <v>15</v>
      </c>
      <c r="I6" s="12">
        <v>0.006581834137779728</v>
      </c>
      <c r="J6" s="33">
        <v>14</v>
      </c>
      <c r="K6" s="12">
        <v>0.005555555555555556</v>
      </c>
      <c r="L6" s="33">
        <v>13</v>
      </c>
      <c r="M6" s="12">
        <v>0.005090054815974941</v>
      </c>
      <c r="N6" s="33">
        <f>VLOOKUP(Q6,'[1]Sheet1'!$A$39:$C$64,2,FALSE)</f>
        <v>26</v>
      </c>
      <c r="O6" s="12">
        <f>VLOOKUP(Q6,'[1]Sheet1'!$A$39:$C$64,3,FALSE)/100</f>
        <v>0.010140405616224651</v>
      </c>
      <c r="P6" s="12">
        <f>(N6-L6)/L6</f>
        <v>1</v>
      </c>
      <c r="Q6" s="323" t="s">
        <v>661</v>
      </c>
    </row>
    <row r="7" spans="1:17" ht="15">
      <c r="A7" s="71" t="s">
        <v>89</v>
      </c>
      <c r="B7" s="39">
        <v>12</v>
      </c>
      <c r="C7" s="16">
        <v>0.005119453924914676</v>
      </c>
      <c r="D7" s="39">
        <v>13</v>
      </c>
      <c r="E7" s="16">
        <v>0.005443886097152429</v>
      </c>
      <c r="F7" s="39">
        <v>10</v>
      </c>
      <c r="G7" s="16">
        <v>0.004345936549326379</v>
      </c>
      <c r="H7" s="39">
        <v>7</v>
      </c>
      <c r="I7" s="16">
        <v>0.00307152259763054</v>
      </c>
      <c r="J7" s="39">
        <v>8</v>
      </c>
      <c r="K7" s="16">
        <v>0.0031746031746031746</v>
      </c>
      <c r="L7" s="39">
        <v>6</v>
      </c>
      <c r="M7" s="16">
        <v>0.0023492560689115116</v>
      </c>
      <c r="N7" s="39">
        <f>VLOOKUP(Q7,'[1]Sheet1'!$A$39:$C$64,2,FALSE)</f>
        <v>13</v>
      </c>
      <c r="O7" s="16">
        <f>VLOOKUP(Q7,'[1]Sheet1'!$A$39:$C$64,3,FALSE)/100</f>
        <v>0.0050702028081123255</v>
      </c>
      <c r="P7" s="16">
        <f aca="true" t="shared" si="0" ref="P7:P31">(N7-L7)/L7</f>
        <v>1.1666666666666667</v>
      </c>
      <c r="Q7" s="323" t="s">
        <v>662</v>
      </c>
    </row>
    <row r="8" spans="1:17" ht="15">
      <c r="A8" s="71" t="s">
        <v>90</v>
      </c>
      <c r="B8" s="39">
        <v>4</v>
      </c>
      <c r="C8" s="16">
        <v>0.0017064846416382253</v>
      </c>
      <c r="D8" s="39">
        <v>6</v>
      </c>
      <c r="E8" s="16">
        <v>0.002512562814070352</v>
      </c>
      <c r="F8" s="39">
        <v>7</v>
      </c>
      <c r="G8" s="16">
        <v>0.003042155584528466</v>
      </c>
      <c r="H8" s="39">
        <v>9</v>
      </c>
      <c r="I8" s="16">
        <v>0.003949100482667837</v>
      </c>
      <c r="J8" s="39">
        <v>5</v>
      </c>
      <c r="K8" s="16">
        <v>0.0019841269841269845</v>
      </c>
      <c r="L8" s="39">
        <v>12</v>
      </c>
      <c r="M8" s="16">
        <v>0.004698512137823023</v>
      </c>
      <c r="N8" s="39">
        <f>VLOOKUP(Q8,'[1]Sheet1'!$A$39:$C$64,2,FALSE)</f>
        <v>6</v>
      </c>
      <c r="O8" s="16">
        <f>VLOOKUP(Q8,'[1]Sheet1'!$A$39:$C$64,3,FALSE)/100</f>
        <v>0.00234009360374415</v>
      </c>
      <c r="P8" s="16">
        <f t="shared" si="0"/>
        <v>-0.5</v>
      </c>
      <c r="Q8" s="323" t="s">
        <v>663</v>
      </c>
    </row>
    <row r="9" spans="1:17" ht="15">
      <c r="A9" s="71" t="s">
        <v>91</v>
      </c>
      <c r="B9" s="39">
        <v>7</v>
      </c>
      <c r="C9" s="16">
        <v>0.0029863481228668944</v>
      </c>
      <c r="D9" s="39">
        <v>16</v>
      </c>
      <c r="E9" s="16">
        <v>0.006700167504187605</v>
      </c>
      <c r="F9" s="39">
        <v>8</v>
      </c>
      <c r="G9" s="16">
        <v>0.003476749239461104</v>
      </c>
      <c r="H9" s="39">
        <v>12</v>
      </c>
      <c r="I9" s="16">
        <v>0.005265467310223783</v>
      </c>
      <c r="J9" s="39">
        <v>13</v>
      </c>
      <c r="K9" s="16">
        <v>0.005158730158730158</v>
      </c>
      <c r="L9" s="39">
        <v>15</v>
      </c>
      <c r="M9" s="16">
        <v>0.005873140172278779</v>
      </c>
      <c r="N9" s="39">
        <f>VLOOKUP(Q9,'[1]Sheet1'!$A$39:$C$64,2,FALSE)</f>
        <v>6</v>
      </c>
      <c r="O9" s="16">
        <f>VLOOKUP(Q9,'[1]Sheet1'!$A$39:$C$64,3,FALSE)/100</f>
        <v>0.00234009360374415</v>
      </c>
      <c r="P9" s="16">
        <f t="shared" si="0"/>
        <v>-0.6</v>
      </c>
      <c r="Q9" s="323" t="s">
        <v>664</v>
      </c>
    </row>
    <row r="10" spans="1:17" ht="15">
      <c r="A10" s="71" t="s">
        <v>92</v>
      </c>
      <c r="B10" s="39">
        <v>21</v>
      </c>
      <c r="C10" s="16">
        <v>0.008959044368600682</v>
      </c>
      <c r="D10" s="39">
        <v>12</v>
      </c>
      <c r="E10" s="16">
        <v>0.005025125628140704</v>
      </c>
      <c r="F10" s="39">
        <v>21</v>
      </c>
      <c r="G10" s="16">
        <v>0.009126466753585397</v>
      </c>
      <c r="H10" s="39">
        <v>12</v>
      </c>
      <c r="I10" s="16">
        <v>0.005265467310223783</v>
      </c>
      <c r="J10" s="39">
        <v>10</v>
      </c>
      <c r="K10" s="16">
        <v>0.003968253968253969</v>
      </c>
      <c r="L10" s="39">
        <v>16</v>
      </c>
      <c r="M10" s="16">
        <v>0.006264682850430697</v>
      </c>
      <c r="N10" s="39">
        <f>VLOOKUP(Q10,'[1]Sheet1'!$A$39:$C$64,2,FALSE)</f>
        <v>14</v>
      </c>
      <c r="O10" s="16">
        <f>VLOOKUP(Q10,'[1]Sheet1'!$A$39:$C$64,3,FALSE)/100</f>
        <v>0.00546021840873635</v>
      </c>
      <c r="P10" s="16">
        <f t="shared" si="0"/>
        <v>-0.125</v>
      </c>
      <c r="Q10" s="323" t="s">
        <v>665</v>
      </c>
    </row>
    <row r="11" spans="1:17" ht="15">
      <c r="A11" s="71" t="s">
        <v>93</v>
      </c>
      <c r="B11" s="39">
        <v>39</v>
      </c>
      <c r="C11" s="16">
        <v>0.016638225255972697</v>
      </c>
      <c r="D11" s="39">
        <v>42</v>
      </c>
      <c r="E11" s="16">
        <v>0.017587939698492462</v>
      </c>
      <c r="F11" s="39">
        <v>40</v>
      </c>
      <c r="G11" s="16">
        <v>0.017383746197305518</v>
      </c>
      <c r="H11" s="39">
        <v>34</v>
      </c>
      <c r="I11" s="16">
        <v>0.01491882404563405</v>
      </c>
      <c r="J11" s="39">
        <v>38</v>
      </c>
      <c r="K11" s="16">
        <v>0.01507936507936508</v>
      </c>
      <c r="L11" s="39">
        <v>37</v>
      </c>
      <c r="M11" s="16">
        <v>0.014487079091620987</v>
      </c>
      <c r="N11" s="39">
        <f>VLOOKUP(Q11,'[1]Sheet1'!$A$39:$C$64,2,FALSE)</f>
        <v>47</v>
      </c>
      <c r="O11" s="16">
        <f>VLOOKUP(Q11,'[1]Sheet1'!$A$39:$C$64,3,FALSE)/100</f>
        <v>0.018330733229329172</v>
      </c>
      <c r="P11" s="16">
        <f t="shared" si="0"/>
        <v>0.2702702702702703</v>
      </c>
      <c r="Q11" s="323" t="s">
        <v>666</v>
      </c>
    </row>
    <row r="12" spans="1:17" ht="15">
      <c r="A12" s="71" t="s">
        <v>94</v>
      </c>
      <c r="B12" s="39">
        <v>65</v>
      </c>
      <c r="C12" s="16">
        <v>0.02773037542662116</v>
      </c>
      <c r="D12" s="39">
        <v>57</v>
      </c>
      <c r="E12" s="16">
        <v>0.02386934673366834</v>
      </c>
      <c r="F12" s="39">
        <v>73</v>
      </c>
      <c r="G12" s="16">
        <v>0.03172533681008257</v>
      </c>
      <c r="H12" s="39">
        <v>56</v>
      </c>
      <c r="I12" s="16">
        <v>0.02457218078104432</v>
      </c>
      <c r="J12" s="39">
        <v>74</v>
      </c>
      <c r="K12" s="16">
        <v>0.02936507936507936</v>
      </c>
      <c r="L12" s="39">
        <v>68</v>
      </c>
      <c r="M12" s="16">
        <v>0.02662490211433046</v>
      </c>
      <c r="N12" s="39">
        <f>VLOOKUP(Q12,'[1]Sheet1'!$A$39:$C$64,2,FALSE)</f>
        <v>93</v>
      </c>
      <c r="O12" s="16">
        <f>VLOOKUP(Q12,'[1]Sheet1'!$A$39:$C$64,3,FALSE)/100</f>
        <v>0.03627145085803432</v>
      </c>
      <c r="P12" s="16">
        <f t="shared" si="0"/>
        <v>0.36764705882352944</v>
      </c>
      <c r="Q12" s="323" t="s">
        <v>667</v>
      </c>
    </row>
    <row r="13" spans="1:17" ht="15">
      <c r="A13" s="71" t="s">
        <v>95</v>
      </c>
      <c r="B13" s="39">
        <v>127</v>
      </c>
      <c r="C13" s="16">
        <v>0.05418088737201365</v>
      </c>
      <c r="D13" s="39">
        <v>130</v>
      </c>
      <c r="E13" s="16">
        <v>0.05443886097152429</v>
      </c>
      <c r="F13" s="39">
        <v>113</v>
      </c>
      <c r="G13" s="16">
        <v>0.049109083007388095</v>
      </c>
      <c r="H13" s="39">
        <v>119</v>
      </c>
      <c r="I13" s="16">
        <v>0.05221588415971917</v>
      </c>
      <c r="J13" s="39">
        <v>134</v>
      </c>
      <c r="K13" s="16">
        <v>0.05317460317460317</v>
      </c>
      <c r="L13" s="39">
        <v>155</v>
      </c>
      <c r="M13" s="16">
        <v>0.060689115113547375</v>
      </c>
      <c r="N13" s="39">
        <f>VLOOKUP(Q13,'[1]Sheet1'!$A$39:$C$64,2,FALSE)</f>
        <v>155</v>
      </c>
      <c r="O13" s="16">
        <f>VLOOKUP(Q13,'[1]Sheet1'!$A$39:$C$64,3,FALSE)/100</f>
        <v>0.060452418096723866</v>
      </c>
      <c r="P13" s="16">
        <f t="shared" si="0"/>
        <v>0</v>
      </c>
      <c r="Q13" s="323" t="s">
        <v>668</v>
      </c>
    </row>
    <row r="14" spans="1:17" ht="15">
      <c r="A14" s="71" t="s">
        <v>96</v>
      </c>
      <c r="B14" s="39">
        <v>216</v>
      </c>
      <c r="C14" s="16">
        <v>0.09215017064846416</v>
      </c>
      <c r="D14" s="39">
        <v>187</v>
      </c>
      <c r="E14" s="16">
        <v>0.07830820770519263</v>
      </c>
      <c r="F14" s="39">
        <v>178</v>
      </c>
      <c r="G14" s="16">
        <v>0.07735767057800956</v>
      </c>
      <c r="H14" s="39">
        <v>182</v>
      </c>
      <c r="I14" s="16">
        <v>0.07985958753839403</v>
      </c>
      <c r="J14" s="39">
        <v>192</v>
      </c>
      <c r="K14" s="16">
        <v>0.0761904761904762</v>
      </c>
      <c r="L14" s="39">
        <v>213</v>
      </c>
      <c r="M14" s="16">
        <v>0.08339859044635865</v>
      </c>
      <c r="N14" s="39">
        <f>VLOOKUP(Q14,'[1]Sheet1'!$A$39:$C$64,2,FALSE)</f>
        <v>206</v>
      </c>
      <c r="O14" s="16">
        <f>VLOOKUP(Q14,'[1]Sheet1'!$A$39:$C$64,3,FALSE)/100</f>
        <v>0.08034321372854915</v>
      </c>
      <c r="P14" s="16">
        <f t="shared" si="0"/>
        <v>-0.03286384976525822</v>
      </c>
      <c r="Q14" s="323" t="s">
        <v>669</v>
      </c>
    </row>
    <row r="15" spans="1:17" ht="15">
      <c r="A15" s="71" t="s">
        <v>97</v>
      </c>
      <c r="B15" s="39">
        <v>182</v>
      </c>
      <c r="C15" s="16">
        <v>0.07764505119453925</v>
      </c>
      <c r="D15" s="39">
        <v>236</v>
      </c>
      <c r="E15" s="16">
        <v>0.09882747068676717</v>
      </c>
      <c r="F15" s="39">
        <v>205</v>
      </c>
      <c r="G15" s="16">
        <v>0.08909169926119079</v>
      </c>
      <c r="H15" s="39">
        <v>180</v>
      </c>
      <c r="I15" s="16">
        <v>0.07898200965335674</v>
      </c>
      <c r="J15" s="39">
        <v>199</v>
      </c>
      <c r="K15" s="16">
        <v>0.07896825396825397</v>
      </c>
      <c r="L15" s="39">
        <v>212</v>
      </c>
      <c r="M15" s="16">
        <v>0.08300704776820673</v>
      </c>
      <c r="N15" s="39">
        <f>VLOOKUP(Q15,'[1]Sheet1'!$A$39:$C$64,2,FALSE)</f>
        <v>180</v>
      </c>
      <c r="O15" s="16">
        <f>VLOOKUP(Q15,'[1]Sheet1'!$A$39:$C$64,3,FALSE)/100</f>
        <v>0.07020280811232449</v>
      </c>
      <c r="P15" s="16">
        <f t="shared" si="0"/>
        <v>-0.1509433962264151</v>
      </c>
      <c r="Q15" s="323" t="s">
        <v>670</v>
      </c>
    </row>
    <row r="16" spans="1:17" ht="15">
      <c r="A16" s="71" t="s">
        <v>98</v>
      </c>
      <c r="B16" s="39">
        <v>209</v>
      </c>
      <c r="C16" s="16">
        <v>0.08916382252559726</v>
      </c>
      <c r="D16" s="39">
        <v>192</v>
      </c>
      <c r="E16" s="16">
        <v>0.08040201005025126</v>
      </c>
      <c r="F16" s="39">
        <v>193</v>
      </c>
      <c r="G16" s="16">
        <v>0.08387657540199914</v>
      </c>
      <c r="H16" s="39">
        <v>182</v>
      </c>
      <c r="I16" s="16">
        <v>0.07985958753839403</v>
      </c>
      <c r="J16" s="39">
        <v>193</v>
      </c>
      <c r="K16" s="16">
        <v>0.07658730158730159</v>
      </c>
      <c r="L16" s="39">
        <v>225</v>
      </c>
      <c r="M16" s="16">
        <v>0.08809710258418167</v>
      </c>
      <c r="N16" s="39">
        <f>VLOOKUP(Q16,'[1]Sheet1'!$A$39:$C$64,2,FALSE)</f>
        <v>231</v>
      </c>
      <c r="O16" s="16">
        <f>VLOOKUP(Q16,'[1]Sheet1'!$A$39:$C$64,3,FALSE)/100</f>
        <v>0.09009360374414976</v>
      </c>
      <c r="P16" s="16">
        <f t="shared" si="0"/>
        <v>0.02666666666666667</v>
      </c>
      <c r="Q16" s="323" t="s">
        <v>671</v>
      </c>
    </row>
    <row r="17" spans="1:17" ht="15">
      <c r="A17" s="71" t="s">
        <v>99</v>
      </c>
      <c r="B17" s="39">
        <v>191</v>
      </c>
      <c r="C17" s="16">
        <v>0.08148464163822526</v>
      </c>
      <c r="D17" s="39">
        <v>201</v>
      </c>
      <c r="E17" s="16">
        <v>0.08417085427135679</v>
      </c>
      <c r="F17" s="39">
        <v>207</v>
      </c>
      <c r="G17" s="16">
        <v>0.08996088657105607</v>
      </c>
      <c r="H17" s="39">
        <v>209</v>
      </c>
      <c r="I17" s="16">
        <v>0.09170688898639755</v>
      </c>
      <c r="J17" s="39">
        <v>194</v>
      </c>
      <c r="K17" s="16">
        <v>0.07698412698412699</v>
      </c>
      <c r="L17" s="39">
        <v>220</v>
      </c>
      <c r="M17" s="16">
        <v>0.08613938919342208</v>
      </c>
      <c r="N17" s="39">
        <f>VLOOKUP(Q17,'[1]Sheet1'!$A$39:$C$64,2,FALSE)</f>
        <v>229</v>
      </c>
      <c r="O17" s="16">
        <f>VLOOKUP(Q17,'[1]Sheet1'!$A$39:$C$64,3,FALSE)/100</f>
        <v>0.08931357254290172</v>
      </c>
      <c r="P17" s="16">
        <f t="shared" si="0"/>
        <v>0.04090909090909091</v>
      </c>
      <c r="Q17" s="323" t="s">
        <v>672</v>
      </c>
    </row>
    <row r="18" spans="1:17" ht="15">
      <c r="A18" s="71" t="s">
        <v>100</v>
      </c>
      <c r="B18" s="39">
        <v>247</v>
      </c>
      <c r="C18" s="16">
        <v>0.10537542662116041</v>
      </c>
      <c r="D18" s="39">
        <v>218</v>
      </c>
      <c r="E18" s="16">
        <v>0.09128978224455611</v>
      </c>
      <c r="F18" s="39">
        <v>205</v>
      </c>
      <c r="G18" s="16">
        <v>0.08909169926119079</v>
      </c>
      <c r="H18" s="39">
        <v>221</v>
      </c>
      <c r="I18" s="16">
        <v>0.09697235629662132</v>
      </c>
      <c r="J18" s="39">
        <v>252</v>
      </c>
      <c r="K18" s="16">
        <v>0.1</v>
      </c>
      <c r="L18" s="39">
        <v>231</v>
      </c>
      <c r="M18" s="16">
        <v>0.0904463586530932</v>
      </c>
      <c r="N18" s="39">
        <f>VLOOKUP(Q18,'[1]Sheet1'!$A$39:$C$64,2,FALSE)</f>
        <v>237</v>
      </c>
      <c r="O18" s="16">
        <f>VLOOKUP(Q18,'[1]Sheet1'!$A$39:$C$64,3,FALSE)/100</f>
        <v>0.09243369734789392</v>
      </c>
      <c r="P18" s="16">
        <f t="shared" si="0"/>
        <v>0.025974025974025976</v>
      </c>
      <c r="Q18" s="323" t="s">
        <v>673</v>
      </c>
    </row>
    <row r="19" spans="1:17" ht="15">
      <c r="A19" s="71" t="s">
        <v>101</v>
      </c>
      <c r="B19" s="39">
        <v>166</v>
      </c>
      <c r="C19" s="16">
        <v>0.07081911262798635</v>
      </c>
      <c r="D19" s="39">
        <v>194</v>
      </c>
      <c r="E19" s="16">
        <v>0.0812395309882747</v>
      </c>
      <c r="F19" s="39">
        <v>172</v>
      </c>
      <c r="G19" s="16">
        <v>0.07475010864841374</v>
      </c>
      <c r="H19" s="39">
        <v>167</v>
      </c>
      <c r="I19" s="16">
        <v>0.0732777534006143</v>
      </c>
      <c r="J19" s="39">
        <v>208</v>
      </c>
      <c r="K19" s="16">
        <v>0.08253968253968252</v>
      </c>
      <c r="L19" s="39">
        <v>192</v>
      </c>
      <c r="M19" s="16">
        <v>0.07517619420516837</v>
      </c>
      <c r="N19" s="39">
        <f>VLOOKUP(Q19,'[1]Sheet1'!$A$39:$C$64,2,FALSE)</f>
        <v>205</v>
      </c>
      <c r="O19" s="16">
        <f>VLOOKUP(Q19,'[1]Sheet1'!$A$39:$C$64,3,FALSE)/100</f>
        <v>0.07995319812792513</v>
      </c>
      <c r="P19" s="16">
        <f t="shared" si="0"/>
        <v>0.06770833333333333</v>
      </c>
      <c r="Q19" s="323" t="s">
        <v>674</v>
      </c>
    </row>
    <row r="20" spans="1:17" ht="15">
      <c r="A20" s="71" t="s">
        <v>102</v>
      </c>
      <c r="B20" s="39">
        <v>168</v>
      </c>
      <c r="C20" s="16">
        <v>0.07167235494880546</v>
      </c>
      <c r="D20" s="39">
        <v>184</v>
      </c>
      <c r="E20" s="16">
        <v>0.07705192629815745</v>
      </c>
      <c r="F20" s="39">
        <v>167</v>
      </c>
      <c r="G20" s="16">
        <v>0.07257714037375054</v>
      </c>
      <c r="H20" s="39">
        <v>179</v>
      </c>
      <c r="I20" s="16">
        <v>0.0785432207108381</v>
      </c>
      <c r="J20" s="39">
        <v>223</v>
      </c>
      <c r="K20" s="16">
        <v>0.0884920634920635</v>
      </c>
      <c r="L20" s="39">
        <v>170</v>
      </c>
      <c r="M20" s="16">
        <v>0.06656225528582616</v>
      </c>
      <c r="N20" s="39">
        <f>VLOOKUP(Q20,'[1]Sheet1'!$A$39:$C$64,2,FALSE)</f>
        <v>178</v>
      </c>
      <c r="O20" s="16">
        <f>VLOOKUP(Q20,'[1]Sheet1'!$A$39:$C$64,3,FALSE)/100</f>
        <v>0.06942277691107644</v>
      </c>
      <c r="P20" s="16">
        <f t="shared" si="0"/>
        <v>0.047058823529411764</v>
      </c>
      <c r="Q20" s="323" t="s">
        <v>675</v>
      </c>
    </row>
    <row r="21" spans="1:17" ht="15">
      <c r="A21" s="71" t="s">
        <v>103</v>
      </c>
      <c r="B21" s="39">
        <v>152</v>
      </c>
      <c r="C21" s="16">
        <v>0.06484641638225255</v>
      </c>
      <c r="D21" s="39">
        <v>165</v>
      </c>
      <c r="E21" s="16">
        <v>0.06909547738693467</v>
      </c>
      <c r="F21" s="39">
        <v>161</v>
      </c>
      <c r="G21" s="16">
        <v>0.06996957844415472</v>
      </c>
      <c r="H21" s="39">
        <v>184</v>
      </c>
      <c r="I21" s="16">
        <v>0.08073716542343133</v>
      </c>
      <c r="J21" s="39">
        <v>170</v>
      </c>
      <c r="K21" s="16">
        <v>0.06746031746031746</v>
      </c>
      <c r="L21" s="39">
        <v>170</v>
      </c>
      <c r="M21" s="16">
        <v>0.06656225528582616</v>
      </c>
      <c r="N21" s="39">
        <f>VLOOKUP(Q21,'[1]Sheet1'!$A$39:$C$64,2,FALSE)</f>
        <v>157</v>
      </c>
      <c r="O21" s="16">
        <f>VLOOKUP(Q21,'[1]Sheet1'!$A$39:$C$64,3,FALSE)/100</f>
        <v>0.06123244929797192</v>
      </c>
      <c r="P21" s="16">
        <f t="shared" si="0"/>
        <v>-0.07647058823529412</v>
      </c>
      <c r="Q21" s="323" t="s">
        <v>676</v>
      </c>
    </row>
    <row r="22" spans="1:17" ht="15">
      <c r="A22" s="71" t="s">
        <v>104</v>
      </c>
      <c r="B22" s="39">
        <v>131</v>
      </c>
      <c r="C22" s="16">
        <v>0.055887372013651876</v>
      </c>
      <c r="D22" s="39">
        <v>172</v>
      </c>
      <c r="E22" s="16">
        <v>0.07202680067001675</v>
      </c>
      <c r="F22" s="39">
        <v>162</v>
      </c>
      <c r="G22" s="16">
        <v>0.07040417209908735</v>
      </c>
      <c r="H22" s="39">
        <v>141</v>
      </c>
      <c r="I22" s="16">
        <v>0.06186924089512944</v>
      </c>
      <c r="J22" s="39">
        <v>173</v>
      </c>
      <c r="K22" s="16">
        <v>0.06865079365079364</v>
      </c>
      <c r="L22" s="39">
        <v>166</v>
      </c>
      <c r="M22" s="16">
        <v>0.06499608457321848</v>
      </c>
      <c r="N22" s="39">
        <f>VLOOKUP(Q22,'[1]Sheet1'!$A$39:$C$64,2,FALSE)</f>
        <v>170</v>
      </c>
      <c r="O22" s="16">
        <f>VLOOKUP(Q22,'[1]Sheet1'!$A$39:$C$64,3,FALSE)/100</f>
        <v>0.06630265210608424</v>
      </c>
      <c r="P22" s="16">
        <f t="shared" si="0"/>
        <v>0.024096385542168676</v>
      </c>
      <c r="Q22" s="323" t="s">
        <v>677</v>
      </c>
    </row>
    <row r="23" spans="1:17" ht="15">
      <c r="A23" s="71" t="s">
        <v>105</v>
      </c>
      <c r="B23" s="39">
        <v>135</v>
      </c>
      <c r="C23" s="16">
        <v>0.057593856655290106</v>
      </c>
      <c r="D23" s="39">
        <v>101</v>
      </c>
      <c r="E23" s="16">
        <v>0.042294807370184255</v>
      </c>
      <c r="F23" s="39">
        <v>103</v>
      </c>
      <c r="G23" s="16">
        <v>0.04476314645806171</v>
      </c>
      <c r="H23" s="39">
        <v>115</v>
      </c>
      <c r="I23" s="16">
        <v>0.050460728389644584</v>
      </c>
      <c r="J23" s="39">
        <v>110</v>
      </c>
      <c r="K23" s="16">
        <v>0.04365079365079365</v>
      </c>
      <c r="L23" s="39">
        <v>114</v>
      </c>
      <c r="M23" s="16">
        <v>0.04463586530931871</v>
      </c>
      <c r="N23" s="39">
        <f>VLOOKUP(Q23,'[1]Sheet1'!$A$39:$C$64,2,FALSE)</f>
        <v>115</v>
      </c>
      <c r="O23" s="16">
        <f>VLOOKUP(Q23,'[1]Sheet1'!$A$39:$C$64,3,FALSE)/100</f>
        <v>0.04485179407176288</v>
      </c>
      <c r="P23" s="16">
        <f t="shared" si="0"/>
        <v>0.008771929824561403</v>
      </c>
      <c r="Q23" s="323" t="s">
        <v>678</v>
      </c>
    </row>
    <row r="24" spans="1:17" ht="15">
      <c r="A24" s="71" t="s">
        <v>106</v>
      </c>
      <c r="B24" s="39">
        <v>74</v>
      </c>
      <c r="C24" s="16">
        <v>0.031569965870307165</v>
      </c>
      <c r="D24" s="39">
        <v>82</v>
      </c>
      <c r="E24" s="16">
        <v>0.03433835845896147</v>
      </c>
      <c r="F24" s="39">
        <v>73</v>
      </c>
      <c r="G24" s="16">
        <v>0.03172533681008257</v>
      </c>
      <c r="H24" s="39">
        <v>64</v>
      </c>
      <c r="I24" s="16">
        <v>0.028082492321193506</v>
      </c>
      <c r="J24" s="39">
        <v>85</v>
      </c>
      <c r="K24" s="16">
        <v>0.03373015873015873</v>
      </c>
      <c r="L24" s="39">
        <v>71</v>
      </c>
      <c r="M24" s="16">
        <v>0.027799530148786222</v>
      </c>
      <c r="N24" s="39">
        <f>VLOOKUP(Q24,'[1]Sheet1'!$A$39:$C$64,2,FALSE)</f>
        <v>88</v>
      </c>
      <c r="O24" s="16">
        <f>VLOOKUP(Q24,'[1]Sheet1'!$A$39:$C$64,3,FALSE)/100</f>
        <v>0.0343213728549142</v>
      </c>
      <c r="P24" s="16">
        <f t="shared" si="0"/>
        <v>0.23943661971830985</v>
      </c>
      <c r="Q24" s="323" t="s">
        <v>679</v>
      </c>
    </row>
    <row r="25" spans="1:17" ht="15">
      <c r="A25" s="71" t="s">
        <v>107</v>
      </c>
      <c r="B25" s="39">
        <v>38</v>
      </c>
      <c r="C25" s="16">
        <v>0.016211604095563138</v>
      </c>
      <c r="D25" s="39">
        <v>43</v>
      </c>
      <c r="E25" s="16">
        <v>0.018006700167504188</v>
      </c>
      <c r="F25" s="39">
        <v>39</v>
      </c>
      <c r="G25" s="16">
        <v>0.01694915254237288</v>
      </c>
      <c r="H25" s="39">
        <v>46</v>
      </c>
      <c r="I25" s="16">
        <v>0.020184291355857833</v>
      </c>
      <c r="J25" s="39">
        <v>50</v>
      </c>
      <c r="K25" s="16">
        <v>0.01984126984126984</v>
      </c>
      <c r="L25" s="39">
        <v>67</v>
      </c>
      <c r="M25" s="16">
        <v>0.02623335943617854</v>
      </c>
      <c r="N25" s="39">
        <f>VLOOKUP(Q25,'[1]Sheet1'!$A$39:$C$64,2,FALSE)</f>
        <v>62</v>
      </c>
      <c r="O25" s="16">
        <f>VLOOKUP(Q25,'[1]Sheet1'!$A$39:$C$64,3,FALSE)/100</f>
        <v>0.02418096723868955</v>
      </c>
      <c r="P25" s="16">
        <f t="shared" si="0"/>
        <v>-0.07462686567164178</v>
      </c>
      <c r="Q25" s="323" t="s">
        <v>680</v>
      </c>
    </row>
    <row r="26" spans="1:17" ht="15">
      <c r="A26" s="71" t="s">
        <v>108</v>
      </c>
      <c r="B26" s="39">
        <v>36</v>
      </c>
      <c r="C26" s="16">
        <v>0.015358361774744027</v>
      </c>
      <c r="D26" s="39">
        <v>31</v>
      </c>
      <c r="E26" s="16">
        <v>0.012981574539363484</v>
      </c>
      <c r="F26" s="39">
        <v>34</v>
      </c>
      <c r="G26" s="16">
        <v>0.01477618426770969</v>
      </c>
      <c r="H26" s="39">
        <v>39</v>
      </c>
      <c r="I26" s="16">
        <v>0.017112768758227294</v>
      </c>
      <c r="J26" s="39">
        <v>36</v>
      </c>
      <c r="K26" s="16">
        <v>0.014285714285714285</v>
      </c>
      <c r="L26" s="39">
        <v>40</v>
      </c>
      <c r="M26" s="16">
        <v>0.015661707126076743</v>
      </c>
      <c r="N26" s="39">
        <f>VLOOKUP(Q26,'[1]Sheet1'!$A$39:$C$64,2,FALSE)</f>
        <v>31</v>
      </c>
      <c r="O26" s="16">
        <f>VLOOKUP(Q26,'[1]Sheet1'!$A$39:$C$64,3,FALSE)/100</f>
        <v>0.012090483619344774</v>
      </c>
      <c r="P26" s="16">
        <f t="shared" si="0"/>
        <v>-0.225</v>
      </c>
      <c r="Q26" s="323" t="s">
        <v>681</v>
      </c>
    </row>
    <row r="27" spans="1:17" ht="15">
      <c r="A27" s="71" t="s">
        <v>109</v>
      </c>
      <c r="B27" s="39">
        <v>15</v>
      </c>
      <c r="C27" s="16">
        <v>0.0063993174061433445</v>
      </c>
      <c r="D27" s="39">
        <v>19</v>
      </c>
      <c r="E27" s="16">
        <v>0.007956448911222781</v>
      </c>
      <c r="F27" s="39">
        <v>26</v>
      </c>
      <c r="G27" s="16">
        <v>0.011299435028248588</v>
      </c>
      <c r="H27" s="39">
        <v>16</v>
      </c>
      <c r="I27" s="16">
        <v>0.007020623080298377</v>
      </c>
      <c r="J27" s="39">
        <v>34</v>
      </c>
      <c r="K27" s="16">
        <v>0.013492063492063493</v>
      </c>
      <c r="L27" s="39">
        <v>35</v>
      </c>
      <c r="M27" s="16">
        <v>0.01370399373531715</v>
      </c>
      <c r="N27" s="39">
        <f>VLOOKUP(Q27,'[1]Sheet1'!$A$39:$C$64,2,FALSE)</f>
        <v>25</v>
      </c>
      <c r="O27" s="16">
        <f>VLOOKUP(Q27,'[1]Sheet1'!$A$39:$C$64,3,FALSE)/100</f>
        <v>0.009750390015600624</v>
      </c>
      <c r="P27" s="16">
        <f t="shared" si="0"/>
        <v>-0.2857142857142857</v>
      </c>
      <c r="Q27" s="323" t="s">
        <v>682</v>
      </c>
    </row>
    <row r="28" spans="1:17" ht="15">
      <c r="A28" s="71" t="s">
        <v>110</v>
      </c>
      <c r="B28" s="39">
        <v>19</v>
      </c>
      <c r="C28" s="16">
        <v>0.008105802047781569</v>
      </c>
      <c r="D28" s="39">
        <v>14</v>
      </c>
      <c r="E28" s="16">
        <v>0.005862646566164154</v>
      </c>
      <c r="F28" s="39">
        <v>17</v>
      </c>
      <c r="G28" s="16">
        <v>0.007388092133854845</v>
      </c>
      <c r="H28" s="39">
        <v>19</v>
      </c>
      <c r="I28" s="16">
        <v>0.008336989907854322</v>
      </c>
      <c r="J28" s="39">
        <v>22</v>
      </c>
      <c r="K28" s="16">
        <v>0.00873015873015873</v>
      </c>
      <c r="L28" s="39">
        <v>16</v>
      </c>
      <c r="M28" s="16">
        <v>0.006264682850430697</v>
      </c>
      <c r="N28" s="39">
        <f>VLOOKUP(Q28,'[1]Sheet1'!$A$39:$C$64,2,FALSE)</f>
        <v>25</v>
      </c>
      <c r="O28" s="16">
        <f>VLOOKUP(Q28,'[1]Sheet1'!$A$39:$C$64,3,FALSE)/100</f>
        <v>0.009750390015600624</v>
      </c>
      <c r="P28" s="16">
        <f t="shared" si="0"/>
        <v>0.5625</v>
      </c>
      <c r="Q28" s="323" t="s">
        <v>683</v>
      </c>
    </row>
    <row r="29" spans="1:17" ht="15">
      <c r="A29" s="71" t="s">
        <v>111</v>
      </c>
      <c r="B29" s="39">
        <v>17</v>
      </c>
      <c r="C29" s="16">
        <v>0.007252559726962458</v>
      </c>
      <c r="D29" s="39">
        <v>14</v>
      </c>
      <c r="E29" s="16">
        <v>0.005862646566164154</v>
      </c>
      <c r="F29" s="39">
        <v>8</v>
      </c>
      <c r="G29" s="16">
        <v>0.003476749239461104</v>
      </c>
      <c r="H29" s="39">
        <v>12</v>
      </c>
      <c r="I29" s="16">
        <v>0.005265467310223783</v>
      </c>
      <c r="J29" s="39">
        <v>21</v>
      </c>
      <c r="K29" s="16">
        <v>0.008333333333333335</v>
      </c>
      <c r="L29" s="39">
        <v>7</v>
      </c>
      <c r="M29" s="16">
        <v>0.00274079874706343</v>
      </c>
      <c r="N29" s="39">
        <f>VLOOKUP(Q29,'[1]Sheet1'!$A$39:$C$64,2,FALSE)</f>
        <v>7</v>
      </c>
      <c r="O29" s="16">
        <f>VLOOKUP(Q29,'[1]Sheet1'!$A$39:$C$64,3,FALSE)/100</f>
        <v>0.002730109204368175</v>
      </c>
      <c r="P29" s="16">
        <f t="shared" si="0"/>
        <v>0</v>
      </c>
      <c r="Q29" s="323" t="s">
        <v>684</v>
      </c>
    </row>
    <row r="30" spans="1:17" ht="15.75" thickBot="1">
      <c r="A30" s="73" t="s">
        <v>112</v>
      </c>
      <c r="B30" s="44">
        <v>57</v>
      </c>
      <c r="C30" s="49">
        <v>0.02431740614334471</v>
      </c>
      <c r="D30" s="44">
        <v>43</v>
      </c>
      <c r="E30" s="49">
        <v>0.018006700167504188</v>
      </c>
      <c r="F30" s="44">
        <v>62</v>
      </c>
      <c r="G30" s="49">
        <v>0.026944806605823556</v>
      </c>
      <c r="H30" s="44">
        <v>59</v>
      </c>
      <c r="I30" s="49">
        <v>0.025888547608600262</v>
      </c>
      <c r="J30" s="44">
        <v>62</v>
      </c>
      <c r="K30" s="49">
        <v>0.024603174603174606</v>
      </c>
      <c r="L30" s="44">
        <v>83</v>
      </c>
      <c r="M30" s="49">
        <v>0.03249804228660924</v>
      </c>
      <c r="N30" s="44">
        <f>VLOOKUP(Q30,'[1]Sheet1'!$A$39:$C$64,2,FALSE)</f>
        <v>58</v>
      </c>
      <c r="O30" s="49">
        <f>VLOOKUP(Q30,'[1]Sheet1'!$A$39:$C$64,3,FALSE)/100</f>
        <v>0.02262090483619345</v>
      </c>
      <c r="P30" s="49">
        <f t="shared" si="0"/>
        <v>-0.30120481927710846</v>
      </c>
      <c r="Q30" s="323" t="s">
        <v>685</v>
      </c>
    </row>
    <row r="31" spans="1:17" ht="15.75" thickBot="1">
      <c r="A31" s="23" t="s">
        <v>73</v>
      </c>
      <c r="B31" s="51">
        <v>2344</v>
      </c>
      <c r="C31" s="24">
        <v>1</v>
      </c>
      <c r="D31" s="51">
        <v>2388</v>
      </c>
      <c r="E31" s="24">
        <v>1</v>
      </c>
      <c r="F31" s="51">
        <v>2301</v>
      </c>
      <c r="G31" s="24">
        <v>1</v>
      </c>
      <c r="H31" s="51">
        <v>2279</v>
      </c>
      <c r="I31" s="24">
        <v>1</v>
      </c>
      <c r="J31" s="51">
        <v>2520</v>
      </c>
      <c r="K31" s="24">
        <v>1</v>
      </c>
      <c r="L31" s="51">
        <v>2554</v>
      </c>
      <c r="M31" s="24">
        <v>1</v>
      </c>
      <c r="N31" s="51">
        <f>VLOOKUP(Q31,'[1]Sheet1'!$A$39:$C$64,2,FALSE)</f>
        <v>2564</v>
      </c>
      <c r="O31" s="24">
        <f>VLOOKUP(Q31,'[1]Sheet1'!$A$39:$C$64,3,FALSE)/100</f>
        <v>1</v>
      </c>
      <c r="P31" s="25">
        <f t="shared" si="0"/>
        <v>0.003915426781519186</v>
      </c>
      <c r="Q31" s="321" t="s">
        <v>73</v>
      </c>
    </row>
    <row r="32" spans="1:16" ht="15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337"/>
      <c r="O32" s="80"/>
      <c r="P32" s="80"/>
    </row>
  </sheetData>
  <sheetProtection/>
  <mergeCells count="12">
    <mergeCell ref="A1:P1"/>
    <mergeCell ref="A2:P2"/>
    <mergeCell ref="A3:A5"/>
    <mergeCell ref="B3:O3"/>
    <mergeCell ref="P3:P5"/>
    <mergeCell ref="H4:I4"/>
    <mergeCell ref="N4:O4"/>
    <mergeCell ref="B4:C4"/>
    <mergeCell ref="L4:M4"/>
    <mergeCell ref="D4:E4"/>
    <mergeCell ref="F4:G4"/>
    <mergeCell ref="J4:K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30"/>
  <sheetViews>
    <sheetView zoomScalePageLayoutView="0" workbookViewId="0" topLeftCell="A4">
      <selection activeCell="G27" sqref="G27"/>
    </sheetView>
  </sheetViews>
  <sheetFormatPr defaultColWidth="11.421875" defaultRowHeight="15"/>
  <cols>
    <col min="1" max="1" width="10.7109375" style="311" customWidth="1"/>
    <col min="2" max="11" width="16.57421875" style="311" customWidth="1"/>
    <col min="12" max="16384" width="11.421875" style="311" customWidth="1"/>
  </cols>
  <sheetData>
    <row r="1" spans="1:11" ht="24.75" customHeight="1" thickBot="1" thickTop="1">
      <c r="A1" s="355" t="s">
        <v>1007</v>
      </c>
      <c r="B1" s="356"/>
      <c r="C1" s="374"/>
      <c r="D1" s="356"/>
      <c r="E1" s="374"/>
      <c r="F1" s="356"/>
      <c r="G1" s="374"/>
      <c r="H1" s="356"/>
      <c r="I1" s="374"/>
      <c r="J1" s="356"/>
      <c r="K1" s="375"/>
    </row>
    <row r="2" spans="1:11" ht="24.75" customHeight="1" thickBot="1" thickTop="1">
      <c r="A2" s="345" t="s">
        <v>87</v>
      </c>
      <c r="B2" s="376" t="s">
        <v>77</v>
      </c>
      <c r="C2" s="377"/>
      <c r="D2" s="378"/>
      <c r="E2" s="377"/>
      <c r="F2" s="378"/>
      <c r="G2" s="377"/>
      <c r="H2" s="378"/>
      <c r="I2" s="379"/>
      <c r="J2" s="360" t="s">
        <v>73</v>
      </c>
      <c r="K2" s="380"/>
    </row>
    <row r="3" spans="1:11" ht="24.75" customHeight="1">
      <c r="A3" s="369"/>
      <c r="B3" s="353" t="s">
        <v>69</v>
      </c>
      <c r="C3" s="382"/>
      <c r="D3" s="366" t="s">
        <v>70</v>
      </c>
      <c r="E3" s="383"/>
      <c r="F3" s="353" t="s">
        <v>71</v>
      </c>
      <c r="G3" s="382"/>
      <c r="H3" s="366" t="s">
        <v>72</v>
      </c>
      <c r="I3" s="380"/>
      <c r="J3" s="372"/>
      <c r="K3" s="381"/>
    </row>
    <row r="4" spans="1:11" ht="24.75" customHeight="1" thickBot="1">
      <c r="A4" s="370"/>
      <c r="B4" s="81" t="s">
        <v>68</v>
      </c>
      <c r="C4" s="20" t="s">
        <v>67</v>
      </c>
      <c r="D4" s="82" t="s">
        <v>68</v>
      </c>
      <c r="E4" s="74" t="s">
        <v>67</v>
      </c>
      <c r="F4" s="81" t="s">
        <v>68</v>
      </c>
      <c r="G4" s="20" t="s">
        <v>67</v>
      </c>
      <c r="H4" s="82" t="s">
        <v>68</v>
      </c>
      <c r="I4" s="20" t="s">
        <v>67</v>
      </c>
      <c r="J4" s="59" t="s">
        <v>68</v>
      </c>
      <c r="K4" s="49" t="s">
        <v>67</v>
      </c>
    </row>
    <row r="5" spans="1:12" ht="15">
      <c r="A5" s="69" t="s">
        <v>88</v>
      </c>
      <c r="B5" s="83">
        <f>VLOOKUP(L5,'[1]Sheet1'!$A$69:$K$94,2,FALSE)</f>
        <v>6</v>
      </c>
      <c r="C5" s="84">
        <f>VLOOKUP(L5,'[1]Sheet1'!$A$69:$K$94,3,FALSE)/100</f>
        <v>0.005797101449275362</v>
      </c>
      <c r="D5" s="85">
        <f>VLOOKUP(L5,'[1]Sheet1'!$A$69:$K$94,4,FALSE)</f>
        <v>12</v>
      </c>
      <c r="E5" s="86">
        <f>VLOOKUP(L5,'[1]Sheet1'!$A$69:$K$94,5,FALSE)/100</f>
        <v>0.00975609756097561</v>
      </c>
      <c r="F5" s="83">
        <f>VLOOKUP(L5,'[1]Sheet1'!$A$69:$K$94,6,FALSE)</f>
        <v>7</v>
      </c>
      <c r="G5" s="84">
        <f>VLOOKUP(L5,'[1]Sheet1'!$A$69:$K$94,7,FALSE)/100</f>
        <v>0.02527075812274368</v>
      </c>
      <c r="H5" s="85">
        <f>VLOOKUP(L5,'[1]Sheet1'!$A$69:$K$94,8,FALSE)</f>
        <v>1</v>
      </c>
      <c r="I5" s="86">
        <f>VLOOKUP(L5,'[1]Sheet1'!$A$69:$K$94,9,FALSE)/100</f>
        <v>0.045454545454545456</v>
      </c>
      <c r="J5" s="37">
        <f>VLOOKUP(L5,'[1]Sheet1'!$A$69:$K$94,10,FALSE)</f>
        <v>26</v>
      </c>
      <c r="K5" s="12">
        <f>VLOOKUP(L5,'[1]Sheet1'!$A$69:$K$94,11,FALSE)/100</f>
        <v>0.010140405616224651</v>
      </c>
      <c r="L5" s="323" t="s">
        <v>661</v>
      </c>
    </row>
    <row r="6" spans="1:12" ht="15">
      <c r="A6" s="71" t="s">
        <v>89</v>
      </c>
      <c r="B6" s="39">
        <f>VLOOKUP(L6,'[1]Sheet1'!$A$69:$K$94,2,FALSE)</f>
        <v>4</v>
      </c>
      <c r="C6" s="16">
        <f>VLOOKUP(L6,'[1]Sheet1'!$A$69:$K$94,3,FALSE)/100</f>
        <v>0.003864734299516908</v>
      </c>
      <c r="D6" s="72">
        <f>VLOOKUP(L6,'[1]Sheet1'!$A$69:$K$94,4,FALSE)</f>
        <v>8</v>
      </c>
      <c r="E6" s="42">
        <f>VLOOKUP(L6,'[1]Sheet1'!$A$69:$K$94,5,FALSE)/100</f>
        <v>0.006504065040650406</v>
      </c>
      <c r="F6" s="39">
        <f>VLOOKUP(L6,'[1]Sheet1'!$A$69:$K$94,6,FALSE)</f>
        <v>1</v>
      </c>
      <c r="G6" s="16">
        <f>VLOOKUP(L6,'[1]Sheet1'!$A$69:$K$94,7,FALSE)/100</f>
        <v>0.0036101083032490976</v>
      </c>
      <c r="H6" s="72">
        <f>VLOOKUP(L6,'[1]Sheet1'!$A$69:$K$94,8,FALSE)</f>
        <v>0</v>
      </c>
      <c r="I6" s="42">
        <f>VLOOKUP(L6,'[1]Sheet1'!$A$69:$K$94,9,FALSE)/100</f>
        <v>0</v>
      </c>
      <c r="J6" s="43">
        <f>VLOOKUP(L6,'[1]Sheet1'!$A$69:$K$94,10,FALSE)</f>
        <v>13</v>
      </c>
      <c r="K6" s="16">
        <f>VLOOKUP(L6,'[1]Sheet1'!$A$69:$K$94,11,FALSE)/100</f>
        <v>0.0050702028081123255</v>
      </c>
      <c r="L6" s="323" t="s">
        <v>662</v>
      </c>
    </row>
    <row r="7" spans="1:12" ht="15">
      <c r="A7" s="71" t="s">
        <v>90</v>
      </c>
      <c r="B7" s="39">
        <f>VLOOKUP(L7,'[1]Sheet1'!$A$69:$K$94,2,FALSE)</f>
        <v>2</v>
      </c>
      <c r="C7" s="16">
        <f>VLOOKUP(L7,'[1]Sheet1'!$A$69:$K$94,3,FALSE)/100</f>
        <v>0.001932367149758454</v>
      </c>
      <c r="D7" s="72">
        <f>VLOOKUP(L7,'[1]Sheet1'!$A$69:$K$94,4,FALSE)</f>
        <v>4</v>
      </c>
      <c r="E7" s="42">
        <f>VLOOKUP(L7,'[1]Sheet1'!$A$69:$K$94,5,FALSE)/100</f>
        <v>0.003252032520325203</v>
      </c>
      <c r="F7" s="39">
        <f>VLOOKUP(L7,'[1]Sheet1'!$A$69:$K$94,6,FALSE)</f>
        <v>0</v>
      </c>
      <c r="G7" s="16">
        <f>VLOOKUP(L7,'[1]Sheet1'!$A$69:$K$94,7,FALSE)/100</f>
        <v>0</v>
      </c>
      <c r="H7" s="72">
        <f>VLOOKUP(L7,'[1]Sheet1'!$A$69:$K$94,8,FALSE)</f>
        <v>0</v>
      </c>
      <c r="I7" s="42">
        <f>VLOOKUP(L7,'[1]Sheet1'!$A$69:$K$94,9,FALSE)/100</f>
        <v>0</v>
      </c>
      <c r="J7" s="43">
        <f>VLOOKUP(L7,'[1]Sheet1'!$A$69:$K$94,10,FALSE)</f>
        <v>6</v>
      </c>
      <c r="K7" s="16">
        <f>VLOOKUP(L7,'[1]Sheet1'!$A$69:$K$94,11,FALSE)/100</f>
        <v>0.00234009360374415</v>
      </c>
      <c r="L7" s="323" t="s">
        <v>663</v>
      </c>
    </row>
    <row r="8" spans="1:12" ht="15">
      <c r="A8" s="71" t="s">
        <v>91</v>
      </c>
      <c r="B8" s="39">
        <f>VLOOKUP(L8,'[1]Sheet1'!$A$69:$K$94,2,FALSE)</f>
        <v>0</v>
      </c>
      <c r="C8" s="16">
        <f>VLOOKUP(L8,'[1]Sheet1'!$A$69:$K$94,3,FALSE)/100</f>
        <v>0</v>
      </c>
      <c r="D8" s="72">
        <f>VLOOKUP(L8,'[1]Sheet1'!$A$69:$K$94,4,FALSE)</f>
        <v>4</v>
      </c>
      <c r="E8" s="42">
        <f>VLOOKUP(L8,'[1]Sheet1'!$A$69:$K$94,5,FALSE)/100</f>
        <v>0.003252032520325203</v>
      </c>
      <c r="F8" s="39">
        <f>VLOOKUP(L8,'[1]Sheet1'!$A$69:$K$94,6,FALSE)</f>
        <v>2</v>
      </c>
      <c r="G8" s="16">
        <f>VLOOKUP(L8,'[1]Sheet1'!$A$69:$K$94,7,FALSE)/100</f>
        <v>0.007220216606498195</v>
      </c>
      <c r="H8" s="72">
        <f>VLOOKUP(L8,'[1]Sheet1'!$A$69:$K$94,8,FALSE)</f>
        <v>0</v>
      </c>
      <c r="I8" s="42">
        <f>VLOOKUP(L8,'[1]Sheet1'!$A$69:$K$94,9,FALSE)/100</f>
        <v>0</v>
      </c>
      <c r="J8" s="43">
        <f>VLOOKUP(L8,'[1]Sheet1'!$A$69:$K$94,10,FALSE)</f>
        <v>6</v>
      </c>
      <c r="K8" s="16">
        <f>VLOOKUP(L8,'[1]Sheet1'!$A$69:$K$94,11,FALSE)/100</f>
        <v>0.00234009360374415</v>
      </c>
      <c r="L8" s="323" t="s">
        <v>664</v>
      </c>
    </row>
    <row r="9" spans="1:12" ht="15">
      <c r="A9" s="71" t="s">
        <v>92</v>
      </c>
      <c r="B9" s="39">
        <f>VLOOKUP(L9,'[1]Sheet1'!$A$69:$K$94,2,FALSE)</f>
        <v>3</v>
      </c>
      <c r="C9" s="16">
        <f>VLOOKUP(L9,'[1]Sheet1'!$A$69:$K$94,3,FALSE)/100</f>
        <v>0.002898550724637681</v>
      </c>
      <c r="D9" s="72">
        <f>VLOOKUP(L9,'[1]Sheet1'!$A$69:$K$94,4,FALSE)</f>
        <v>8</v>
      </c>
      <c r="E9" s="42">
        <f>VLOOKUP(L9,'[1]Sheet1'!$A$69:$K$94,5,FALSE)/100</f>
        <v>0.006504065040650406</v>
      </c>
      <c r="F9" s="39">
        <f>VLOOKUP(L9,'[1]Sheet1'!$A$69:$K$94,6,FALSE)</f>
        <v>2</v>
      </c>
      <c r="G9" s="16">
        <f>VLOOKUP(L9,'[1]Sheet1'!$A$69:$K$94,7,FALSE)/100</f>
        <v>0.007220216606498195</v>
      </c>
      <c r="H9" s="72">
        <f>VLOOKUP(L9,'[1]Sheet1'!$A$69:$K$94,8,FALSE)</f>
        <v>1</v>
      </c>
      <c r="I9" s="42">
        <f>VLOOKUP(L9,'[1]Sheet1'!$A$69:$K$94,9,FALSE)/100</f>
        <v>0.045454545454545456</v>
      </c>
      <c r="J9" s="43">
        <f>VLOOKUP(L9,'[1]Sheet1'!$A$69:$K$94,10,FALSE)</f>
        <v>14</v>
      </c>
      <c r="K9" s="16">
        <f>VLOOKUP(L9,'[1]Sheet1'!$A$69:$K$94,11,FALSE)/100</f>
        <v>0.00546021840873635</v>
      </c>
      <c r="L9" s="323" t="s">
        <v>665</v>
      </c>
    </row>
    <row r="10" spans="1:12" ht="15">
      <c r="A10" s="71" t="s">
        <v>93</v>
      </c>
      <c r="B10" s="39">
        <f>VLOOKUP(L10,'[1]Sheet1'!$A$69:$K$94,2,FALSE)</f>
        <v>19</v>
      </c>
      <c r="C10" s="16">
        <f>VLOOKUP(L10,'[1]Sheet1'!$A$69:$K$94,3,FALSE)/100</f>
        <v>0.018357487922705317</v>
      </c>
      <c r="D10" s="72">
        <f>VLOOKUP(L10,'[1]Sheet1'!$A$69:$K$94,4,FALSE)</f>
        <v>21</v>
      </c>
      <c r="E10" s="42">
        <f>VLOOKUP(L10,'[1]Sheet1'!$A$69:$K$94,5,FALSE)/100</f>
        <v>0.01707317073170732</v>
      </c>
      <c r="F10" s="39">
        <f>VLOOKUP(L10,'[1]Sheet1'!$A$69:$K$94,6,FALSE)</f>
        <v>5</v>
      </c>
      <c r="G10" s="16">
        <f>VLOOKUP(L10,'[1]Sheet1'!$A$69:$K$94,7,FALSE)/100</f>
        <v>0.018050541516245487</v>
      </c>
      <c r="H10" s="72">
        <f>VLOOKUP(L10,'[1]Sheet1'!$A$69:$K$94,8,FALSE)</f>
        <v>2</v>
      </c>
      <c r="I10" s="42">
        <f>VLOOKUP(L10,'[1]Sheet1'!$A$69:$K$94,9,FALSE)/100</f>
        <v>0.09090909090909091</v>
      </c>
      <c r="J10" s="43">
        <f>VLOOKUP(L10,'[1]Sheet1'!$A$69:$K$94,10,FALSE)</f>
        <v>47</v>
      </c>
      <c r="K10" s="16">
        <f>VLOOKUP(L10,'[1]Sheet1'!$A$69:$K$94,11,FALSE)/100</f>
        <v>0.018330733229329172</v>
      </c>
      <c r="L10" s="323" t="s">
        <v>666</v>
      </c>
    </row>
    <row r="11" spans="1:12" ht="15">
      <c r="A11" s="71" t="s">
        <v>94</v>
      </c>
      <c r="B11" s="39">
        <f>VLOOKUP(L11,'[1]Sheet1'!$A$69:$K$94,2,FALSE)</f>
        <v>36</v>
      </c>
      <c r="C11" s="16">
        <f>VLOOKUP(L11,'[1]Sheet1'!$A$69:$K$94,3,FALSE)/100</f>
        <v>0.034782608695652174</v>
      </c>
      <c r="D11" s="72">
        <f>VLOOKUP(L11,'[1]Sheet1'!$A$69:$K$94,4,FALSE)</f>
        <v>46</v>
      </c>
      <c r="E11" s="42">
        <f>VLOOKUP(L11,'[1]Sheet1'!$A$69:$K$94,5,FALSE)/100</f>
        <v>0.03739837398373984</v>
      </c>
      <c r="F11" s="39">
        <f>VLOOKUP(L11,'[1]Sheet1'!$A$69:$K$94,6,FALSE)</f>
        <v>11</v>
      </c>
      <c r="G11" s="16">
        <f>VLOOKUP(L11,'[1]Sheet1'!$A$69:$K$94,7,FALSE)/100</f>
        <v>0.039711191335740074</v>
      </c>
      <c r="H11" s="72">
        <f>VLOOKUP(L11,'[1]Sheet1'!$A$69:$K$94,8,FALSE)</f>
        <v>0</v>
      </c>
      <c r="I11" s="42">
        <f>VLOOKUP(L11,'[1]Sheet1'!$A$69:$K$94,9,FALSE)/100</f>
        <v>0</v>
      </c>
      <c r="J11" s="43">
        <f>VLOOKUP(L11,'[1]Sheet1'!$A$69:$K$94,10,FALSE)</f>
        <v>93</v>
      </c>
      <c r="K11" s="16">
        <f>VLOOKUP(L11,'[1]Sheet1'!$A$69:$K$94,11,FALSE)/100</f>
        <v>0.03627145085803432</v>
      </c>
      <c r="L11" s="323" t="s">
        <v>667</v>
      </c>
    </row>
    <row r="12" spans="1:12" ht="15">
      <c r="A12" s="71" t="s">
        <v>95</v>
      </c>
      <c r="B12" s="39">
        <f>VLOOKUP(L12,'[1]Sheet1'!$A$69:$K$94,2,FALSE)</f>
        <v>62</v>
      </c>
      <c r="C12" s="16">
        <f>VLOOKUP(L12,'[1]Sheet1'!$A$69:$K$94,3,FALSE)/100</f>
        <v>0.05990338164251208</v>
      </c>
      <c r="D12" s="72">
        <f>VLOOKUP(L12,'[1]Sheet1'!$A$69:$K$94,4,FALSE)</f>
        <v>80</v>
      </c>
      <c r="E12" s="42">
        <f>VLOOKUP(L12,'[1]Sheet1'!$A$69:$K$94,5,FALSE)/100</f>
        <v>0.06504065040650407</v>
      </c>
      <c r="F12" s="39">
        <f>VLOOKUP(L12,'[1]Sheet1'!$A$69:$K$94,6,FALSE)</f>
        <v>13</v>
      </c>
      <c r="G12" s="16">
        <f>VLOOKUP(L12,'[1]Sheet1'!$A$69:$K$94,7,FALSE)/100</f>
        <v>0.04693140794223827</v>
      </c>
      <c r="H12" s="72">
        <f>VLOOKUP(L12,'[1]Sheet1'!$A$69:$K$94,8,FALSE)</f>
        <v>0</v>
      </c>
      <c r="I12" s="42">
        <f>VLOOKUP(L12,'[1]Sheet1'!$A$69:$K$94,9,FALSE)/100</f>
        <v>0</v>
      </c>
      <c r="J12" s="43">
        <f>VLOOKUP(L12,'[1]Sheet1'!$A$69:$K$94,10,FALSE)</f>
        <v>155</v>
      </c>
      <c r="K12" s="16">
        <f>VLOOKUP(L12,'[1]Sheet1'!$A$69:$K$94,11,FALSE)/100</f>
        <v>0.060452418096723866</v>
      </c>
      <c r="L12" s="323" t="s">
        <v>668</v>
      </c>
    </row>
    <row r="13" spans="1:12" ht="15">
      <c r="A13" s="71" t="s">
        <v>96</v>
      </c>
      <c r="B13" s="39">
        <f>VLOOKUP(L13,'[1]Sheet1'!$A$69:$K$94,2,FALSE)</f>
        <v>83</v>
      </c>
      <c r="C13" s="16">
        <f>VLOOKUP(L13,'[1]Sheet1'!$A$69:$K$94,3,FALSE)/100</f>
        <v>0.08019323671497584</v>
      </c>
      <c r="D13" s="72">
        <f>VLOOKUP(L13,'[1]Sheet1'!$A$69:$K$94,4,FALSE)</f>
        <v>102</v>
      </c>
      <c r="E13" s="42">
        <f>VLOOKUP(L13,'[1]Sheet1'!$A$69:$K$94,5,FALSE)/100</f>
        <v>0.08292682926829269</v>
      </c>
      <c r="F13" s="39">
        <f>VLOOKUP(L13,'[1]Sheet1'!$A$69:$K$94,6,FALSE)</f>
        <v>21</v>
      </c>
      <c r="G13" s="16">
        <f>VLOOKUP(L13,'[1]Sheet1'!$A$69:$K$94,7,FALSE)/100</f>
        <v>0.07581227436823104</v>
      </c>
      <c r="H13" s="72">
        <f>VLOOKUP(L13,'[1]Sheet1'!$A$69:$K$94,8,FALSE)</f>
        <v>0</v>
      </c>
      <c r="I13" s="42">
        <f>VLOOKUP(L13,'[1]Sheet1'!$A$69:$K$94,9,FALSE)/100</f>
        <v>0</v>
      </c>
      <c r="J13" s="43">
        <f>VLOOKUP(L13,'[1]Sheet1'!$A$69:$K$94,10,FALSE)</f>
        <v>206</v>
      </c>
      <c r="K13" s="16">
        <f>VLOOKUP(L13,'[1]Sheet1'!$A$69:$K$94,11,FALSE)/100</f>
        <v>0.08034321372854915</v>
      </c>
      <c r="L13" s="323" t="s">
        <v>669</v>
      </c>
    </row>
    <row r="14" spans="1:12" ht="15">
      <c r="A14" s="71" t="s">
        <v>97</v>
      </c>
      <c r="B14" s="39">
        <f>VLOOKUP(L14,'[1]Sheet1'!$A$69:$K$94,2,FALSE)</f>
        <v>69</v>
      </c>
      <c r="C14" s="16">
        <f>VLOOKUP(L14,'[1]Sheet1'!$A$69:$K$94,3,FALSE)/100</f>
        <v>0.06666666666666668</v>
      </c>
      <c r="D14" s="72">
        <f>VLOOKUP(L14,'[1]Sheet1'!$A$69:$K$94,4,FALSE)</f>
        <v>83</v>
      </c>
      <c r="E14" s="42">
        <f>VLOOKUP(L14,'[1]Sheet1'!$A$69:$K$94,5,FALSE)/100</f>
        <v>0.06747967479674796</v>
      </c>
      <c r="F14" s="39">
        <f>VLOOKUP(L14,'[1]Sheet1'!$A$69:$K$94,6,FALSE)</f>
        <v>28</v>
      </c>
      <c r="G14" s="16">
        <f>VLOOKUP(L14,'[1]Sheet1'!$A$69:$K$94,7,FALSE)/100</f>
        <v>0.10108303249097472</v>
      </c>
      <c r="H14" s="72">
        <f>VLOOKUP(L14,'[1]Sheet1'!$A$69:$K$94,8,FALSE)</f>
        <v>0</v>
      </c>
      <c r="I14" s="42">
        <f>VLOOKUP(L14,'[1]Sheet1'!$A$69:$K$94,9,FALSE)/100</f>
        <v>0</v>
      </c>
      <c r="J14" s="43">
        <f>VLOOKUP(L14,'[1]Sheet1'!$A$69:$K$94,10,FALSE)</f>
        <v>180</v>
      </c>
      <c r="K14" s="16">
        <f>VLOOKUP(L14,'[1]Sheet1'!$A$69:$K$94,11,FALSE)/100</f>
        <v>0.07020280811232449</v>
      </c>
      <c r="L14" s="323" t="s">
        <v>670</v>
      </c>
    </row>
    <row r="15" spans="1:12" ht="15">
      <c r="A15" s="71" t="s">
        <v>98</v>
      </c>
      <c r="B15" s="39">
        <f>VLOOKUP(L15,'[1]Sheet1'!$A$69:$K$94,2,FALSE)</f>
        <v>98</v>
      </c>
      <c r="C15" s="16">
        <f>VLOOKUP(L15,'[1]Sheet1'!$A$69:$K$94,3,FALSE)/100</f>
        <v>0.09468599033816426</v>
      </c>
      <c r="D15" s="72">
        <f>VLOOKUP(L15,'[1]Sheet1'!$A$69:$K$94,4,FALSE)</f>
        <v>105</v>
      </c>
      <c r="E15" s="42">
        <f>VLOOKUP(L15,'[1]Sheet1'!$A$69:$K$94,5,FALSE)/100</f>
        <v>0.08536585365853659</v>
      </c>
      <c r="F15" s="39">
        <f>VLOOKUP(L15,'[1]Sheet1'!$A$69:$K$94,6,FALSE)</f>
        <v>26</v>
      </c>
      <c r="G15" s="16">
        <f>VLOOKUP(L15,'[1]Sheet1'!$A$69:$K$94,7,FALSE)/100</f>
        <v>0.09386281588447654</v>
      </c>
      <c r="H15" s="72">
        <f>VLOOKUP(L15,'[1]Sheet1'!$A$69:$K$94,8,FALSE)</f>
        <v>2</v>
      </c>
      <c r="I15" s="42">
        <f>VLOOKUP(L15,'[1]Sheet1'!$A$69:$K$94,9,FALSE)/100</f>
        <v>0.09090909090909091</v>
      </c>
      <c r="J15" s="43">
        <f>VLOOKUP(L15,'[1]Sheet1'!$A$69:$K$94,10,FALSE)</f>
        <v>231</v>
      </c>
      <c r="K15" s="16">
        <f>VLOOKUP(L15,'[1]Sheet1'!$A$69:$K$94,11,FALSE)/100</f>
        <v>0.09009360374414976</v>
      </c>
      <c r="L15" s="323" t="s">
        <v>671</v>
      </c>
    </row>
    <row r="16" spans="1:12" ht="15">
      <c r="A16" s="71" t="s">
        <v>99</v>
      </c>
      <c r="B16" s="39">
        <f>VLOOKUP(L16,'[1]Sheet1'!$A$69:$K$94,2,FALSE)</f>
        <v>90</v>
      </c>
      <c r="C16" s="16">
        <f>VLOOKUP(L16,'[1]Sheet1'!$A$69:$K$94,3,FALSE)/100</f>
        <v>0.08695652173913043</v>
      </c>
      <c r="D16" s="72">
        <f>VLOOKUP(L16,'[1]Sheet1'!$A$69:$K$94,4,FALSE)</f>
        <v>117</v>
      </c>
      <c r="E16" s="42">
        <f>VLOOKUP(L16,'[1]Sheet1'!$A$69:$K$94,5,FALSE)/100</f>
        <v>0.0951219512195122</v>
      </c>
      <c r="F16" s="39">
        <f>VLOOKUP(L16,'[1]Sheet1'!$A$69:$K$94,6,FALSE)</f>
        <v>21</v>
      </c>
      <c r="G16" s="16">
        <f>VLOOKUP(L16,'[1]Sheet1'!$A$69:$K$94,7,FALSE)/100</f>
        <v>0.07581227436823104</v>
      </c>
      <c r="H16" s="72">
        <f>VLOOKUP(L16,'[1]Sheet1'!$A$69:$K$94,8,FALSE)</f>
        <v>1</v>
      </c>
      <c r="I16" s="42">
        <f>VLOOKUP(L16,'[1]Sheet1'!$A$69:$K$94,9,FALSE)/100</f>
        <v>0.045454545454545456</v>
      </c>
      <c r="J16" s="43">
        <f>VLOOKUP(L16,'[1]Sheet1'!$A$69:$K$94,10,FALSE)</f>
        <v>229</v>
      </c>
      <c r="K16" s="16">
        <f>VLOOKUP(L16,'[1]Sheet1'!$A$69:$K$94,11,FALSE)/100</f>
        <v>0.08931357254290172</v>
      </c>
      <c r="L16" s="323" t="s">
        <v>672</v>
      </c>
    </row>
    <row r="17" spans="1:12" ht="15">
      <c r="A17" s="71" t="s">
        <v>100</v>
      </c>
      <c r="B17" s="39">
        <f>VLOOKUP(L17,'[1]Sheet1'!$A$69:$K$94,2,FALSE)</f>
        <v>100</v>
      </c>
      <c r="C17" s="16">
        <f>VLOOKUP(L17,'[1]Sheet1'!$A$69:$K$94,3,FALSE)/100</f>
        <v>0.0966183574879227</v>
      </c>
      <c r="D17" s="72">
        <f>VLOOKUP(L17,'[1]Sheet1'!$A$69:$K$94,4,FALSE)</f>
        <v>112</v>
      </c>
      <c r="E17" s="42">
        <f>VLOOKUP(L17,'[1]Sheet1'!$A$69:$K$94,5,FALSE)/100</f>
        <v>0.09105691056910568</v>
      </c>
      <c r="F17" s="39">
        <f>VLOOKUP(L17,'[1]Sheet1'!$A$69:$K$94,6,FALSE)</f>
        <v>25</v>
      </c>
      <c r="G17" s="16">
        <f>VLOOKUP(L17,'[1]Sheet1'!$A$69:$K$94,7,FALSE)/100</f>
        <v>0.09025270758122744</v>
      </c>
      <c r="H17" s="72">
        <f>VLOOKUP(L17,'[1]Sheet1'!$A$69:$K$94,8,FALSE)</f>
        <v>0</v>
      </c>
      <c r="I17" s="42">
        <f>VLOOKUP(L17,'[1]Sheet1'!$A$69:$K$94,9,FALSE)/100</f>
        <v>0</v>
      </c>
      <c r="J17" s="43">
        <f>VLOOKUP(L17,'[1]Sheet1'!$A$69:$K$94,10,FALSE)</f>
        <v>237</v>
      </c>
      <c r="K17" s="16">
        <f>VLOOKUP(L17,'[1]Sheet1'!$A$69:$K$94,11,FALSE)/100</f>
        <v>0.09243369734789392</v>
      </c>
      <c r="L17" s="323" t="s">
        <v>673</v>
      </c>
    </row>
    <row r="18" spans="1:12" ht="15">
      <c r="A18" s="71" t="s">
        <v>101</v>
      </c>
      <c r="B18" s="39">
        <f>VLOOKUP(L18,'[1]Sheet1'!$A$69:$K$94,2,FALSE)</f>
        <v>95</v>
      </c>
      <c r="C18" s="16">
        <f>VLOOKUP(L18,'[1]Sheet1'!$A$69:$K$94,3,FALSE)/100</f>
        <v>0.09178743961352658</v>
      </c>
      <c r="D18" s="72">
        <f>VLOOKUP(L18,'[1]Sheet1'!$A$69:$K$94,4,FALSE)</f>
        <v>86</v>
      </c>
      <c r="E18" s="42">
        <f>VLOOKUP(L18,'[1]Sheet1'!$A$69:$K$94,5,FALSE)/100</f>
        <v>0.06991869918699187</v>
      </c>
      <c r="F18" s="39">
        <f>VLOOKUP(L18,'[1]Sheet1'!$A$69:$K$94,6,FALSE)</f>
        <v>20</v>
      </c>
      <c r="G18" s="16">
        <f>VLOOKUP(L18,'[1]Sheet1'!$A$69:$K$94,7,FALSE)/100</f>
        <v>0.07220216606498195</v>
      </c>
      <c r="H18" s="72">
        <f>VLOOKUP(L18,'[1]Sheet1'!$A$69:$K$94,8,FALSE)</f>
        <v>4</v>
      </c>
      <c r="I18" s="42">
        <f>VLOOKUP(L18,'[1]Sheet1'!$A$69:$K$94,9,FALSE)/100</f>
        <v>0.18181818181818182</v>
      </c>
      <c r="J18" s="43">
        <f>VLOOKUP(L18,'[1]Sheet1'!$A$69:$K$94,10,FALSE)</f>
        <v>205</v>
      </c>
      <c r="K18" s="16">
        <f>VLOOKUP(L18,'[1]Sheet1'!$A$69:$K$94,11,FALSE)/100</f>
        <v>0.07995319812792513</v>
      </c>
      <c r="L18" s="323" t="s">
        <v>674</v>
      </c>
    </row>
    <row r="19" spans="1:12" ht="15">
      <c r="A19" s="71" t="s">
        <v>102</v>
      </c>
      <c r="B19" s="39">
        <f>VLOOKUP(L19,'[1]Sheet1'!$A$69:$K$94,2,FALSE)</f>
        <v>77</v>
      </c>
      <c r="C19" s="16">
        <f>VLOOKUP(L19,'[1]Sheet1'!$A$69:$K$94,3,FALSE)/100</f>
        <v>0.07439613526570048</v>
      </c>
      <c r="D19" s="72">
        <f>VLOOKUP(L19,'[1]Sheet1'!$A$69:$K$94,4,FALSE)</f>
        <v>76</v>
      </c>
      <c r="E19" s="42">
        <f>VLOOKUP(L19,'[1]Sheet1'!$A$69:$K$94,5,FALSE)/100</f>
        <v>0.061788617886178863</v>
      </c>
      <c r="F19" s="39">
        <f>VLOOKUP(L19,'[1]Sheet1'!$A$69:$K$94,6,FALSE)</f>
        <v>22</v>
      </c>
      <c r="G19" s="16">
        <f>VLOOKUP(L19,'[1]Sheet1'!$A$69:$K$94,7,FALSE)/100</f>
        <v>0.07942238267148015</v>
      </c>
      <c r="H19" s="72">
        <f>VLOOKUP(L19,'[1]Sheet1'!$A$69:$K$94,8,FALSE)</f>
        <v>3</v>
      </c>
      <c r="I19" s="42">
        <f>VLOOKUP(L19,'[1]Sheet1'!$A$69:$K$94,9,FALSE)/100</f>
        <v>0.13636363636363635</v>
      </c>
      <c r="J19" s="43">
        <f>VLOOKUP(L19,'[1]Sheet1'!$A$69:$K$94,10,FALSE)</f>
        <v>178</v>
      </c>
      <c r="K19" s="16">
        <f>VLOOKUP(L19,'[1]Sheet1'!$A$69:$K$94,11,FALSE)/100</f>
        <v>0.06942277691107644</v>
      </c>
      <c r="L19" s="323" t="s">
        <v>675</v>
      </c>
    </row>
    <row r="20" spans="1:12" ht="15">
      <c r="A20" s="71" t="s">
        <v>103</v>
      </c>
      <c r="B20" s="39">
        <f>VLOOKUP(L20,'[1]Sheet1'!$A$69:$K$94,2,FALSE)</f>
        <v>69</v>
      </c>
      <c r="C20" s="16">
        <f>VLOOKUP(L20,'[1]Sheet1'!$A$69:$K$94,3,FALSE)/100</f>
        <v>0.06666666666666668</v>
      </c>
      <c r="D20" s="72">
        <f>VLOOKUP(L20,'[1]Sheet1'!$A$69:$K$94,4,FALSE)</f>
        <v>71</v>
      </c>
      <c r="E20" s="42">
        <f>VLOOKUP(L20,'[1]Sheet1'!$A$69:$K$94,5,FALSE)/100</f>
        <v>0.05772357723577236</v>
      </c>
      <c r="F20" s="39">
        <f>VLOOKUP(L20,'[1]Sheet1'!$A$69:$K$94,6,FALSE)</f>
        <v>17</v>
      </c>
      <c r="G20" s="16">
        <f>VLOOKUP(L20,'[1]Sheet1'!$A$69:$K$94,7,FALSE)/100</f>
        <v>0.06137184115523465</v>
      </c>
      <c r="H20" s="72">
        <f>VLOOKUP(L20,'[1]Sheet1'!$A$69:$K$94,8,FALSE)</f>
        <v>0</v>
      </c>
      <c r="I20" s="42">
        <f>VLOOKUP(L20,'[1]Sheet1'!$A$69:$K$94,9,FALSE)/100</f>
        <v>0</v>
      </c>
      <c r="J20" s="43">
        <f>VLOOKUP(L20,'[1]Sheet1'!$A$69:$K$94,10,FALSE)</f>
        <v>157</v>
      </c>
      <c r="K20" s="16">
        <f>VLOOKUP(L20,'[1]Sheet1'!$A$69:$K$94,11,FALSE)/100</f>
        <v>0.06123244929797192</v>
      </c>
      <c r="L20" s="323" t="s">
        <v>676</v>
      </c>
    </row>
    <row r="21" spans="1:12" ht="15">
      <c r="A21" s="71" t="s">
        <v>104</v>
      </c>
      <c r="B21" s="39">
        <f>VLOOKUP(L21,'[1]Sheet1'!$A$69:$K$94,2,FALSE)</f>
        <v>54</v>
      </c>
      <c r="C21" s="16">
        <f>VLOOKUP(L21,'[1]Sheet1'!$A$69:$K$94,3,FALSE)/100</f>
        <v>0.052173913043478265</v>
      </c>
      <c r="D21" s="72">
        <f>VLOOKUP(L21,'[1]Sheet1'!$A$69:$K$94,4,FALSE)</f>
        <v>102</v>
      </c>
      <c r="E21" s="42">
        <f>VLOOKUP(L21,'[1]Sheet1'!$A$69:$K$94,5,FALSE)/100</f>
        <v>0.08292682926829269</v>
      </c>
      <c r="F21" s="39">
        <f>VLOOKUP(L21,'[1]Sheet1'!$A$69:$K$94,6,FALSE)</f>
        <v>14</v>
      </c>
      <c r="G21" s="16">
        <f>VLOOKUP(L21,'[1]Sheet1'!$A$69:$K$94,7,FALSE)/100</f>
        <v>0.05054151624548736</v>
      </c>
      <c r="H21" s="72">
        <f>VLOOKUP(L21,'[1]Sheet1'!$A$69:$K$94,8,FALSE)</f>
        <v>0</v>
      </c>
      <c r="I21" s="42">
        <f>VLOOKUP(L21,'[1]Sheet1'!$A$69:$K$94,9,FALSE)/100</f>
        <v>0</v>
      </c>
      <c r="J21" s="43">
        <f>VLOOKUP(L21,'[1]Sheet1'!$A$69:$K$94,10,FALSE)</f>
        <v>170</v>
      </c>
      <c r="K21" s="16">
        <f>VLOOKUP(L21,'[1]Sheet1'!$A$69:$K$94,11,FALSE)/100</f>
        <v>0.06630265210608424</v>
      </c>
      <c r="L21" s="323" t="s">
        <v>677</v>
      </c>
    </row>
    <row r="22" spans="1:12" ht="15">
      <c r="A22" s="71" t="s">
        <v>105</v>
      </c>
      <c r="B22" s="39">
        <f>VLOOKUP(L22,'[1]Sheet1'!$A$69:$K$94,2,FALSE)</f>
        <v>52</v>
      </c>
      <c r="C22" s="16">
        <f>VLOOKUP(L22,'[1]Sheet1'!$A$69:$K$94,3,FALSE)/100</f>
        <v>0.050241545893719805</v>
      </c>
      <c r="D22" s="72">
        <f>VLOOKUP(L22,'[1]Sheet1'!$A$69:$K$94,4,FALSE)</f>
        <v>51</v>
      </c>
      <c r="E22" s="42">
        <f>VLOOKUP(L22,'[1]Sheet1'!$A$69:$K$94,5,FALSE)/100</f>
        <v>0.041463414634146344</v>
      </c>
      <c r="F22" s="39">
        <f>VLOOKUP(L22,'[1]Sheet1'!$A$69:$K$94,6,FALSE)</f>
        <v>11</v>
      </c>
      <c r="G22" s="16">
        <f>VLOOKUP(L22,'[1]Sheet1'!$A$69:$K$94,7,FALSE)/100</f>
        <v>0.039711191335740074</v>
      </c>
      <c r="H22" s="72">
        <f>VLOOKUP(L22,'[1]Sheet1'!$A$69:$K$94,8,FALSE)</f>
        <v>1</v>
      </c>
      <c r="I22" s="42">
        <f>VLOOKUP(L22,'[1]Sheet1'!$A$69:$K$94,9,FALSE)/100</f>
        <v>0.045454545454545456</v>
      </c>
      <c r="J22" s="43">
        <f>VLOOKUP(L22,'[1]Sheet1'!$A$69:$K$94,10,FALSE)</f>
        <v>115</v>
      </c>
      <c r="K22" s="16">
        <f>VLOOKUP(L22,'[1]Sheet1'!$A$69:$K$94,11,FALSE)/100</f>
        <v>0.04485179407176288</v>
      </c>
      <c r="L22" s="323" t="s">
        <v>678</v>
      </c>
    </row>
    <row r="23" spans="1:12" ht="15">
      <c r="A23" s="71" t="s">
        <v>106</v>
      </c>
      <c r="B23" s="39">
        <f>VLOOKUP(L23,'[1]Sheet1'!$A$69:$K$94,2,FALSE)</f>
        <v>29</v>
      </c>
      <c r="C23" s="16">
        <f>VLOOKUP(L23,'[1]Sheet1'!$A$69:$K$94,3,FALSE)/100</f>
        <v>0.028019323671497585</v>
      </c>
      <c r="D23" s="72">
        <f>VLOOKUP(L23,'[1]Sheet1'!$A$69:$K$94,4,FALSE)</f>
        <v>49</v>
      </c>
      <c r="E23" s="42">
        <f>VLOOKUP(L23,'[1]Sheet1'!$A$69:$K$94,5,FALSE)/100</f>
        <v>0.03983739837398374</v>
      </c>
      <c r="F23" s="39">
        <f>VLOOKUP(L23,'[1]Sheet1'!$A$69:$K$94,6,FALSE)</f>
        <v>9</v>
      </c>
      <c r="G23" s="16">
        <f>VLOOKUP(L23,'[1]Sheet1'!$A$69:$K$94,7,FALSE)/100</f>
        <v>0.032490974729241874</v>
      </c>
      <c r="H23" s="72">
        <f>VLOOKUP(L23,'[1]Sheet1'!$A$69:$K$94,8,FALSE)</f>
        <v>1</v>
      </c>
      <c r="I23" s="42">
        <f>VLOOKUP(L23,'[1]Sheet1'!$A$69:$K$94,9,FALSE)/100</f>
        <v>0.045454545454545456</v>
      </c>
      <c r="J23" s="43">
        <f>VLOOKUP(L23,'[1]Sheet1'!$A$69:$K$94,10,FALSE)</f>
        <v>88</v>
      </c>
      <c r="K23" s="16">
        <f>VLOOKUP(L23,'[1]Sheet1'!$A$69:$K$94,11,FALSE)/100</f>
        <v>0.0343213728549142</v>
      </c>
      <c r="L23" s="323" t="s">
        <v>679</v>
      </c>
    </row>
    <row r="24" spans="1:12" ht="15">
      <c r="A24" s="71" t="s">
        <v>107</v>
      </c>
      <c r="B24" s="39">
        <f>VLOOKUP(L24,'[1]Sheet1'!$A$69:$K$94,2,FALSE)</f>
        <v>28</v>
      </c>
      <c r="C24" s="16">
        <f>VLOOKUP(L24,'[1]Sheet1'!$A$69:$K$94,3,FALSE)/100</f>
        <v>0.02705314009661836</v>
      </c>
      <c r="D24" s="72">
        <f>VLOOKUP(L24,'[1]Sheet1'!$A$69:$K$94,4,FALSE)</f>
        <v>29</v>
      </c>
      <c r="E24" s="42">
        <f>VLOOKUP(L24,'[1]Sheet1'!$A$69:$K$94,5,FALSE)/100</f>
        <v>0.023577235772357725</v>
      </c>
      <c r="F24" s="39">
        <f>VLOOKUP(L24,'[1]Sheet1'!$A$69:$K$94,6,FALSE)</f>
        <v>5</v>
      </c>
      <c r="G24" s="16">
        <f>VLOOKUP(L24,'[1]Sheet1'!$A$69:$K$94,7,FALSE)/100</f>
        <v>0.018050541516245487</v>
      </c>
      <c r="H24" s="72">
        <f>VLOOKUP(L24,'[1]Sheet1'!$A$69:$K$94,8,FALSE)</f>
        <v>0</v>
      </c>
      <c r="I24" s="42">
        <f>VLOOKUP(L24,'[1]Sheet1'!$A$69:$K$94,9,FALSE)/100</f>
        <v>0</v>
      </c>
      <c r="J24" s="43">
        <f>VLOOKUP(L24,'[1]Sheet1'!$A$69:$K$94,10,FALSE)</f>
        <v>62</v>
      </c>
      <c r="K24" s="16">
        <f>VLOOKUP(L24,'[1]Sheet1'!$A$69:$K$94,11,FALSE)/100</f>
        <v>0.02418096723868955</v>
      </c>
      <c r="L24" s="323" t="s">
        <v>680</v>
      </c>
    </row>
    <row r="25" spans="1:12" ht="15">
      <c r="A25" s="71" t="s">
        <v>108</v>
      </c>
      <c r="B25" s="39">
        <f>VLOOKUP(L25,'[1]Sheet1'!$A$69:$K$94,2,FALSE)</f>
        <v>20</v>
      </c>
      <c r="C25" s="16">
        <f>VLOOKUP(L25,'[1]Sheet1'!$A$69:$K$94,3,FALSE)/100</f>
        <v>0.019323671497584544</v>
      </c>
      <c r="D25" s="72">
        <f>VLOOKUP(L25,'[1]Sheet1'!$A$69:$K$94,4,FALSE)</f>
        <v>8</v>
      </c>
      <c r="E25" s="42">
        <f>VLOOKUP(L25,'[1]Sheet1'!$A$69:$K$94,5,FALSE)/100</f>
        <v>0.006504065040650406</v>
      </c>
      <c r="F25" s="39">
        <f>VLOOKUP(L25,'[1]Sheet1'!$A$69:$K$94,6,FALSE)</f>
        <v>1</v>
      </c>
      <c r="G25" s="16">
        <f>VLOOKUP(L25,'[1]Sheet1'!$A$69:$K$94,7,FALSE)/100</f>
        <v>0.0036101083032490976</v>
      </c>
      <c r="H25" s="72">
        <f>VLOOKUP(L25,'[1]Sheet1'!$A$69:$K$94,8,FALSE)</f>
        <v>2</v>
      </c>
      <c r="I25" s="42">
        <f>VLOOKUP(L25,'[1]Sheet1'!$A$69:$K$94,9,FALSE)/100</f>
        <v>0.09090909090909091</v>
      </c>
      <c r="J25" s="43">
        <f>VLOOKUP(L25,'[1]Sheet1'!$A$69:$K$94,10,FALSE)</f>
        <v>31</v>
      </c>
      <c r="K25" s="16">
        <f>VLOOKUP(L25,'[1]Sheet1'!$A$69:$K$94,11,FALSE)/100</f>
        <v>0.012090483619344774</v>
      </c>
      <c r="L25" s="323" t="s">
        <v>681</v>
      </c>
    </row>
    <row r="26" spans="1:12" ht="15">
      <c r="A26" s="71" t="s">
        <v>109</v>
      </c>
      <c r="B26" s="39">
        <f>VLOOKUP(L26,'[1]Sheet1'!$A$69:$K$94,2,FALSE)</f>
        <v>9</v>
      </c>
      <c r="C26" s="16">
        <f>VLOOKUP(L26,'[1]Sheet1'!$A$69:$K$94,3,FALSE)/100</f>
        <v>0.008695652173913044</v>
      </c>
      <c r="D26" s="72">
        <f>VLOOKUP(L26,'[1]Sheet1'!$A$69:$K$94,4,FALSE)</f>
        <v>11</v>
      </c>
      <c r="E26" s="42">
        <f>VLOOKUP(L26,'[1]Sheet1'!$A$69:$K$94,5,FALSE)/100</f>
        <v>0.00894308943089431</v>
      </c>
      <c r="F26" s="39">
        <f>VLOOKUP(L26,'[1]Sheet1'!$A$69:$K$94,6,FALSE)</f>
        <v>5</v>
      </c>
      <c r="G26" s="16">
        <f>VLOOKUP(L26,'[1]Sheet1'!$A$69:$K$94,7,FALSE)/100</f>
        <v>0.018050541516245487</v>
      </c>
      <c r="H26" s="72">
        <f>VLOOKUP(L26,'[1]Sheet1'!$A$69:$K$94,8,FALSE)</f>
        <v>0</v>
      </c>
      <c r="I26" s="42">
        <f>VLOOKUP(L26,'[1]Sheet1'!$A$69:$K$94,9,FALSE)/100</f>
        <v>0</v>
      </c>
      <c r="J26" s="43">
        <f>VLOOKUP(L26,'[1]Sheet1'!$A$69:$K$94,10,FALSE)</f>
        <v>25</v>
      </c>
      <c r="K26" s="16">
        <f>VLOOKUP(L26,'[1]Sheet1'!$A$69:$K$94,11,FALSE)/100</f>
        <v>0.009750390015600624</v>
      </c>
      <c r="L26" s="323" t="s">
        <v>682</v>
      </c>
    </row>
    <row r="27" spans="1:12" ht="15">
      <c r="A27" s="71" t="s">
        <v>110</v>
      </c>
      <c r="B27" s="39">
        <f>VLOOKUP(L27,'[1]Sheet1'!$A$69:$K$94,2,FALSE)</f>
        <v>8</v>
      </c>
      <c r="C27" s="16">
        <f>VLOOKUP(L27,'[1]Sheet1'!$A$69:$K$94,3,FALSE)/100</f>
        <v>0.007729468599033816</v>
      </c>
      <c r="D27" s="72">
        <f>VLOOKUP(L27,'[1]Sheet1'!$A$69:$K$94,4,FALSE)</f>
        <v>14</v>
      </c>
      <c r="E27" s="42">
        <f>VLOOKUP(L27,'[1]Sheet1'!$A$69:$K$94,5,FALSE)/100</f>
        <v>0.01138211382113821</v>
      </c>
      <c r="F27" s="39">
        <f>VLOOKUP(L27,'[1]Sheet1'!$A$69:$K$94,6,FALSE)</f>
        <v>3</v>
      </c>
      <c r="G27" s="16">
        <f>VLOOKUP(L27,'[1]Sheet1'!$A$69:$K$94,7,FALSE)/100</f>
        <v>0.01083032490974729</v>
      </c>
      <c r="H27" s="72">
        <f>VLOOKUP(L27,'[1]Sheet1'!$A$69:$K$94,8,FALSE)</f>
        <v>0</v>
      </c>
      <c r="I27" s="42">
        <f>VLOOKUP(L27,'[1]Sheet1'!$A$69:$K$94,9,FALSE)/100</f>
        <v>0</v>
      </c>
      <c r="J27" s="43">
        <f>VLOOKUP(L27,'[1]Sheet1'!$A$69:$K$94,10,FALSE)</f>
        <v>25</v>
      </c>
      <c r="K27" s="16">
        <f>VLOOKUP(L27,'[1]Sheet1'!$A$69:$K$94,11,FALSE)/100</f>
        <v>0.009750390015600624</v>
      </c>
      <c r="L27" s="323" t="s">
        <v>683</v>
      </c>
    </row>
    <row r="28" spans="1:12" ht="15">
      <c r="A28" s="71" t="s">
        <v>111</v>
      </c>
      <c r="B28" s="39">
        <f>VLOOKUP(L28,'[1]Sheet1'!$A$69:$K$94,2,FALSE)</f>
        <v>3</v>
      </c>
      <c r="C28" s="16">
        <f>VLOOKUP(L28,'[1]Sheet1'!$A$69:$K$94,3,FALSE)/100</f>
        <v>0.002898550724637681</v>
      </c>
      <c r="D28" s="72">
        <f>VLOOKUP(L28,'[1]Sheet1'!$A$69:$K$94,4,FALSE)</f>
        <v>2</v>
      </c>
      <c r="E28" s="42">
        <f>VLOOKUP(L28,'[1]Sheet1'!$A$69:$K$94,5,FALSE)/100</f>
        <v>0.0016260162601626014</v>
      </c>
      <c r="F28" s="39">
        <f>VLOOKUP(L28,'[1]Sheet1'!$A$69:$K$94,6,FALSE)</f>
        <v>2</v>
      </c>
      <c r="G28" s="16">
        <f>VLOOKUP(L28,'[1]Sheet1'!$A$69:$K$94,7,FALSE)/100</f>
        <v>0.007220216606498195</v>
      </c>
      <c r="H28" s="72">
        <f>VLOOKUP(L28,'[1]Sheet1'!$A$69:$K$94,8,FALSE)</f>
        <v>0</v>
      </c>
      <c r="I28" s="42">
        <f>VLOOKUP(L28,'[1]Sheet1'!$A$69:$K$94,9,FALSE)/100</f>
        <v>0</v>
      </c>
      <c r="J28" s="43">
        <f>VLOOKUP(L28,'[1]Sheet1'!$A$69:$K$94,10,FALSE)</f>
        <v>7</v>
      </c>
      <c r="K28" s="16">
        <f>VLOOKUP(L28,'[1]Sheet1'!$A$69:$K$94,11,FALSE)/100</f>
        <v>0.002730109204368175</v>
      </c>
      <c r="L28" s="323" t="s">
        <v>684</v>
      </c>
    </row>
    <row r="29" spans="1:12" ht="15.75" thickBot="1">
      <c r="A29" s="73" t="s">
        <v>112</v>
      </c>
      <c r="B29" s="44">
        <f>VLOOKUP(L29,'[1]Sheet1'!$A$69:$K$94,2,FALSE)</f>
        <v>19</v>
      </c>
      <c r="C29" s="49">
        <f>VLOOKUP(L29,'[1]Sheet1'!$A$69:$K$94,3,FALSE)/100</f>
        <v>0.018357487922705317</v>
      </c>
      <c r="D29" s="87">
        <f>VLOOKUP(L29,'[1]Sheet1'!$A$69:$K$94,4,FALSE)</f>
        <v>29</v>
      </c>
      <c r="E29" s="47">
        <f>VLOOKUP(L29,'[1]Sheet1'!$A$69:$K$94,5,FALSE)/100</f>
        <v>0.023577235772357725</v>
      </c>
      <c r="F29" s="44">
        <f>VLOOKUP(L29,'[1]Sheet1'!$A$69:$K$94,6,FALSE)</f>
        <v>6</v>
      </c>
      <c r="G29" s="49">
        <f>VLOOKUP(L29,'[1]Sheet1'!$A$69:$K$94,7,FALSE)/100</f>
        <v>0.02166064981949458</v>
      </c>
      <c r="H29" s="87">
        <f>VLOOKUP(L29,'[1]Sheet1'!$A$69:$K$94,8,FALSE)</f>
        <v>4</v>
      </c>
      <c r="I29" s="47">
        <f>VLOOKUP(L29,'[1]Sheet1'!$A$69:$K$94,9,FALSE)/100</f>
        <v>0.18181818181818182</v>
      </c>
      <c r="J29" s="48">
        <f>VLOOKUP(L29,'[1]Sheet1'!$A$69:$K$94,10,FALSE)</f>
        <v>58</v>
      </c>
      <c r="K29" s="49">
        <f>VLOOKUP(L29,'[1]Sheet1'!$A$69:$K$94,11,FALSE)/100</f>
        <v>0.02262090483619345</v>
      </c>
      <c r="L29" s="323" t="s">
        <v>685</v>
      </c>
    </row>
    <row r="30" spans="1:12" ht="15.75" thickBot="1">
      <c r="A30" s="23" t="s">
        <v>73</v>
      </c>
      <c r="B30" s="51">
        <f>VLOOKUP(L30,'[1]Sheet1'!$A$69:$K$94,2,FALSE)</f>
        <v>1035</v>
      </c>
      <c r="C30" s="24">
        <f>VLOOKUP(L30,'[1]Sheet1'!$A$69:$K$94,3,FALSE)/100</f>
        <v>1</v>
      </c>
      <c r="D30" s="76">
        <f>VLOOKUP(L30,'[1]Sheet1'!$A$69:$K$94,4,FALSE)</f>
        <v>1230</v>
      </c>
      <c r="E30" s="54">
        <f>VLOOKUP(L30,'[1]Sheet1'!$A$69:$K$94,5,FALSE)/100</f>
        <v>1</v>
      </c>
      <c r="F30" s="51">
        <f>VLOOKUP(L30,'[1]Sheet1'!$A$69:$K$94,6,FALSE)</f>
        <v>277</v>
      </c>
      <c r="G30" s="24">
        <f>VLOOKUP(L30,'[1]Sheet1'!$A$69:$K$94,7,FALSE)/100</f>
        <v>1</v>
      </c>
      <c r="H30" s="76">
        <f>VLOOKUP(L30,'[1]Sheet1'!$A$69:$K$94,8,FALSE)</f>
        <v>22</v>
      </c>
      <c r="I30" s="52">
        <f>VLOOKUP(L30,'[1]Sheet1'!$A$69:$K$94,9,FALSE)/100</f>
        <v>1</v>
      </c>
      <c r="J30" s="51">
        <f>VLOOKUP(L30,'[1]Sheet1'!$A$69:$K$94,10,FALSE)</f>
        <v>2564</v>
      </c>
      <c r="K30" s="24">
        <f>VLOOKUP(L30,'[1]Sheet1'!$A$69:$K$94,11,FALSE)/100</f>
        <v>1</v>
      </c>
      <c r="L30" s="321" t="s">
        <v>73</v>
      </c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20"/>
  <sheetViews>
    <sheetView zoomScalePageLayoutView="0" workbookViewId="0" topLeftCell="A1">
      <selection activeCell="N20" sqref="N20"/>
    </sheetView>
  </sheetViews>
  <sheetFormatPr defaultColWidth="11.421875" defaultRowHeight="15"/>
  <cols>
    <col min="1" max="1" width="20.7109375" style="311" customWidth="1"/>
    <col min="2" max="16" width="15.140625" style="311" customWidth="1"/>
    <col min="17" max="16384" width="11.421875" style="311" customWidth="1"/>
  </cols>
  <sheetData>
    <row r="1" spans="1:16" ht="24.75" customHeight="1" thickBot="1" thickTop="1">
      <c r="A1" s="342" t="s">
        <v>648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4"/>
    </row>
    <row r="2" spans="1:16" ht="24.75" customHeight="1" thickBot="1" thickTop="1">
      <c r="A2" s="342" t="s">
        <v>1009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4"/>
    </row>
    <row r="3" spans="1:16" ht="24.75" customHeight="1" thickBot="1" thickTop="1">
      <c r="A3" s="373" t="s">
        <v>113</v>
      </c>
      <c r="B3" s="384" t="s">
        <v>66</v>
      </c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5"/>
      <c r="P3" s="373" t="s">
        <v>1002</v>
      </c>
    </row>
    <row r="4" spans="1:16" ht="24.75" customHeight="1">
      <c r="A4" s="351"/>
      <c r="B4" s="389">
        <v>2012</v>
      </c>
      <c r="C4" s="388"/>
      <c r="D4" s="387">
        <v>2013</v>
      </c>
      <c r="E4" s="388"/>
      <c r="F4" s="360">
        <v>2014</v>
      </c>
      <c r="G4" s="361"/>
      <c r="H4" s="368">
        <v>2015</v>
      </c>
      <c r="I4" s="386"/>
      <c r="J4" s="387">
        <v>2016</v>
      </c>
      <c r="K4" s="388"/>
      <c r="L4" s="387">
        <v>2017</v>
      </c>
      <c r="M4" s="388"/>
      <c r="N4" s="387">
        <v>2018</v>
      </c>
      <c r="O4" s="388"/>
      <c r="P4" s="351"/>
    </row>
    <row r="5" spans="1:16" ht="24.75" customHeight="1" thickBot="1">
      <c r="A5" s="352"/>
      <c r="B5" s="55" t="s">
        <v>68</v>
      </c>
      <c r="C5" s="49" t="s">
        <v>67</v>
      </c>
      <c r="D5" s="59" t="s">
        <v>68</v>
      </c>
      <c r="E5" s="49" t="s">
        <v>67</v>
      </c>
      <c r="F5" s="59" t="s">
        <v>68</v>
      </c>
      <c r="G5" s="49" t="s">
        <v>67</v>
      </c>
      <c r="H5" s="82" t="s">
        <v>68</v>
      </c>
      <c r="I5" s="88" t="s">
        <v>67</v>
      </c>
      <c r="J5" s="55" t="s">
        <v>68</v>
      </c>
      <c r="K5" s="49" t="s">
        <v>67</v>
      </c>
      <c r="L5" s="55" t="s">
        <v>68</v>
      </c>
      <c r="M5" s="49" t="s">
        <v>67</v>
      </c>
      <c r="N5" s="55" t="s">
        <v>68</v>
      </c>
      <c r="O5" s="49" t="s">
        <v>67</v>
      </c>
      <c r="P5" s="352"/>
    </row>
    <row r="6" spans="1:17" ht="15">
      <c r="A6" s="89" t="s">
        <v>114</v>
      </c>
      <c r="B6" s="70">
        <v>172</v>
      </c>
      <c r="C6" s="12">
        <v>0.07337883959044368</v>
      </c>
      <c r="D6" s="33">
        <v>173</v>
      </c>
      <c r="E6" s="12">
        <v>0.07244556113902847</v>
      </c>
      <c r="F6" s="33">
        <v>194</v>
      </c>
      <c r="G6" s="12">
        <v>0.08431116905693177</v>
      </c>
      <c r="H6" s="33">
        <v>177</v>
      </c>
      <c r="I6" s="12">
        <v>0.0776656428258008</v>
      </c>
      <c r="J6" s="70">
        <v>169</v>
      </c>
      <c r="K6" s="12">
        <v>0.06706349206349206</v>
      </c>
      <c r="L6" s="70">
        <v>189</v>
      </c>
      <c r="M6" s="12">
        <v>0.0740015661707126</v>
      </c>
      <c r="N6" s="70">
        <f>VLOOKUP(Q6,'[1]Sheet1'!$A$99:$C$111,2,FALSE)</f>
        <v>197</v>
      </c>
      <c r="O6" s="12">
        <f>VLOOKUP(Q6,'[1]Sheet1'!$A$99:$C$111,3,FALSE)/100</f>
        <v>0.07683307332293293</v>
      </c>
      <c r="P6" s="12">
        <f>(N6-L6)/L6</f>
        <v>0.042328042328042326</v>
      </c>
      <c r="Q6" s="323" t="s">
        <v>686</v>
      </c>
    </row>
    <row r="7" spans="1:17" ht="15">
      <c r="A7" s="90" t="s">
        <v>115</v>
      </c>
      <c r="B7" s="72">
        <v>172</v>
      </c>
      <c r="C7" s="16">
        <v>0.07337883959044368</v>
      </c>
      <c r="D7" s="39">
        <v>214</v>
      </c>
      <c r="E7" s="16">
        <v>0.08961474036850921</v>
      </c>
      <c r="F7" s="39">
        <v>200</v>
      </c>
      <c r="G7" s="16">
        <v>0.0869187309865276</v>
      </c>
      <c r="H7" s="39">
        <v>177</v>
      </c>
      <c r="I7" s="16">
        <v>0.0776656428258008</v>
      </c>
      <c r="J7" s="72">
        <v>185</v>
      </c>
      <c r="K7" s="16">
        <v>0.07341269841269842</v>
      </c>
      <c r="L7" s="72">
        <v>181</v>
      </c>
      <c r="M7" s="16">
        <v>0.07086922474549726</v>
      </c>
      <c r="N7" s="72">
        <f>VLOOKUP(Q7,'[1]Sheet1'!$A$99:$C$111,2,FALSE)</f>
        <v>213</v>
      </c>
      <c r="O7" s="16">
        <f>VLOOKUP(Q7,'[1]Sheet1'!$A$99:$C$111,3,FALSE)/100</f>
        <v>0.0830733229329173</v>
      </c>
      <c r="P7" s="16">
        <f aca="true" t="shared" si="0" ref="P7:P18">(N7-L7)/L7</f>
        <v>0.17679558011049723</v>
      </c>
      <c r="Q7" s="323" t="s">
        <v>687</v>
      </c>
    </row>
    <row r="8" spans="1:17" ht="15">
      <c r="A8" s="90" t="s">
        <v>116</v>
      </c>
      <c r="B8" s="72">
        <v>170</v>
      </c>
      <c r="C8" s="16">
        <v>0.07252559726962457</v>
      </c>
      <c r="D8" s="39">
        <v>185</v>
      </c>
      <c r="E8" s="16">
        <v>0.07747068676716917</v>
      </c>
      <c r="F8" s="39">
        <v>183</v>
      </c>
      <c r="G8" s="16">
        <v>0.07953063885267275</v>
      </c>
      <c r="H8" s="39">
        <v>169</v>
      </c>
      <c r="I8" s="16">
        <v>0.0741553312856516</v>
      </c>
      <c r="J8" s="72">
        <v>168</v>
      </c>
      <c r="K8" s="16">
        <v>0.06666666666666668</v>
      </c>
      <c r="L8" s="72">
        <v>186</v>
      </c>
      <c r="M8" s="16">
        <v>0.07282693813625685</v>
      </c>
      <c r="N8" s="72">
        <f>VLOOKUP(Q8,'[1]Sheet1'!$A$99:$C$111,2,FALSE)</f>
        <v>222</v>
      </c>
      <c r="O8" s="16">
        <f>VLOOKUP(Q8,'[1]Sheet1'!$A$99:$C$111,3,FALSE)/100</f>
        <v>0.08658346333853356</v>
      </c>
      <c r="P8" s="16">
        <f t="shared" si="0"/>
        <v>0.1935483870967742</v>
      </c>
      <c r="Q8" s="323" t="s">
        <v>688</v>
      </c>
    </row>
    <row r="9" spans="1:17" ht="15">
      <c r="A9" s="90" t="s">
        <v>117</v>
      </c>
      <c r="B9" s="72">
        <v>194</v>
      </c>
      <c r="C9" s="16">
        <v>0.08276450511945392</v>
      </c>
      <c r="D9" s="39">
        <v>192</v>
      </c>
      <c r="E9" s="16">
        <v>0.08040201005025126</v>
      </c>
      <c r="F9" s="39">
        <v>190</v>
      </c>
      <c r="G9" s="16">
        <v>0.08257279443720121</v>
      </c>
      <c r="H9" s="39">
        <v>166</v>
      </c>
      <c r="I9" s="16">
        <v>0.07283896445809565</v>
      </c>
      <c r="J9" s="72">
        <v>171</v>
      </c>
      <c r="K9" s="16">
        <v>0.06785714285714285</v>
      </c>
      <c r="L9" s="72">
        <v>201</v>
      </c>
      <c r="M9" s="16">
        <v>0.07870007830853563</v>
      </c>
      <c r="N9" s="72">
        <f>VLOOKUP(Q9,'[1]Sheet1'!$A$99:$C$111,2,FALSE)</f>
        <v>197</v>
      </c>
      <c r="O9" s="16">
        <f>VLOOKUP(Q9,'[1]Sheet1'!$A$99:$C$111,3,FALSE)/100</f>
        <v>0.07683307332293293</v>
      </c>
      <c r="P9" s="16">
        <f t="shared" si="0"/>
        <v>-0.01990049751243781</v>
      </c>
      <c r="Q9" s="323" t="s">
        <v>689</v>
      </c>
    </row>
    <row r="10" spans="1:17" ht="15">
      <c r="A10" s="90" t="s">
        <v>118</v>
      </c>
      <c r="B10" s="72">
        <v>200</v>
      </c>
      <c r="C10" s="16">
        <v>0.08532423208191127</v>
      </c>
      <c r="D10" s="39">
        <v>212</v>
      </c>
      <c r="E10" s="16">
        <v>0.08877721943048576</v>
      </c>
      <c r="F10" s="39">
        <v>184</v>
      </c>
      <c r="G10" s="16">
        <v>0.07996523250760539</v>
      </c>
      <c r="H10" s="39">
        <v>191</v>
      </c>
      <c r="I10" s="16">
        <v>0.08380868802106187</v>
      </c>
      <c r="J10" s="72">
        <v>221</v>
      </c>
      <c r="K10" s="16">
        <v>0.08769841269841269</v>
      </c>
      <c r="L10" s="72">
        <v>213</v>
      </c>
      <c r="M10" s="16">
        <v>0.08339859044635865</v>
      </c>
      <c r="N10" s="72">
        <f>VLOOKUP(Q10,'[1]Sheet1'!$A$99:$C$111,2,FALSE)</f>
        <v>205</v>
      </c>
      <c r="O10" s="16">
        <f>VLOOKUP(Q10,'[1]Sheet1'!$A$99:$C$111,3,FALSE)/100</f>
        <v>0.07995319812792513</v>
      </c>
      <c r="P10" s="16">
        <f t="shared" si="0"/>
        <v>-0.03755868544600939</v>
      </c>
      <c r="Q10" s="323" t="s">
        <v>690</v>
      </c>
    </row>
    <row r="11" spans="1:17" ht="15">
      <c r="A11" s="90" t="s">
        <v>119</v>
      </c>
      <c r="B11" s="72">
        <v>127</v>
      </c>
      <c r="C11" s="16">
        <v>0.05418088737201365</v>
      </c>
      <c r="D11" s="39">
        <v>130</v>
      </c>
      <c r="E11" s="16">
        <v>0.05443886097152429</v>
      </c>
      <c r="F11" s="39">
        <v>134</v>
      </c>
      <c r="G11" s="16">
        <v>0.05823554976097349</v>
      </c>
      <c r="H11" s="39">
        <v>149</v>
      </c>
      <c r="I11" s="16">
        <v>0.06537955243527863</v>
      </c>
      <c r="J11" s="72">
        <v>172</v>
      </c>
      <c r="K11" s="16">
        <v>0.06825396825396825</v>
      </c>
      <c r="L11" s="72">
        <v>164</v>
      </c>
      <c r="M11" s="16">
        <v>0.06421299921691465</v>
      </c>
      <c r="N11" s="72">
        <f>VLOOKUP(Q11,'[1]Sheet1'!$A$99:$C$111,2,FALSE)</f>
        <v>156</v>
      </c>
      <c r="O11" s="16">
        <f>VLOOKUP(Q11,'[1]Sheet1'!$A$99:$C$111,3,FALSE)/100</f>
        <v>0.060842433697347896</v>
      </c>
      <c r="P11" s="16">
        <f t="shared" si="0"/>
        <v>-0.04878048780487805</v>
      </c>
      <c r="Q11" s="323" t="s">
        <v>691</v>
      </c>
    </row>
    <row r="12" spans="1:17" ht="15">
      <c r="A12" s="90" t="s">
        <v>120</v>
      </c>
      <c r="B12" s="72">
        <v>124</v>
      </c>
      <c r="C12" s="16">
        <v>0.052901023890784986</v>
      </c>
      <c r="D12" s="39">
        <v>156</v>
      </c>
      <c r="E12" s="16">
        <v>0.06532663316582915</v>
      </c>
      <c r="F12" s="39">
        <v>145</v>
      </c>
      <c r="G12" s="16">
        <v>0.06301607996523251</v>
      </c>
      <c r="H12" s="39">
        <v>148</v>
      </c>
      <c r="I12" s="16">
        <v>0.06494076349275998</v>
      </c>
      <c r="J12" s="72">
        <v>148</v>
      </c>
      <c r="K12" s="16">
        <v>0.05873015873015872</v>
      </c>
      <c r="L12" s="72">
        <v>153</v>
      </c>
      <c r="M12" s="16">
        <v>0.05990602975724354</v>
      </c>
      <c r="N12" s="72">
        <f>VLOOKUP(Q12,'[1]Sheet1'!$A$99:$C$111,2,FALSE)</f>
        <v>141</v>
      </c>
      <c r="O12" s="16">
        <f>VLOOKUP(Q12,'[1]Sheet1'!$A$99:$C$111,3,FALSE)/100</f>
        <v>0.05499219968798751</v>
      </c>
      <c r="P12" s="16">
        <f t="shared" si="0"/>
        <v>-0.0784313725490196</v>
      </c>
      <c r="Q12" s="323" t="s">
        <v>692</v>
      </c>
    </row>
    <row r="13" spans="1:17" ht="15">
      <c r="A13" s="90" t="s">
        <v>121</v>
      </c>
      <c r="B13" s="72">
        <v>134</v>
      </c>
      <c r="C13" s="16">
        <v>0.05716723549488054</v>
      </c>
      <c r="D13" s="39">
        <v>141</v>
      </c>
      <c r="E13" s="16">
        <v>0.059045226130653265</v>
      </c>
      <c r="F13" s="39">
        <v>137</v>
      </c>
      <c r="G13" s="16">
        <v>0.0595393307257714</v>
      </c>
      <c r="H13" s="39">
        <v>156</v>
      </c>
      <c r="I13" s="16">
        <v>0.06845107503290918</v>
      </c>
      <c r="J13" s="72">
        <v>140</v>
      </c>
      <c r="K13" s="16">
        <v>0.05555555555555555</v>
      </c>
      <c r="L13" s="72">
        <v>135</v>
      </c>
      <c r="M13" s="16">
        <v>0.05285826155050901</v>
      </c>
      <c r="N13" s="72">
        <f>VLOOKUP(Q13,'[1]Sheet1'!$A$99:$C$111,2,FALSE)</f>
        <v>127</v>
      </c>
      <c r="O13" s="16">
        <f>VLOOKUP(Q13,'[1]Sheet1'!$A$99:$C$111,3,FALSE)/100</f>
        <v>0.049531981279251174</v>
      </c>
      <c r="P13" s="16">
        <f t="shared" si="0"/>
        <v>-0.05925925925925926</v>
      </c>
      <c r="Q13" s="323" t="s">
        <v>693</v>
      </c>
    </row>
    <row r="14" spans="1:17" ht="15">
      <c r="A14" s="91" t="s">
        <v>122</v>
      </c>
      <c r="B14" s="72">
        <v>117</v>
      </c>
      <c r="C14" s="16">
        <v>0.04991467576791809</v>
      </c>
      <c r="D14" s="39">
        <v>118</v>
      </c>
      <c r="E14" s="16">
        <v>0.049413735343383586</v>
      </c>
      <c r="F14" s="39">
        <v>134</v>
      </c>
      <c r="G14" s="16">
        <v>0.05823554976097349</v>
      </c>
      <c r="H14" s="39">
        <v>119</v>
      </c>
      <c r="I14" s="16">
        <v>0.05221588415971917</v>
      </c>
      <c r="J14" s="72">
        <v>116</v>
      </c>
      <c r="K14" s="16">
        <v>0.046031746031746035</v>
      </c>
      <c r="L14" s="72">
        <v>113</v>
      </c>
      <c r="M14" s="16">
        <v>0.0442443226311668</v>
      </c>
      <c r="N14" s="72">
        <f>VLOOKUP(Q14,'[1]Sheet1'!$A$99:$C$111,2,FALSE)</f>
        <v>111</v>
      </c>
      <c r="O14" s="16">
        <f>VLOOKUP(Q14,'[1]Sheet1'!$A$99:$C$111,3,FALSE)/100</f>
        <v>0.04329173166926678</v>
      </c>
      <c r="P14" s="16">
        <f t="shared" si="0"/>
        <v>-0.017699115044247787</v>
      </c>
      <c r="Q14" s="323" t="s">
        <v>694</v>
      </c>
    </row>
    <row r="15" spans="1:17" ht="15">
      <c r="A15" s="92" t="s">
        <v>123</v>
      </c>
      <c r="B15" s="87">
        <v>67</v>
      </c>
      <c r="C15" s="49">
        <v>0.02858361774744027</v>
      </c>
      <c r="D15" s="44">
        <v>69</v>
      </c>
      <c r="E15" s="49">
        <v>0.028894472361809045</v>
      </c>
      <c r="F15" s="44">
        <v>70</v>
      </c>
      <c r="G15" s="49">
        <v>0.030421555845284658</v>
      </c>
      <c r="H15" s="44">
        <v>61</v>
      </c>
      <c r="I15" s="49">
        <v>0.02676612549363756</v>
      </c>
      <c r="J15" s="87">
        <v>83</v>
      </c>
      <c r="K15" s="49">
        <v>0.03293650793650794</v>
      </c>
      <c r="L15" s="87">
        <v>80</v>
      </c>
      <c r="M15" s="49">
        <v>0.031323414252153486</v>
      </c>
      <c r="N15" s="87">
        <f>VLOOKUP(Q15,'[1]Sheet1'!$A$99:$C$111,2,FALSE)</f>
        <v>78</v>
      </c>
      <c r="O15" s="49">
        <f>VLOOKUP(Q15,'[1]Sheet1'!$A$99:$C$111,3,FALSE)/100</f>
        <v>0.030421216848673948</v>
      </c>
      <c r="P15" s="49">
        <f t="shared" si="0"/>
        <v>-0.025</v>
      </c>
      <c r="Q15" s="323" t="s">
        <v>695</v>
      </c>
    </row>
    <row r="16" spans="1:17" ht="15">
      <c r="A16" s="92" t="s">
        <v>124</v>
      </c>
      <c r="B16" s="87">
        <v>75</v>
      </c>
      <c r="C16" s="49">
        <v>0.03199658703071672</v>
      </c>
      <c r="D16" s="44">
        <v>81</v>
      </c>
      <c r="E16" s="49">
        <v>0.03391959798994975</v>
      </c>
      <c r="F16" s="44">
        <v>74</v>
      </c>
      <c r="G16" s="49">
        <v>0.03215993046501521</v>
      </c>
      <c r="H16" s="44">
        <v>106</v>
      </c>
      <c r="I16" s="49">
        <v>0.046511627906976744</v>
      </c>
      <c r="J16" s="87">
        <v>116</v>
      </c>
      <c r="K16" s="49">
        <v>0.046031746031746035</v>
      </c>
      <c r="L16" s="87">
        <v>96</v>
      </c>
      <c r="M16" s="49">
        <v>0.037588097102584185</v>
      </c>
      <c r="N16" s="87">
        <f>VLOOKUP(Q16,'[1]Sheet1'!$A$99:$C$111,2,FALSE)</f>
        <v>93</v>
      </c>
      <c r="O16" s="49">
        <f>VLOOKUP(Q16,'[1]Sheet1'!$A$99:$C$111,3,FALSE)/100</f>
        <v>0.03627145085803432</v>
      </c>
      <c r="P16" s="49">
        <f t="shared" si="0"/>
        <v>-0.03125</v>
      </c>
      <c r="Q16" s="323" t="s">
        <v>696</v>
      </c>
    </row>
    <row r="17" spans="1:17" ht="15.75" thickBot="1">
      <c r="A17" s="93" t="s">
        <v>112</v>
      </c>
      <c r="B17" s="75">
        <v>792</v>
      </c>
      <c r="C17" s="20">
        <v>0.3378839590443686</v>
      </c>
      <c r="D17" s="62">
        <v>717</v>
      </c>
      <c r="E17" s="20">
        <v>0.30025125628140703</v>
      </c>
      <c r="F17" s="62">
        <v>656</v>
      </c>
      <c r="G17" s="20">
        <v>0.2850934376358105</v>
      </c>
      <c r="H17" s="62">
        <v>660</v>
      </c>
      <c r="I17" s="20">
        <v>0.28960070206230804</v>
      </c>
      <c r="J17" s="75">
        <v>831</v>
      </c>
      <c r="K17" s="20">
        <v>0.32976190476190476</v>
      </c>
      <c r="L17" s="75">
        <v>843</v>
      </c>
      <c r="M17" s="20">
        <v>0.3300704776820673</v>
      </c>
      <c r="N17" s="75">
        <f>VLOOKUP(Q17,'[1]Sheet1'!$A$99:$C$111,2,FALSE)</f>
        <v>824</v>
      </c>
      <c r="O17" s="20">
        <f>VLOOKUP(Q17,'[1]Sheet1'!$A$99:$C$111,3,FALSE)/100</f>
        <v>0.3213728549141966</v>
      </c>
      <c r="P17" s="20">
        <f t="shared" si="0"/>
        <v>-0.022538552787663108</v>
      </c>
      <c r="Q17" s="323" t="s">
        <v>697</v>
      </c>
    </row>
    <row r="18" spans="1:17" ht="15.75" thickBot="1">
      <c r="A18" s="22" t="s">
        <v>73</v>
      </c>
      <c r="B18" s="94">
        <v>2344</v>
      </c>
      <c r="C18" s="24">
        <v>1</v>
      </c>
      <c r="D18" s="51">
        <v>2388</v>
      </c>
      <c r="E18" s="24">
        <v>1</v>
      </c>
      <c r="F18" s="51">
        <v>2301</v>
      </c>
      <c r="G18" s="24">
        <v>1</v>
      </c>
      <c r="H18" s="51">
        <v>2279</v>
      </c>
      <c r="I18" s="24">
        <v>1</v>
      </c>
      <c r="J18" s="94">
        <v>2520</v>
      </c>
      <c r="K18" s="24">
        <v>1</v>
      </c>
      <c r="L18" s="94">
        <v>2554</v>
      </c>
      <c r="M18" s="24">
        <v>1</v>
      </c>
      <c r="N18" s="94">
        <f>VLOOKUP(Q18,'[1]Sheet1'!$A$99:$C$111,2,FALSE)</f>
        <v>2564</v>
      </c>
      <c r="O18" s="24">
        <f>VLOOKUP(Q18,'[1]Sheet1'!$A$99:$C$111,3,FALSE)/100</f>
        <v>1</v>
      </c>
      <c r="P18" s="95">
        <f t="shared" si="0"/>
        <v>0.003915426781519186</v>
      </c>
      <c r="Q18" s="321" t="s">
        <v>73</v>
      </c>
    </row>
    <row r="20" ht="15">
      <c r="N20" s="329"/>
    </row>
  </sheetData>
  <sheetProtection/>
  <mergeCells count="12">
    <mergeCell ref="A3:A5"/>
    <mergeCell ref="J4:K4"/>
    <mergeCell ref="P3:P5"/>
    <mergeCell ref="B3:O3"/>
    <mergeCell ref="A1:P1"/>
    <mergeCell ref="A2:P2"/>
    <mergeCell ref="H4:I4"/>
    <mergeCell ref="N4:O4"/>
    <mergeCell ref="B4:C4"/>
    <mergeCell ref="L4:M4"/>
    <mergeCell ref="D4:E4"/>
    <mergeCell ref="F4:G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7"/>
  <sheetViews>
    <sheetView zoomScalePageLayoutView="0" workbookViewId="0" topLeftCell="A1">
      <selection activeCell="A2" sqref="A2:A4"/>
    </sheetView>
  </sheetViews>
  <sheetFormatPr defaultColWidth="11.421875" defaultRowHeight="15"/>
  <cols>
    <col min="1" max="1" width="20.7109375" style="311" customWidth="1"/>
    <col min="2" max="11" width="16.00390625" style="311" customWidth="1"/>
    <col min="12" max="16384" width="11.421875" style="311" customWidth="1"/>
  </cols>
  <sheetData>
    <row r="1" spans="1:11" ht="24.75" customHeight="1" thickBot="1" thickTop="1">
      <c r="A1" s="342" t="s">
        <v>1010</v>
      </c>
      <c r="B1" s="343"/>
      <c r="C1" s="343"/>
      <c r="D1" s="343"/>
      <c r="E1" s="343"/>
      <c r="F1" s="343"/>
      <c r="G1" s="343"/>
      <c r="H1" s="343"/>
      <c r="I1" s="343"/>
      <c r="J1" s="343"/>
      <c r="K1" s="344"/>
    </row>
    <row r="2" spans="1:11" ht="24.75" customHeight="1" thickTop="1">
      <c r="A2" s="368" t="s">
        <v>113</v>
      </c>
      <c r="B2" s="360" t="s">
        <v>77</v>
      </c>
      <c r="C2" s="358"/>
      <c r="D2" s="358"/>
      <c r="E2" s="358"/>
      <c r="F2" s="358"/>
      <c r="G2" s="358"/>
      <c r="H2" s="358"/>
      <c r="I2" s="359"/>
      <c r="J2" s="360" t="s">
        <v>73</v>
      </c>
      <c r="K2" s="361"/>
    </row>
    <row r="3" spans="1:11" ht="24.75" customHeight="1">
      <c r="A3" s="369"/>
      <c r="B3" s="372" t="s">
        <v>69</v>
      </c>
      <c r="C3" s="364"/>
      <c r="D3" s="364" t="s">
        <v>70</v>
      </c>
      <c r="E3" s="364"/>
      <c r="F3" s="364" t="s">
        <v>71</v>
      </c>
      <c r="G3" s="364"/>
      <c r="H3" s="364" t="s">
        <v>72</v>
      </c>
      <c r="I3" s="365"/>
      <c r="J3" s="372"/>
      <c r="K3" s="363"/>
    </row>
    <row r="4" spans="1:11" ht="24.75" customHeight="1" thickBot="1">
      <c r="A4" s="370"/>
      <c r="B4" s="59" t="s">
        <v>68</v>
      </c>
      <c r="C4" s="45" t="s">
        <v>67</v>
      </c>
      <c r="D4" s="57" t="s">
        <v>68</v>
      </c>
      <c r="E4" s="45" t="s">
        <v>67</v>
      </c>
      <c r="F4" s="57" t="s">
        <v>68</v>
      </c>
      <c r="G4" s="45" t="s">
        <v>67</v>
      </c>
      <c r="H4" s="57" t="s">
        <v>68</v>
      </c>
      <c r="I4" s="47" t="s">
        <v>67</v>
      </c>
      <c r="J4" s="59" t="s">
        <v>68</v>
      </c>
      <c r="K4" s="49" t="s">
        <v>67</v>
      </c>
    </row>
    <row r="5" spans="1:12" ht="15">
      <c r="A5" s="69" t="s">
        <v>114</v>
      </c>
      <c r="B5" s="33">
        <f>VLOOKUP(L5,'[1]Sheet1'!$A$116:$K$128,2,FALSE)</f>
        <v>74</v>
      </c>
      <c r="C5" s="12">
        <f>VLOOKUP(L5,'[1]Sheet1'!$A$116:$K$128,3,FALSE)/100</f>
        <v>0.0714975845410628</v>
      </c>
      <c r="D5" s="33">
        <f>VLOOKUP(L5,'[1]Sheet1'!$A$116:$K$128,4,FALSE)</f>
        <v>105</v>
      </c>
      <c r="E5" s="12">
        <f>VLOOKUP(L5,'[1]Sheet1'!$A$116:$K$128,5,FALSE)/100</f>
        <v>0.08536585365853659</v>
      </c>
      <c r="F5" s="33">
        <f>VLOOKUP(L5,'[1]Sheet1'!$A$116:$K$128,6,FALSE)</f>
        <v>18</v>
      </c>
      <c r="G5" s="12">
        <f>VLOOKUP(L5,'[1]Sheet1'!$A$116:$K$128,7,FALSE)/100</f>
        <v>0.06498194945848375</v>
      </c>
      <c r="H5" s="33">
        <f>VLOOKUP(L5,'[1]Sheet1'!$A$116:$K$128,8,FALSE)</f>
        <v>0</v>
      </c>
      <c r="I5" s="12">
        <f>VLOOKUP(L5,'[1]Sheet1'!$A$116:$K$128,9,FALSE)/100</f>
        <v>0</v>
      </c>
      <c r="J5" s="33">
        <f>VLOOKUP(L5,'[1]Sheet1'!$A$116:$K$128,10,FALSE)</f>
        <v>197</v>
      </c>
      <c r="K5" s="12">
        <f>VLOOKUP(L5,'[1]Sheet1'!$A$116:$K$128,11,FALSE)/100</f>
        <v>0.07683307332293293</v>
      </c>
      <c r="L5" s="322" t="s">
        <v>686</v>
      </c>
    </row>
    <row r="6" spans="1:12" ht="15">
      <c r="A6" s="71" t="s">
        <v>115</v>
      </c>
      <c r="B6" s="39">
        <f>VLOOKUP(L6,'[1]Sheet1'!$A$116:$K$128,2,FALSE)</f>
        <v>86</v>
      </c>
      <c r="C6" s="16">
        <f>VLOOKUP(L6,'[1]Sheet1'!$A$116:$K$128,3,FALSE)/100</f>
        <v>0.08309178743961353</v>
      </c>
      <c r="D6" s="39">
        <f>VLOOKUP(L6,'[1]Sheet1'!$A$116:$K$128,4,FALSE)</f>
        <v>98</v>
      </c>
      <c r="E6" s="16">
        <f>VLOOKUP(L6,'[1]Sheet1'!$A$116:$K$128,5,FALSE)/100</f>
        <v>0.07967479674796749</v>
      </c>
      <c r="F6" s="39">
        <f>VLOOKUP(L6,'[1]Sheet1'!$A$116:$K$128,6,FALSE)</f>
        <v>28</v>
      </c>
      <c r="G6" s="16">
        <f>VLOOKUP(L6,'[1]Sheet1'!$A$116:$K$128,7,FALSE)/100</f>
        <v>0.10108303249097472</v>
      </c>
      <c r="H6" s="39">
        <f>VLOOKUP(L6,'[1]Sheet1'!$A$116:$K$128,8,FALSE)</f>
        <v>1</v>
      </c>
      <c r="I6" s="16">
        <f>VLOOKUP(L6,'[1]Sheet1'!$A$116:$K$128,9,FALSE)/100</f>
        <v>0.045454545454545456</v>
      </c>
      <c r="J6" s="39">
        <f>VLOOKUP(L6,'[1]Sheet1'!$A$116:$K$128,10,FALSE)</f>
        <v>213</v>
      </c>
      <c r="K6" s="16">
        <f>VLOOKUP(L6,'[1]Sheet1'!$A$116:$K$128,11,FALSE)/100</f>
        <v>0.0830733229329173</v>
      </c>
      <c r="L6" s="322" t="s">
        <v>687</v>
      </c>
    </row>
    <row r="7" spans="1:12" ht="15">
      <c r="A7" s="71" t="s">
        <v>116</v>
      </c>
      <c r="B7" s="39">
        <f>VLOOKUP(L7,'[1]Sheet1'!$A$116:$K$128,2,FALSE)</f>
        <v>84</v>
      </c>
      <c r="C7" s="16">
        <f>VLOOKUP(L7,'[1]Sheet1'!$A$116:$K$128,3,FALSE)/100</f>
        <v>0.08115942028985507</v>
      </c>
      <c r="D7" s="39">
        <f>VLOOKUP(L7,'[1]Sheet1'!$A$116:$K$128,4,FALSE)</f>
        <v>109</v>
      </c>
      <c r="E7" s="16">
        <f>VLOOKUP(L7,'[1]Sheet1'!$A$116:$K$128,5,FALSE)/100</f>
        <v>0.08861788617886181</v>
      </c>
      <c r="F7" s="39">
        <f>VLOOKUP(L7,'[1]Sheet1'!$A$116:$K$128,6,FALSE)</f>
        <v>28</v>
      </c>
      <c r="G7" s="16">
        <f>VLOOKUP(L7,'[1]Sheet1'!$A$116:$K$128,7,FALSE)/100</f>
        <v>0.10108303249097472</v>
      </c>
      <c r="H7" s="39">
        <f>VLOOKUP(L7,'[1]Sheet1'!$A$116:$K$128,8,FALSE)</f>
        <v>1</v>
      </c>
      <c r="I7" s="16">
        <f>VLOOKUP(L7,'[1]Sheet1'!$A$116:$K$128,9,FALSE)/100</f>
        <v>0.045454545454545456</v>
      </c>
      <c r="J7" s="39">
        <f>VLOOKUP(L7,'[1]Sheet1'!$A$116:$K$128,10,FALSE)</f>
        <v>222</v>
      </c>
      <c r="K7" s="16">
        <f>VLOOKUP(L7,'[1]Sheet1'!$A$116:$K$128,11,FALSE)/100</f>
        <v>0.08658346333853356</v>
      </c>
      <c r="L7" s="322" t="s">
        <v>688</v>
      </c>
    </row>
    <row r="8" spans="1:12" ht="15">
      <c r="A8" s="71" t="s">
        <v>117</v>
      </c>
      <c r="B8" s="39">
        <f>VLOOKUP(L8,'[1]Sheet1'!$A$116:$K$128,2,FALSE)</f>
        <v>72</v>
      </c>
      <c r="C8" s="16">
        <f>VLOOKUP(L8,'[1]Sheet1'!$A$116:$K$128,3,FALSE)/100</f>
        <v>0.06956521739130435</v>
      </c>
      <c r="D8" s="39">
        <f>VLOOKUP(L8,'[1]Sheet1'!$A$116:$K$128,4,FALSE)</f>
        <v>100</v>
      </c>
      <c r="E8" s="16">
        <f>VLOOKUP(L8,'[1]Sheet1'!$A$116:$K$128,5,FALSE)/100</f>
        <v>0.08130081300813007</v>
      </c>
      <c r="F8" s="39">
        <f>VLOOKUP(L8,'[1]Sheet1'!$A$116:$K$128,6,FALSE)</f>
        <v>25</v>
      </c>
      <c r="G8" s="16">
        <f>VLOOKUP(L8,'[1]Sheet1'!$A$116:$K$128,7,FALSE)/100</f>
        <v>0.09025270758122744</v>
      </c>
      <c r="H8" s="39">
        <f>VLOOKUP(L8,'[1]Sheet1'!$A$116:$K$128,8,FALSE)</f>
        <v>0</v>
      </c>
      <c r="I8" s="16">
        <f>VLOOKUP(L8,'[1]Sheet1'!$A$116:$K$128,9,FALSE)/100</f>
        <v>0</v>
      </c>
      <c r="J8" s="39">
        <f>VLOOKUP(L8,'[1]Sheet1'!$A$116:$K$128,10,FALSE)</f>
        <v>197</v>
      </c>
      <c r="K8" s="16">
        <f>VLOOKUP(L8,'[1]Sheet1'!$A$116:$K$128,11,FALSE)/100</f>
        <v>0.07683307332293293</v>
      </c>
      <c r="L8" s="322" t="s">
        <v>689</v>
      </c>
    </row>
    <row r="9" spans="1:12" ht="15">
      <c r="A9" s="71" t="s">
        <v>118</v>
      </c>
      <c r="B9" s="39">
        <f>VLOOKUP(L9,'[1]Sheet1'!$A$116:$K$128,2,FALSE)</f>
        <v>76</v>
      </c>
      <c r="C9" s="16">
        <f>VLOOKUP(L9,'[1]Sheet1'!$A$116:$K$128,3,FALSE)/100</f>
        <v>0.07342995169082127</v>
      </c>
      <c r="D9" s="39">
        <f>VLOOKUP(L9,'[1]Sheet1'!$A$116:$K$128,4,FALSE)</f>
        <v>110</v>
      </c>
      <c r="E9" s="16">
        <f>VLOOKUP(L9,'[1]Sheet1'!$A$116:$K$128,5,FALSE)/100</f>
        <v>0.08943089430894309</v>
      </c>
      <c r="F9" s="39">
        <f>VLOOKUP(L9,'[1]Sheet1'!$A$116:$K$128,6,FALSE)</f>
        <v>18</v>
      </c>
      <c r="G9" s="16">
        <f>VLOOKUP(L9,'[1]Sheet1'!$A$116:$K$128,7,FALSE)/100</f>
        <v>0.06498194945848375</v>
      </c>
      <c r="H9" s="39">
        <f>VLOOKUP(L9,'[1]Sheet1'!$A$116:$K$128,8,FALSE)</f>
        <v>1</v>
      </c>
      <c r="I9" s="16">
        <f>VLOOKUP(L9,'[1]Sheet1'!$A$116:$K$128,9,FALSE)/100</f>
        <v>0.045454545454545456</v>
      </c>
      <c r="J9" s="39">
        <f>VLOOKUP(L9,'[1]Sheet1'!$A$116:$K$128,10,FALSE)</f>
        <v>205</v>
      </c>
      <c r="K9" s="16">
        <f>VLOOKUP(L9,'[1]Sheet1'!$A$116:$K$128,11,FALSE)/100</f>
        <v>0.07995319812792513</v>
      </c>
      <c r="L9" s="322" t="s">
        <v>690</v>
      </c>
    </row>
    <row r="10" spans="1:12" ht="15">
      <c r="A10" s="71" t="s">
        <v>119</v>
      </c>
      <c r="B10" s="39">
        <f>VLOOKUP(L10,'[1]Sheet1'!$A$116:$K$128,2,FALSE)</f>
        <v>61</v>
      </c>
      <c r="C10" s="16">
        <f>VLOOKUP(L10,'[1]Sheet1'!$A$116:$K$128,3,FALSE)/100</f>
        <v>0.05893719806763285</v>
      </c>
      <c r="D10" s="39">
        <f>VLOOKUP(L10,'[1]Sheet1'!$A$116:$K$128,4,FALSE)</f>
        <v>73</v>
      </c>
      <c r="E10" s="16">
        <f>VLOOKUP(L10,'[1]Sheet1'!$A$116:$K$128,5,FALSE)/100</f>
        <v>0.05934959349593496</v>
      </c>
      <c r="F10" s="39">
        <f>VLOOKUP(L10,'[1]Sheet1'!$A$116:$K$128,6,FALSE)</f>
        <v>20</v>
      </c>
      <c r="G10" s="16">
        <f>VLOOKUP(L10,'[1]Sheet1'!$A$116:$K$128,7,FALSE)/100</f>
        <v>0.07220216606498195</v>
      </c>
      <c r="H10" s="39">
        <f>VLOOKUP(L10,'[1]Sheet1'!$A$116:$K$128,8,FALSE)</f>
        <v>2</v>
      </c>
      <c r="I10" s="16">
        <f>VLOOKUP(L10,'[1]Sheet1'!$A$116:$K$128,9,FALSE)/100</f>
        <v>0.09090909090909091</v>
      </c>
      <c r="J10" s="39">
        <f>VLOOKUP(L10,'[1]Sheet1'!$A$116:$K$128,10,FALSE)</f>
        <v>156</v>
      </c>
      <c r="K10" s="16">
        <f>VLOOKUP(L10,'[1]Sheet1'!$A$116:$K$128,11,FALSE)/100</f>
        <v>0.060842433697347896</v>
      </c>
      <c r="L10" s="322" t="s">
        <v>691</v>
      </c>
    </row>
    <row r="11" spans="1:12" ht="15">
      <c r="A11" s="71" t="s">
        <v>120</v>
      </c>
      <c r="B11" s="39">
        <f>VLOOKUP(L11,'[1]Sheet1'!$A$116:$K$128,2,FALSE)</f>
        <v>52</v>
      </c>
      <c r="C11" s="16">
        <f>VLOOKUP(L11,'[1]Sheet1'!$A$116:$K$128,3,FALSE)/100</f>
        <v>0.050241545893719805</v>
      </c>
      <c r="D11" s="39">
        <f>VLOOKUP(L11,'[1]Sheet1'!$A$116:$K$128,4,FALSE)</f>
        <v>74</v>
      </c>
      <c r="E11" s="16">
        <f>VLOOKUP(L11,'[1]Sheet1'!$A$116:$K$128,5,FALSE)/100</f>
        <v>0.06016260162601626</v>
      </c>
      <c r="F11" s="39">
        <f>VLOOKUP(L11,'[1]Sheet1'!$A$116:$K$128,6,FALSE)</f>
        <v>15</v>
      </c>
      <c r="G11" s="16">
        <f>VLOOKUP(L11,'[1]Sheet1'!$A$116:$K$128,7,FALSE)/100</f>
        <v>0.05415162454873646</v>
      </c>
      <c r="H11" s="39">
        <f>VLOOKUP(L11,'[1]Sheet1'!$A$116:$K$128,8,FALSE)</f>
        <v>0</v>
      </c>
      <c r="I11" s="16">
        <f>VLOOKUP(L11,'[1]Sheet1'!$A$116:$K$128,9,FALSE)/100</f>
        <v>0</v>
      </c>
      <c r="J11" s="39">
        <f>VLOOKUP(L11,'[1]Sheet1'!$A$116:$K$128,10,FALSE)</f>
        <v>141</v>
      </c>
      <c r="K11" s="16">
        <f>VLOOKUP(L11,'[1]Sheet1'!$A$116:$K$128,11,FALSE)/100</f>
        <v>0.05499219968798751</v>
      </c>
      <c r="L11" s="322" t="s">
        <v>692</v>
      </c>
    </row>
    <row r="12" spans="1:12" ht="15">
      <c r="A12" s="71" t="s">
        <v>121</v>
      </c>
      <c r="B12" s="39">
        <f>VLOOKUP(L12,'[1]Sheet1'!$A$116:$K$128,2,FALSE)</f>
        <v>55</v>
      </c>
      <c r="C12" s="16">
        <f>VLOOKUP(L12,'[1]Sheet1'!$A$116:$K$128,3,FALSE)/100</f>
        <v>0.05314009661835748</v>
      </c>
      <c r="D12" s="39">
        <f>VLOOKUP(L12,'[1]Sheet1'!$A$116:$K$128,4,FALSE)</f>
        <v>55</v>
      </c>
      <c r="E12" s="16">
        <f>VLOOKUP(L12,'[1]Sheet1'!$A$116:$K$128,5,FALSE)/100</f>
        <v>0.044715447154471545</v>
      </c>
      <c r="F12" s="39">
        <f>VLOOKUP(L12,'[1]Sheet1'!$A$116:$K$128,6,FALSE)</f>
        <v>17</v>
      </c>
      <c r="G12" s="16">
        <f>VLOOKUP(L12,'[1]Sheet1'!$A$116:$K$128,7,FALSE)/100</f>
        <v>0.06137184115523465</v>
      </c>
      <c r="H12" s="39">
        <f>VLOOKUP(L12,'[1]Sheet1'!$A$116:$K$128,8,FALSE)</f>
        <v>0</v>
      </c>
      <c r="I12" s="16">
        <f>VLOOKUP(L12,'[1]Sheet1'!$A$116:$K$128,9,FALSE)/100</f>
        <v>0</v>
      </c>
      <c r="J12" s="39">
        <f>VLOOKUP(L12,'[1]Sheet1'!$A$116:$K$128,10,FALSE)</f>
        <v>127</v>
      </c>
      <c r="K12" s="16">
        <f>VLOOKUP(L12,'[1]Sheet1'!$A$116:$K$128,11,FALSE)/100</f>
        <v>0.049531981279251174</v>
      </c>
      <c r="L12" s="322" t="s">
        <v>693</v>
      </c>
    </row>
    <row r="13" spans="1:12" ht="15">
      <c r="A13" s="96" t="s">
        <v>122</v>
      </c>
      <c r="B13" s="39">
        <f>VLOOKUP(L13,'[1]Sheet1'!$A$116:$K$128,2,FALSE)</f>
        <v>32</v>
      </c>
      <c r="C13" s="16">
        <f>VLOOKUP(L13,'[1]Sheet1'!$A$116:$K$128,3,FALSE)/100</f>
        <v>0.030917874396135265</v>
      </c>
      <c r="D13" s="39">
        <f>VLOOKUP(L13,'[1]Sheet1'!$A$116:$K$128,4,FALSE)</f>
        <v>70</v>
      </c>
      <c r="E13" s="16">
        <f>VLOOKUP(L13,'[1]Sheet1'!$A$116:$K$128,5,FALSE)/100</f>
        <v>0.056910569105691054</v>
      </c>
      <c r="F13" s="39">
        <f>VLOOKUP(L13,'[1]Sheet1'!$A$116:$K$128,6,FALSE)</f>
        <v>8</v>
      </c>
      <c r="G13" s="16">
        <f>VLOOKUP(L13,'[1]Sheet1'!$A$116:$K$128,7,FALSE)/100</f>
        <v>0.02888086642599278</v>
      </c>
      <c r="H13" s="39">
        <f>VLOOKUP(L13,'[1]Sheet1'!$A$116:$K$128,8,FALSE)</f>
        <v>1</v>
      </c>
      <c r="I13" s="16">
        <f>VLOOKUP(L13,'[1]Sheet1'!$A$116:$K$128,9,FALSE)/100</f>
        <v>0.045454545454545456</v>
      </c>
      <c r="J13" s="39">
        <f>VLOOKUP(L13,'[1]Sheet1'!$A$116:$K$128,10,FALSE)</f>
        <v>111</v>
      </c>
      <c r="K13" s="16">
        <f>VLOOKUP(L13,'[1]Sheet1'!$A$116:$K$128,11,FALSE)/100</f>
        <v>0.04329173166926678</v>
      </c>
      <c r="L13" s="322" t="s">
        <v>694</v>
      </c>
    </row>
    <row r="14" spans="1:12" ht="15">
      <c r="A14" s="97" t="s">
        <v>123</v>
      </c>
      <c r="B14" s="44">
        <f>VLOOKUP(L14,'[1]Sheet1'!$A$116:$K$128,2,FALSE)</f>
        <v>28</v>
      </c>
      <c r="C14" s="49">
        <f>VLOOKUP(L14,'[1]Sheet1'!$A$116:$K$128,3,FALSE)/100</f>
        <v>0.02705314009661836</v>
      </c>
      <c r="D14" s="44">
        <f>VLOOKUP(L14,'[1]Sheet1'!$A$116:$K$128,4,FALSE)</f>
        <v>37</v>
      </c>
      <c r="E14" s="49">
        <f>VLOOKUP(L14,'[1]Sheet1'!$A$116:$K$128,5,FALSE)/100</f>
        <v>0.03008130081300813</v>
      </c>
      <c r="F14" s="44">
        <f>VLOOKUP(L14,'[1]Sheet1'!$A$116:$K$128,6,FALSE)</f>
        <v>11</v>
      </c>
      <c r="G14" s="49">
        <f>VLOOKUP(L14,'[1]Sheet1'!$A$116:$K$128,7,FALSE)/100</f>
        <v>0.039711191335740074</v>
      </c>
      <c r="H14" s="44">
        <f>VLOOKUP(L14,'[1]Sheet1'!$A$116:$K$128,8,FALSE)</f>
        <v>2</v>
      </c>
      <c r="I14" s="49">
        <f>VLOOKUP(L14,'[1]Sheet1'!$A$116:$K$128,9,FALSE)/100</f>
        <v>0.09090909090909091</v>
      </c>
      <c r="J14" s="44">
        <f>VLOOKUP(L14,'[1]Sheet1'!$A$116:$K$128,10,FALSE)</f>
        <v>78</v>
      </c>
      <c r="K14" s="49">
        <f>VLOOKUP(L14,'[1]Sheet1'!$A$116:$K$128,11,FALSE)/100</f>
        <v>0.030421216848673948</v>
      </c>
      <c r="L14" s="322" t="s">
        <v>695</v>
      </c>
    </row>
    <row r="15" spans="1:12" ht="15">
      <c r="A15" s="97" t="s">
        <v>124</v>
      </c>
      <c r="B15" s="44">
        <f>VLOOKUP(L15,'[1]Sheet1'!$A$116:$K$128,2,FALSE)</f>
        <v>42</v>
      </c>
      <c r="C15" s="49">
        <f>VLOOKUP(L15,'[1]Sheet1'!$A$116:$K$128,3,FALSE)/100</f>
        <v>0.04057971014492753</v>
      </c>
      <c r="D15" s="44">
        <f>VLOOKUP(L15,'[1]Sheet1'!$A$116:$K$128,4,FALSE)</f>
        <v>42</v>
      </c>
      <c r="E15" s="49">
        <f>VLOOKUP(L15,'[1]Sheet1'!$A$116:$K$128,5,FALSE)/100</f>
        <v>0.03414634146341464</v>
      </c>
      <c r="F15" s="44">
        <f>VLOOKUP(L15,'[1]Sheet1'!$A$116:$K$128,6,FALSE)</f>
        <v>8</v>
      </c>
      <c r="G15" s="49">
        <f>VLOOKUP(L15,'[1]Sheet1'!$A$116:$K$128,7,FALSE)/100</f>
        <v>0.02888086642599278</v>
      </c>
      <c r="H15" s="44">
        <f>VLOOKUP(L15,'[1]Sheet1'!$A$116:$K$128,8,FALSE)</f>
        <v>1</v>
      </c>
      <c r="I15" s="49">
        <f>VLOOKUP(L15,'[1]Sheet1'!$A$116:$K$128,9,FALSE)/100</f>
        <v>0.045454545454545456</v>
      </c>
      <c r="J15" s="44">
        <f>VLOOKUP(L15,'[1]Sheet1'!$A$116:$K$128,10,FALSE)</f>
        <v>93</v>
      </c>
      <c r="K15" s="49">
        <f>VLOOKUP(L15,'[1]Sheet1'!$A$116:$K$128,11,FALSE)/100</f>
        <v>0.03627145085803432</v>
      </c>
      <c r="L15" s="322" t="s">
        <v>696</v>
      </c>
    </row>
    <row r="16" spans="1:12" ht="15.75" thickBot="1">
      <c r="A16" s="73" t="s">
        <v>112</v>
      </c>
      <c r="B16" s="62">
        <f>VLOOKUP(L16,'[1]Sheet1'!$A$116:$K$128,2,FALSE)</f>
        <v>373</v>
      </c>
      <c r="C16" s="20">
        <f>VLOOKUP(L16,'[1]Sheet1'!$A$116:$K$128,3,FALSE)/100</f>
        <v>0.36038647342995167</v>
      </c>
      <c r="D16" s="62">
        <f>VLOOKUP(L16,'[1]Sheet1'!$A$116:$K$128,4,FALSE)</f>
        <v>357</v>
      </c>
      <c r="E16" s="20">
        <f>VLOOKUP(L16,'[1]Sheet1'!$A$116:$K$128,5,FALSE)/100</f>
        <v>0.29024390243902437</v>
      </c>
      <c r="F16" s="62">
        <f>VLOOKUP(L16,'[1]Sheet1'!$A$116:$K$128,6,FALSE)</f>
        <v>81</v>
      </c>
      <c r="G16" s="20">
        <f>VLOOKUP(L16,'[1]Sheet1'!$A$116:$K$128,7,FALSE)/100</f>
        <v>0.2924187725631769</v>
      </c>
      <c r="H16" s="62">
        <f>VLOOKUP(L16,'[1]Sheet1'!$A$116:$K$128,8,FALSE)</f>
        <v>13</v>
      </c>
      <c r="I16" s="20">
        <f>VLOOKUP(L16,'[1]Sheet1'!$A$116:$K$128,9,FALSE)/100</f>
        <v>0.5909090909090909</v>
      </c>
      <c r="J16" s="62">
        <f>VLOOKUP(L16,'[1]Sheet1'!$A$116:$K$128,10,FALSE)</f>
        <v>824</v>
      </c>
      <c r="K16" s="20">
        <f>VLOOKUP(L16,'[1]Sheet1'!$A$116:$K$128,11,FALSE)/100</f>
        <v>0.3213728549141966</v>
      </c>
      <c r="L16" s="322" t="s">
        <v>697</v>
      </c>
    </row>
    <row r="17" spans="1:12" ht="15.75" thickBot="1">
      <c r="A17" s="23" t="s">
        <v>125</v>
      </c>
      <c r="B17" s="51">
        <f>VLOOKUP(L17,'[1]Sheet1'!$A$116:$K$128,2,FALSE)</f>
        <v>1035</v>
      </c>
      <c r="C17" s="24">
        <f>VLOOKUP(L17,'[1]Sheet1'!$A$116:$K$128,3,FALSE)/100</f>
        <v>1</v>
      </c>
      <c r="D17" s="51">
        <f>VLOOKUP(L17,'[1]Sheet1'!$A$116:$K$128,4,FALSE)</f>
        <v>1230</v>
      </c>
      <c r="E17" s="24">
        <f>VLOOKUP(L17,'[1]Sheet1'!$A$116:$K$128,5,FALSE)/100</f>
        <v>1</v>
      </c>
      <c r="F17" s="51">
        <f>VLOOKUP(L17,'[1]Sheet1'!$A$116:$K$128,6,FALSE)</f>
        <v>277</v>
      </c>
      <c r="G17" s="24">
        <f>VLOOKUP(L17,'[1]Sheet1'!$A$116:$K$128,7,FALSE)/100</f>
        <v>1</v>
      </c>
      <c r="H17" s="51">
        <f>VLOOKUP(L17,'[1]Sheet1'!$A$116:$K$128,8,FALSE)</f>
        <v>22</v>
      </c>
      <c r="I17" s="24">
        <f>VLOOKUP(L17,'[1]Sheet1'!$A$116:$K$128,9,FALSE)/100</f>
        <v>1</v>
      </c>
      <c r="J17" s="51">
        <f>VLOOKUP(L17,'[1]Sheet1'!$A$116:$K$128,10,FALSE)</f>
        <v>2564</v>
      </c>
      <c r="K17" s="24">
        <f>VLOOKUP(L17,'[1]Sheet1'!$A$116:$K$128,11,FALSE)/100</f>
        <v>1</v>
      </c>
      <c r="L17" s="322" t="s">
        <v>73</v>
      </c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Jocelyne</cp:lastModifiedBy>
  <cp:lastPrinted>2015-06-11T11:44:03Z</cp:lastPrinted>
  <dcterms:created xsi:type="dcterms:W3CDTF">2015-01-12T09:37:20Z</dcterms:created>
  <dcterms:modified xsi:type="dcterms:W3CDTF">2019-09-17T08:49:23Z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