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apport statistique secteur privé\rapport statistique 2021\Tabellen 2021\FR\"/>
    </mc:Choice>
  </mc:AlternateContent>
  <xr:revisionPtr revIDLastSave="0" documentId="13_ncr:1_{A0D5CE3E-2A42-428C-9249-8E2EE5A89AE1}" xr6:coauthVersionLast="36" xr6:coauthVersionMax="36" xr10:uidLastSave="{00000000-0000-0000-0000-000000000000}"/>
  <bookViews>
    <workbookView xWindow="0" yWindow="45" windowWidth="17220" windowHeight="7410" tabRatio="759" xr2:uid="{00000000-000D-0000-FFFF-FFFF00000000}"/>
  </bookViews>
  <sheets>
    <sheet name="Inhoudsopgave" sheetId="1" r:id="rId1"/>
    <sheet name="15.1.1" sheetId="2" r:id="rId2"/>
    <sheet name="15.1.2" sheetId="3" r:id="rId3"/>
    <sheet name="15.1.3" sheetId="4" r:id="rId4"/>
    <sheet name="15.1.4" sheetId="23" r:id="rId5"/>
    <sheet name="15.1.5" sheetId="22" r:id="rId6"/>
    <sheet name="15.1.6" sheetId="24" r:id="rId7"/>
    <sheet name="15.1.7" sheetId="21" r:id="rId8"/>
    <sheet name="15.2.1" sheetId="6" r:id="rId9"/>
    <sheet name="15.2.2" sheetId="7" r:id="rId10"/>
    <sheet name="15.2.3" sheetId="8" r:id="rId11"/>
    <sheet name="15.2.4" sheetId="9" r:id="rId12"/>
    <sheet name="15.2.5" sheetId="10" r:id="rId13"/>
    <sheet name="15.2.6" sheetId="11" r:id="rId14"/>
  </sheets>
  <externalReferences>
    <externalReference r:id="rId15"/>
  </externalReferences>
  <definedNames>
    <definedName name="_xlnm.Print_Titles" localSheetId="1">'15.1.1'!$1:$5</definedName>
    <definedName name="_xlnm.Print_Titles" localSheetId="2">'15.1.2'!$1:$4</definedName>
    <definedName name="_xlnm.Print_Titles" localSheetId="7">'15.1.7'!$1:$2</definedName>
    <definedName name="_xlnm.Print_Titles" localSheetId="8">'15.2.1'!$1:$5</definedName>
  </definedNames>
  <calcPr calcId="191029"/>
</workbook>
</file>

<file path=xl/calcChain.xml><?xml version="1.0" encoding="utf-8"?>
<calcChain xmlns="http://schemas.openxmlformats.org/spreadsheetml/2006/main">
  <c r="B7" i="8" l="1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V7" i="8"/>
  <c r="B8" i="8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V8" i="8"/>
  <c r="B9" i="8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V9" i="8"/>
  <c r="B10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B11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V11" i="8"/>
  <c r="B12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V12" i="8"/>
  <c r="B13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B14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B15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B16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B17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B18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B19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V19" i="8"/>
  <c r="B20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B21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B22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B23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B24" i="8"/>
  <c r="C24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B25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B26" i="8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V26" i="8"/>
  <c r="B27" i="8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B28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B29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B30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B31" i="8"/>
  <c r="C31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B32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B33" i="8"/>
  <c r="C33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V33" i="8"/>
  <c r="B34" i="8"/>
  <c r="C34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T34" i="8"/>
  <c r="U34" i="8"/>
  <c r="V34" i="8"/>
  <c r="B35" i="8"/>
  <c r="C35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B36" i="8"/>
  <c r="C36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T36" i="8"/>
  <c r="U36" i="8"/>
  <c r="V36" i="8"/>
  <c r="B37" i="8"/>
  <c r="C37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T37" i="8"/>
  <c r="U37" i="8"/>
  <c r="V37" i="8"/>
  <c r="B38" i="8"/>
  <c r="C38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R38" i="8"/>
  <c r="S38" i="8"/>
  <c r="T38" i="8"/>
  <c r="U38" i="8"/>
  <c r="V38" i="8"/>
  <c r="B39" i="8"/>
  <c r="C39" i="8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T39" i="8"/>
  <c r="U39" i="8"/>
  <c r="V39" i="8"/>
  <c r="B40" i="8"/>
  <c r="C40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V40" i="8"/>
  <c r="B41" i="8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B42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B43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T43" i="8"/>
  <c r="U43" i="8"/>
  <c r="V43" i="8"/>
  <c r="B44" i="8"/>
  <c r="C44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Q44" i="8"/>
  <c r="R44" i="8"/>
  <c r="S44" i="8"/>
  <c r="T44" i="8"/>
  <c r="U44" i="8"/>
  <c r="V44" i="8"/>
  <c r="B45" i="8"/>
  <c r="C45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T45" i="8"/>
  <c r="U45" i="8"/>
  <c r="V45" i="8"/>
  <c r="B46" i="8"/>
  <c r="C46" i="8"/>
  <c r="D46" i="8"/>
  <c r="E46" i="8"/>
  <c r="F46" i="8"/>
  <c r="G46" i="8"/>
  <c r="H46" i="8"/>
  <c r="I46" i="8"/>
  <c r="J46" i="8"/>
  <c r="K46" i="8"/>
  <c r="L46" i="8"/>
  <c r="M46" i="8"/>
  <c r="N46" i="8"/>
  <c r="O46" i="8"/>
  <c r="P46" i="8"/>
  <c r="Q46" i="8"/>
  <c r="R46" i="8"/>
  <c r="S46" i="8"/>
  <c r="T46" i="8"/>
  <c r="U46" i="8"/>
  <c r="V46" i="8"/>
  <c r="B47" i="8"/>
  <c r="C47" i="8"/>
  <c r="D47" i="8"/>
  <c r="E47" i="8"/>
  <c r="F47" i="8"/>
  <c r="G47" i="8"/>
  <c r="H47" i="8"/>
  <c r="I47" i="8"/>
  <c r="J47" i="8"/>
  <c r="K47" i="8"/>
  <c r="L47" i="8"/>
  <c r="M47" i="8"/>
  <c r="N47" i="8"/>
  <c r="O47" i="8"/>
  <c r="P47" i="8"/>
  <c r="Q47" i="8"/>
  <c r="R47" i="8"/>
  <c r="S47" i="8"/>
  <c r="T47" i="8"/>
  <c r="U47" i="8"/>
  <c r="V47" i="8"/>
  <c r="B48" i="8"/>
  <c r="C48" i="8"/>
  <c r="D48" i="8"/>
  <c r="E48" i="8"/>
  <c r="F48" i="8"/>
  <c r="G48" i="8"/>
  <c r="H48" i="8"/>
  <c r="I48" i="8"/>
  <c r="J48" i="8"/>
  <c r="K48" i="8"/>
  <c r="L48" i="8"/>
  <c r="M48" i="8"/>
  <c r="N48" i="8"/>
  <c r="O48" i="8"/>
  <c r="P48" i="8"/>
  <c r="Q48" i="8"/>
  <c r="R48" i="8"/>
  <c r="S48" i="8"/>
  <c r="T48" i="8"/>
  <c r="U48" i="8"/>
  <c r="V48" i="8"/>
  <c r="B49" i="8"/>
  <c r="C49" i="8"/>
  <c r="D49" i="8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R49" i="8"/>
  <c r="S49" i="8"/>
  <c r="T49" i="8"/>
  <c r="U49" i="8"/>
  <c r="V49" i="8"/>
  <c r="B50" i="8"/>
  <c r="C50" i="8"/>
  <c r="D50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T50" i="8"/>
  <c r="U50" i="8"/>
  <c r="V50" i="8"/>
  <c r="B51" i="8"/>
  <c r="C51" i="8"/>
  <c r="D51" i="8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T51" i="8"/>
  <c r="U51" i="8"/>
  <c r="V51" i="8"/>
  <c r="B52" i="8"/>
  <c r="C52" i="8"/>
  <c r="D52" i="8"/>
  <c r="E52" i="8"/>
  <c r="F52" i="8"/>
  <c r="G52" i="8"/>
  <c r="H52" i="8"/>
  <c r="I52" i="8"/>
  <c r="J52" i="8"/>
  <c r="K52" i="8"/>
  <c r="L52" i="8"/>
  <c r="M52" i="8"/>
  <c r="N52" i="8"/>
  <c r="O52" i="8"/>
  <c r="P52" i="8"/>
  <c r="Q52" i="8"/>
  <c r="R52" i="8"/>
  <c r="S52" i="8"/>
  <c r="T52" i="8"/>
  <c r="U52" i="8"/>
  <c r="V52" i="8"/>
  <c r="B53" i="8"/>
  <c r="C53" i="8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T53" i="8"/>
  <c r="U53" i="8"/>
  <c r="V53" i="8"/>
  <c r="B54" i="8"/>
  <c r="C54" i="8"/>
  <c r="D54" i="8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T54" i="8"/>
  <c r="U54" i="8"/>
  <c r="V54" i="8"/>
  <c r="N52" i="23" l="1"/>
  <c r="R54" i="10"/>
</calcChain>
</file>

<file path=xl/sharedStrings.xml><?xml version="1.0" encoding="utf-8"?>
<sst xmlns="http://schemas.openxmlformats.org/spreadsheetml/2006/main" count="993" uniqueCount="194">
  <si>
    <t>15.1.1.</t>
  </si>
  <si>
    <t>15.1.2.</t>
  </si>
  <si>
    <t>15.1.3.</t>
  </si>
  <si>
    <t>15.1.4.</t>
  </si>
  <si>
    <t>15.2.</t>
  </si>
  <si>
    <t>15.2.1.</t>
  </si>
  <si>
    <t>15.2.2.</t>
  </si>
  <si>
    <t>15.2.3.</t>
  </si>
  <si>
    <t>15.2.4.</t>
  </si>
  <si>
    <t>15.2.5.</t>
  </si>
  <si>
    <t>15.2.6.</t>
  </si>
  <si>
    <t>15.1.5.</t>
  </si>
  <si>
    <t>15.1.6.</t>
  </si>
  <si>
    <t>15.1.7.</t>
  </si>
  <si>
    <t>15.1</t>
  </si>
  <si>
    <t>L'arrondissement administratif de la victime</t>
  </si>
  <si>
    <t>L'arrondissement administratif du lieu de l'accident</t>
  </si>
  <si>
    <t>Arrondissement</t>
  </si>
  <si>
    <t>N</t>
  </si>
  <si>
    <t>%</t>
  </si>
  <si>
    <t>01 Anvers</t>
  </si>
  <si>
    <t>02 Malines</t>
  </si>
  <si>
    <t>03 Turnhout</t>
  </si>
  <si>
    <t>04 Bruxelles-Capitale</t>
  </si>
  <si>
    <t>05 Hal-Vilvorde</t>
  </si>
  <si>
    <t>06 Louvain</t>
  </si>
  <si>
    <t>07 Nivelles</t>
  </si>
  <si>
    <t>08 Bruges</t>
  </si>
  <si>
    <t>09 Dixmude</t>
  </si>
  <si>
    <t>10 Ypres</t>
  </si>
  <si>
    <t>11 Courtrai</t>
  </si>
  <si>
    <t>12 Ostende</t>
  </si>
  <si>
    <t>13 Roulers</t>
  </si>
  <si>
    <t>14 Tielt</t>
  </si>
  <si>
    <t>15 Furnes</t>
  </si>
  <si>
    <t>16 Alost</t>
  </si>
  <si>
    <t>17 Termonde</t>
  </si>
  <si>
    <t>18 Eeklo</t>
  </si>
  <si>
    <t>19 Gand</t>
  </si>
  <si>
    <t>20 Audenarde</t>
  </si>
  <si>
    <t>21 Saint-Nicolas</t>
  </si>
  <si>
    <t>22 Ath</t>
  </si>
  <si>
    <t>23 Charlerloi</t>
  </si>
  <si>
    <t>24 Mons</t>
  </si>
  <si>
    <t>26 Soignies</t>
  </si>
  <si>
    <t>27 Thuin</t>
  </si>
  <si>
    <t>29 Huy</t>
  </si>
  <si>
    <t>30 Liège</t>
  </si>
  <si>
    <t>31 Verviers</t>
  </si>
  <si>
    <t>32 Waremme</t>
  </si>
  <si>
    <t>33 Hasselt</t>
  </si>
  <si>
    <t>34 Maaseik</t>
  </si>
  <si>
    <t>35 Tongres</t>
  </si>
  <si>
    <t>36 Arlon</t>
  </si>
  <si>
    <t>37 Bastogne</t>
  </si>
  <si>
    <t>38 Marche-en-Famenne</t>
  </si>
  <si>
    <t>39 Neufchâteau</t>
  </si>
  <si>
    <t>40 Virton</t>
  </si>
  <si>
    <t>41 Dinant</t>
  </si>
  <si>
    <t>42 Namur</t>
  </si>
  <si>
    <t>43 Philippeville</t>
  </si>
  <si>
    <t>Autre</t>
  </si>
  <si>
    <t>Résidence inconnue- nationalité belge</t>
  </si>
  <si>
    <t>Résidence inconnue- nationalité étrangère</t>
  </si>
  <si>
    <t>Total</t>
  </si>
  <si>
    <t>Suite de l'accident</t>
  </si>
  <si>
    <t>TOTAL</t>
  </si>
  <si>
    <t>CSS</t>
  </si>
  <si>
    <t>IT</t>
  </si>
  <si>
    <t>IP</t>
  </si>
  <si>
    <t>Mortels</t>
  </si>
  <si>
    <t>Genre de la victime</t>
  </si>
  <si>
    <t>Femmes</t>
  </si>
  <si>
    <t>Hommes</t>
  </si>
  <si>
    <t>Inconnus</t>
  </si>
  <si>
    <t>Total Femmes</t>
  </si>
  <si>
    <t>Total Hommes</t>
  </si>
  <si>
    <t xml:space="preserve">Arrondissement </t>
  </si>
  <si>
    <t>Age de la vitime</t>
  </si>
  <si>
    <t xml:space="preserve">Total </t>
  </si>
  <si>
    <t>15-19 ans</t>
  </si>
  <si>
    <t>20-29 ans</t>
  </si>
  <si>
    <t>30-39 ans</t>
  </si>
  <si>
    <t>40-49 ans</t>
  </si>
  <si>
    <t>50-59 ans</t>
  </si>
  <si>
    <t>60 ans et plus</t>
  </si>
  <si>
    <t>arrondissement</t>
  </si>
  <si>
    <t>Durée de l'incapacité temporaire de travail</t>
  </si>
  <si>
    <t>IT 0 jour</t>
  </si>
  <si>
    <t>IT 1 à 3 jours</t>
  </si>
  <si>
    <t>IT 4 à 7 jours</t>
  </si>
  <si>
    <t>IT 8 à 15 jours</t>
  </si>
  <si>
    <t>IT 16 à 30 jours</t>
  </si>
  <si>
    <t>IT 1 à 3 mois</t>
  </si>
  <si>
    <t>IT &gt; 3 à 6 mois</t>
  </si>
  <si>
    <t>IT &gt; 6 mois</t>
  </si>
  <si>
    <t>Taux d'incapacité permanente prévu</t>
  </si>
  <si>
    <t>de 1 à  &lt; 5%</t>
  </si>
  <si>
    <t>de 5 à &lt; 10 %</t>
  </si>
  <si>
    <t>de 10 à &lt; 16 %</t>
  </si>
  <si>
    <t>de 16 à &lt; 20 %</t>
  </si>
  <si>
    <t>de 20 à &lt; 36 %</t>
  </si>
  <si>
    <t>de 36 à &lt; 66 %</t>
  </si>
  <si>
    <t>66 % et +</t>
  </si>
  <si>
    <t>Heures d'exposition aux risques</t>
  </si>
  <si>
    <t>Nombre d'accidents avec suites</t>
  </si>
  <si>
    <t>Nombre d'accidents mortels</t>
  </si>
  <si>
    <t>Somme des taux d'IP</t>
  </si>
  <si>
    <t>Nombre de jours perdus</t>
  </si>
  <si>
    <t>T.F.</t>
  </si>
  <si>
    <t>T.G.</t>
  </si>
  <si>
    <t>T.G.G.</t>
  </si>
  <si>
    <t>Année</t>
  </si>
  <si>
    <t>BE100 Arr. de Bruxelles-Capitale / Arr. van Brussel-Hoofdstad</t>
  </si>
  <si>
    <t>BE211 Arr. Antwerpen</t>
  </si>
  <si>
    <t>BE212 Arr. Mechelen</t>
  </si>
  <si>
    <t xml:space="preserve">BE213 Arr. Turnhout </t>
  </si>
  <si>
    <t xml:space="preserve">BE221 Arr. Hasselt </t>
  </si>
  <si>
    <t xml:space="preserve">BE222 Arr. Maaseik </t>
  </si>
  <si>
    <t xml:space="preserve">BE223 Arr. Tongeren </t>
  </si>
  <si>
    <t xml:space="preserve">BE231 Arr. Aalst </t>
  </si>
  <si>
    <t xml:space="preserve">BE232 Arr. Dendermonde </t>
  </si>
  <si>
    <t>BE233 Arr. Eeklo</t>
  </si>
  <si>
    <t>BE234 Arr. Gent</t>
  </si>
  <si>
    <t>BE235 Arr. Oudenaarde</t>
  </si>
  <si>
    <t>BE236 Arr. Sint-Niklaas</t>
  </si>
  <si>
    <t>BE241 Arr. Halle-Vilvoorde</t>
  </si>
  <si>
    <t>BE242 Arr. Leuven</t>
  </si>
  <si>
    <t>BE251 Arr. Brugge</t>
  </si>
  <si>
    <t>BE252 Arr. Diksmuide</t>
  </si>
  <si>
    <t>BE253 Arr. Ieper</t>
  </si>
  <si>
    <t>BE254 Arr. Kortrijk</t>
  </si>
  <si>
    <t>BE255 Arr. Oostende</t>
  </si>
  <si>
    <t>BE256 Arr. Roeselare</t>
  </si>
  <si>
    <t>BE257 Arr. Tielt</t>
  </si>
  <si>
    <t>BE258 Arr. Veurne</t>
  </si>
  <si>
    <t>BE310 Arr. Nivelles</t>
  </si>
  <si>
    <t>BE321 Arr. Ath</t>
  </si>
  <si>
    <t>BE322 Arr. Charleroi</t>
  </si>
  <si>
    <t>BE323 Arr. Mons</t>
  </si>
  <si>
    <t>BE324 Arr. Mouscron</t>
  </si>
  <si>
    <t>BE325 Arr. Soignies</t>
  </si>
  <si>
    <t>BE326 Arr. Thuin</t>
  </si>
  <si>
    <t>BE331 Arr. Huy</t>
  </si>
  <si>
    <t>BE332 Arr. Liège</t>
  </si>
  <si>
    <t>BE334 Arr. Waremme</t>
  </si>
  <si>
    <t>BE335 Arr. Verviers - communes francophones</t>
  </si>
  <si>
    <t>BE336 Bezirk Verviers - Deutschsprachige Gemeinschaft</t>
  </si>
  <si>
    <t>BE341 Arr. Arlon</t>
  </si>
  <si>
    <t>BE342 Arr. Bastogne</t>
  </si>
  <si>
    <t>BE343 Arr. Marche-en-Famenne</t>
  </si>
  <si>
    <t>BE344 Arr. Neufchâteau</t>
  </si>
  <si>
    <t>BE345 Arr. Virton</t>
  </si>
  <si>
    <t>BE351 Arr. Dinant</t>
  </si>
  <si>
    <t>BE352 Arr. Namur</t>
  </si>
  <si>
    <t>BE353 Arr. Philippeville</t>
  </si>
  <si>
    <t>14 Etranger</t>
  </si>
  <si>
    <t>15.1. L'arrondissement administratif de la victime</t>
  </si>
  <si>
    <t>15.2.  L'arrondissement administratif du lieu de l'accident</t>
  </si>
  <si>
    <t>13 En bateau</t>
  </si>
  <si>
    <t>28 Tournai-Mouscron</t>
  </si>
  <si>
    <t>25 La Louvière</t>
  </si>
  <si>
    <t>44 Mouscron</t>
  </si>
  <si>
    <t>BE329 Arr. La Louvière</t>
  </si>
  <si>
    <t>BE327 Arr. Tournai-Mouscron</t>
  </si>
  <si>
    <t>Inconnu</t>
  </si>
  <si>
    <t>15. Caractéristiques des accidents sur le lieu de travail dans le secteur privé selon l'arrondissement administratif - 2021</t>
  </si>
  <si>
    <t>Accidents sur le lieu de travail selon l'arrondissement administratif de la victime :  évolution 2012 - 2021</t>
  </si>
  <si>
    <t>Accidents sur le lieu de travail selon l'arrondissement administratif de la victime : distribution selon les conséquences - 2021</t>
  </si>
  <si>
    <t>Accidents sur le lieu de travail selon l'arrondissement administratif de la victime : distribution distribution selon les conséquences et le genre - 2021</t>
  </si>
  <si>
    <t>Accidents sur le lieu de travail selon l'arrondissement administratif de la victime : distribution selon la catégorie d'âge - 2021</t>
  </si>
  <si>
    <t>Accidents sur le lieu de travail selon l'arrondissement administratif de la victime : distribution selon la durée de l’incapacité temporaire - 2021</t>
  </si>
  <si>
    <t>Accidents sur le lieu de travail selon l'arrondissement administratif de la victime : distribution selon le  taux d'incapacité permanente prévu - 2021</t>
  </si>
  <si>
    <t>Accidents sur le lieu de travail selon l'arrondissement administratif de la victime : taux de fréquence, taux de gravité réels et taux de gravité globaux - 2021</t>
  </si>
  <si>
    <t>Accidents sur le lieu de travail selon l'arrondissement administratif du lieu de l'accident : évolution 2012-2021</t>
  </si>
  <si>
    <t>Accidents sur le lieu de travail selon l'arrondissement administratif du lieu de l'accident : distribution selon les conséquences - 2021</t>
  </si>
  <si>
    <t>Accidents sur le lieu de travail selon l'arrondissement administratif du lieu de l'accident : distribution distribution selon les  conséquences et le genre - 2021</t>
  </si>
  <si>
    <t>Accidents sur le lieu de travail selon l'arrondissement administratif du lieu de l'accident : distribution selon la catégorie d'âge - 2021</t>
  </si>
  <si>
    <t>Accidents sur le lieu de travail selon l'arrondissement administratif du lieu de l'accident : distribution selon la durée de l’incapacité temporaire - 2021</t>
  </si>
  <si>
    <t>Accidents sur le lieu de travail selon l'arrondissement administratif du lieu de l'acccident : distribution selon le taux d'incapacité permanente prévu - 2021</t>
  </si>
  <si>
    <t>15.1.1. Accidents sur le lieu de travail selon l'arrondissement administratif de la victime :  évolution 2012 - 2021</t>
  </si>
  <si>
    <t>15.1.2. Accidents sur le lieu de travail selon l'arrondissement administratif de la victime : distribution selon les conséquences - 2021</t>
  </si>
  <si>
    <t>15.1.3. Accidents sur le lieu de travail selon l'arrondissement administratif de la victime : distribution distribution selon les conséquences et le genre - 2021</t>
  </si>
  <si>
    <t>15.1.4. Accidents sur le lieu de travail selon l'arrondissement administratif de la victime : distribution selon la catégorie d'âge - 2021</t>
  </si>
  <si>
    <t>15.1.5.  Accidents sur le lieu de travail selon l'arrondissement administratif de la victime : distribution selon la durée de l’incapacité temporaire - 2021</t>
  </si>
  <si>
    <t>15.1.6.  Accidents sur le lieu de travail selon l'arrondissement administratif de la victime : distribution selon le  taux d'incapacité permanente prévu - 2021</t>
  </si>
  <si>
    <t>15.1.7. Accidents sur le lieu de travail selon l'arrondissement administratif de la victime : taux de fréquence, taux de gravité réels et taux de gravité globaux - 2021</t>
  </si>
  <si>
    <t>15.2.1. Accidents sur le lieu de travail selon l'arrondissement administratif du lieu de l'accident : évolution 2012 - 2021</t>
  </si>
  <si>
    <t>15.2.2. Accidents sur le lieu de travail selon l'arrondissement administratif du lieu de l'accident : distribution selon les conséquences - 2021</t>
  </si>
  <si>
    <t>15.2.3. Accidents sur le lieu de travail selon l'arrondissement administratif du lieu de l'accident : distribution distribution selon les  conséquences et le genre - 2021</t>
  </si>
  <si>
    <t>15.2.4.  Accidents sur le lieu de travail selon l'arrondissement administratif du lieu de l'accident : distribution selon la catégorie d'âge - 2021</t>
  </si>
  <si>
    <t>15.2.5. Accidents sur le lieu de travail selon l'arrondissement administratif du lieu de l'accident : distribution selon la durée de l’incapacité temporaire - 2021</t>
  </si>
  <si>
    <t>15.2.6. Accidents sur le lieu de travail selon l'arrondissement administratif du lieu de l'acccident : distribution selon le taux d'incapacité permanente prévu - 2021</t>
  </si>
  <si>
    <t>À partir du 1er janvier 2021, l'arrondissement La Louvière est introduit et l'arrondissement  de Mouscron est ajouté à Tournai et forme l'arrondissement de Tournai-Mouscron.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</si>
</sst>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_);\(0\)"/>
  </numFmts>
  <fonts count="1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Microsoft Sans Serif"/>
      <family val="2"/>
    </font>
    <font>
      <sz val="11"/>
      <color indexed="8"/>
      <name val="Microsoft Sans Serif"/>
      <family val="2"/>
    </font>
    <font>
      <b/>
      <sz val="11"/>
      <name val="Microsoft Sans Serif"/>
      <family val="2"/>
    </font>
    <font>
      <sz val="11"/>
      <name val="Microsoft Sans Serif"/>
      <family val="2"/>
    </font>
    <font>
      <b/>
      <i/>
      <sz val="11"/>
      <name val="Microsoft Sans Serif"/>
      <family val="2"/>
    </font>
    <font>
      <b/>
      <sz val="12"/>
      <color indexed="8"/>
      <name val="Microsoft Sans Serif"/>
      <family val="2"/>
    </font>
    <font>
      <b/>
      <sz val="12"/>
      <name val="Microsoft Sans Serif"/>
      <family val="2"/>
    </font>
    <font>
      <sz val="12"/>
      <name val="Microsoft Sans Serif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lightUp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07">
    <xf numFmtId="0" fontId="0" fillId="0" borderId="0" xfId="0"/>
    <xf numFmtId="0" fontId="1" fillId="0" borderId="1" xfId="0" applyFont="1" applyFill="1" applyBorder="1"/>
    <xf numFmtId="0" fontId="0" fillId="0" borderId="2" xfId="0" applyFill="1" applyBorder="1"/>
    <xf numFmtId="0" fontId="1" fillId="0" borderId="0" xfId="0" applyFont="1" applyFill="1" applyBorder="1"/>
    <xf numFmtId="0" fontId="13" fillId="0" borderId="0" xfId="0" applyFont="1" applyFill="1" applyBorder="1"/>
    <xf numFmtId="0" fontId="0" fillId="0" borderId="0" xfId="0" applyFill="1"/>
    <xf numFmtId="0" fontId="13" fillId="0" borderId="0" xfId="0" applyFont="1" applyFill="1"/>
    <xf numFmtId="0" fontId="1" fillId="0" borderId="0" xfId="0" applyFont="1" applyFill="1"/>
    <xf numFmtId="0" fontId="12" fillId="0" borderId="0" xfId="1" applyFill="1"/>
    <xf numFmtId="0" fontId="12" fillId="0" borderId="0" xfId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3" fontId="3" fillId="0" borderId="9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/>
    </xf>
    <xf numFmtId="9" fontId="2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wrapText="1"/>
    </xf>
    <xf numFmtId="3" fontId="3" fillId="0" borderId="3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164" fontId="3" fillId="0" borderId="32" xfId="0" applyNumberFormat="1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9" fontId="2" fillId="0" borderId="3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 wrapText="1"/>
    </xf>
    <xf numFmtId="3" fontId="4" fillId="0" borderId="37" xfId="0" applyNumberFormat="1" applyFont="1" applyFill="1" applyBorder="1" applyAlignment="1">
      <alignment horizontal="center" vertical="center" wrapText="1"/>
    </xf>
    <xf numFmtId="3" fontId="4" fillId="0" borderId="28" xfId="0" applyNumberFormat="1" applyFont="1" applyFill="1" applyBorder="1" applyAlignment="1">
      <alignment horizontal="center" vertic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4" fontId="4" fillId="0" borderId="37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 wrapText="1"/>
    </xf>
    <xf numFmtId="3" fontId="3" fillId="0" borderId="39" xfId="0" applyNumberFormat="1" applyFont="1" applyBorder="1" applyAlignment="1">
      <alignment horizontal="center" vertical="center"/>
    </xf>
    <xf numFmtId="2" fontId="3" fillId="0" borderId="40" xfId="0" applyNumberFormat="1" applyFon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2" fontId="3" fillId="0" borderId="41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4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3" fontId="2" fillId="0" borderId="44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44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0" fillId="0" borderId="0" xfId="0" applyFont="1"/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center" vertical="center"/>
    </xf>
    <xf numFmtId="3" fontId="3" fillId="3" borderId="12" xfId="0" applyNumberFormat="1" applyFont="1" applyFill="1" applyBorder="1" applyAlignment="1">
      <alignment horizontal="center" vertical="center"/>
    </xf>
    <xf numFmtId="164" fontId="3" fillId="3" borderId="13" xfId="0" applyNumberFormat="1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center" vertical="center"/>
    </xf>
    <xf numFmtId="9" fontId="3" fillId="0" borderId="4" xfId="0" applyNumberFormat="1" applyFont="1" applyBorder="1" applyAlignment="1">
      <alignment horizontal="center" vertical="center"/>
    </xf>
    <xf numFmtId="3" fontId="3" fillId="0" borderId="35" xfId="0" applyNumberFormat="1" applyFont="1" applyBorder="1" applyAlignment="1">
      <alignment horizontal="center" vertical="center"/>
    </xf>
    <xf numFmtId="3" fontId="3" fillId="4" borderId="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top"/>
    </xf>
    <xf numFmtId="3" fontId="0" fillId="0" borderId="0" xfId="0" applyNumberFormat="1" applyFont="1"/>
    <xf numFmtId="3" fontId="3" fillId="0" borderId="0" xfId="0" applyNumberFormat="1" applyFont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top"/>
    </xf>
    <xf numFmtId="3" fontId="3" fillId="2" borderId="6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165" fontId="10" fillId="0" borderId="0" xfId="0" applyNumberFormat="1" applyFont="1" applyAlignment="1">
      <alignment vertical="top"/>
    </xf>
    <xf numFmtId="1" fontId="10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164" fontId="3" fillId="0" borderId="60" xfId="0" applyNumberFormat="1" applyFont="1" applyBorder="1" applyAlignment="1">
      <alignment horizontal="center" vertical="center"/>
    </xf>
    <xf numFmtId="164" fontId="3" fillId="0" borderId="64" xfId="0" applyNumberFormat="1" applyFont="1" applyBorder="1" applyAlignment="1">
      <alignment horizontal="center" vertical="center"/>
    </xf>
    <xf numFmtId="164" fontId="3" fillId="2" borderId="64" xfId="0" applyNumberFormat="1" applyFont="1" applyFill="1" applyBorder="1" applyAlignment="1">
      <alignment horizontal="center" vertical="center"/>
    </xf>
    <xf numFmtId="164" fontId="3" fillId="0" borderId="69" xfId="0" applyNumberFormat="1" applyFont="1" applyBorder="1" applyAlignment="1">
      <alignment horizontal="center" vertical="center"/>
    </xf>
    <xf numFmtId="164" fontId="2" fillId="0" borderId="66" xfId="0" applyNumberFormat="1" applyFont="1" applyBorder="1" applyAlignment="1">
      <alignment horizontal="center" vertical="center"/>
    </xf>
    <xf numFmtId="3" fontId="3" fillId="0" borderId="45" xfId="0" applyNumberFormat="1" applyFont="1" applyBorder="1" applyAlignment="1">
      <alignment horizontal="center" vertical="center"/>
    </xf>
    <xf numFmtId="3" fontId="3" fillId="2" borderId="45" xfId="0" applyNumberFormat="1" applyFont="1" applyFill="1" applyBorder="1" applyAlignment="1">
      <alignment horizontal="center" vertical="center"/>
    </xf>
    <xf numFmtId="3" fontId="3" fillId="0" borderId="61" xfId="0" applyNumberFormat="1" applyFont="1" applyBorder="1" applyAlignment="1">
      <alignment horizontal="center" vertical="center"/>
    </xf>
    <xf numFmtId="3" fontId="2" fillId="0" borderId="43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0" borderId="28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0" fontId="3" fillId="0" borderId="70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9" fontId="4" fillId="0" borderId="22" xfId="0" applyNumberFormat="1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pport%20statistique%20secteur%20priv&#233;/rapport%20statistique%202021/Data/jaarrapport%202021%20hoofdstuk%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A3" t="str">
            <v>01 Anvers</v>
          </cell>
        </row>
        <row r="416">
          <cell r="A416" t="str">
            <v>inconnu</v>
          </cell>
          <cell r="B416">
            <v>62</v>
          </cell>
          <cell r="C416">
            <v>0.37426053362308342</v>
          </cell>
          <cell r="D416">
            <v>8</v>
          </cell>
          <cell r="E416">
            <v>5.4473648372599742E-2</v>
          </cell>
          <cell r="F416">
            <v>4</v>
          </cell>
          <cell r="G416">
            <v>0.13778849466069584</v>
          </cell>
          <cell r="H416">
            <v>0</v>
          </cell>
          <cell r="I416">
            <v>0</v>
          </cell>
          <cell r="J416">
            <v>74</v>
          </cell>
          <cell r="K416">
            <v>0.21664031851981969</v>
          </cell>
          <cell r="L416">
            <v>38</v>
          </cell>
          <cell r="M416">
            <v>0.14148484622831187</v>
          </cell>
          <cell r="N416">
            <v>12</v>
          </cell>
          <cell r="O416">
            <v>3.3664366268304997E-2</v>
          </cell>
          <cell r="P416">
            <v>8</v>
          </cell>
          <cell r="Q416">
            <v>9.3250961650542016E-2</v>
          </cell>
          <cell r="R416">
            <v>0</v>
          </cell>
          <cell r="S416">
            <v>0</v>
          </cell>
          <cell r="T416">
            <v>58</v>
          </cell>
          <cell r="U416">
            <v>8.154313350579237E-2</v>
          </cell>
          <cell r="V416">
            <v>132</v>
          </cell>
          <cell r="W416">
            <v>0.12537279410367949</v>
          </cell>
        </row>
        <row r="417">
          <cell r="A417" t="str">
            <v>13 En bateau</v>
          </cell>
          <cell r="B417">
            <v>1</v>
          </cell>
          <cell r="C417">
            <v>6.0364602197271518E-3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1</v>
          </cell>
          <cell r="K417">
            <v>2.9275718718894551E-3</v>
          </cell>
          <cell r="L417">
            <v>34</v>
          </cell>
          <cell r="M417">
            <v>0.12659170452006852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34</v>
          </cell>
          <cell r="U417">
            <v>4.780114722753346E-2</v>
          </cell>
          <cell r="V417">
            <v>35</v>
          </cell>
          <cell r="W417">
            <v>3.3242786315369567E-2</v>
          </cell>
        </row>
        <row r="418">
          <cell r="A418" t="str">
            <v>14 Etranger</v>
          </cell>
          <cell r="B418">
            <v>66</v>
          </cell>
          <cell r="C418">
            <v>0.39840637450199201</v>
          </cell>
          <cell r="D418">
            <v>29</v>
          </cell>
          <cell r="E418">
            <v>0.19746697535067409</v>
          </cell>
          <cell r="F418">
            <v>17</v>
          </cell>
          <cell r="G418">
            <v>0.58560110230795726</v>
          </cell>
          <cell r="H418">
            <v>0</v>
          </cell>
          <cell r="I418">
            <v>0</v>
          </cell>
          <cell r="J418">
            <v>112</v>
          </cell>
          <cell r="K418">
            <v>0.32788804965161894</v>
          </cell>
          <cell r="L418">
            <v>301</v>
          </cell>
          <cell r="M418">
            <v>1.1207089135453123</v>
          </cell>
          <cell r="N418">
            <v>370</v>
          </cell>
          <cell r="O418">
            <v>1.0379846266060708</v>
          </cell>
          <cell r="P418">
            <v>155</v>
          </cell>
          <cell r="Q418">
            <v>1.8067373819792516</v>
          </cell>
          <cell r="R418">
            <v>2</v>
          </cell>
          <cell r="S418">
            <v>4.4444444444444446</v>
          </cell>
          <cell r="T418">
            <v>828</v>
          </cell>
          <cell r="U418">
            <v>1.1640985265999324</v>
          </cell>
          <cell r="V418">
            <v>940</v>
          </cell>
          <cell r="W418">
            <v>0.89280626104135397</v>
          </cell>
        </row>
        <row r="419">
          <cell r="A419" t="str">
            <v>BE100 Arr. de Bruxelles-Capitale / Arr. van Brussel-Hoofdstad</v>
          </cell>
          <cell r="B419">
            <v>1743</v>
          </cell>
          <cell r="C419">
            <v>10.521550162984427</v>
          </cell>
          <cell r="D419">
            <v>1235</v>
          </cell>
          <cell r="E419">
            <v>8.4093694675200883</v>
          </cell>
          <cell r="F419">
            <v>292</v>
          </cell>
          <cell r="G419">
            <v>10.058560110230795</v>
          </cell>
          <cell r="H419">
            <v>0</v>
          </cell>
          <cell r="I419">
            <v>0</v>
          </cell>
          <cell r="J419">
            <v>3270</v>
          </cell>
          <cell r="K419">
            <v>9.5731600210785182</v>
          </cell>
          <cell r="L419">
            <v>2020</v>
          </cell>
          <cell r="M419">
            <v>7.5210365626628928</v>
          </cell>
          <cell r="N419">
            <v>2259</v>
          </cell>
          <cell r="O419">
            <v>6.3373169500084172</v>
          </cell>
          <cell r="P419">
            <v>680</v>
          </cell>
          <cell r="Q419">
            <v>7.9263317402960718</v>
          </cell>
          <cell r="R419">
            <v>1</v>
          </cell>
          <cell r="S419">
            <v>2.2222222222222223</v>
          </cell>
          <cell r="T419">
            <v>4960</v>
          </cell>
          <cell r="U419">
            <v>6.9733438308401761</v>
          </cell>
          <cell r="V419">
            <v>8230</v>
          </cell>
          <cell r="W419">
            <v>7.8168037535854715</v>
          </cell>
        </row>
        <row r="420">
          <cell r="A420" t="str">
            <v>BE211 Arr. Antwerpen</v>
          </cell>
          <cell r="B420">
            <v>1702</v>
          </cell>
          <cell r="C420">
            <v>10.274055293975612</v>
          </cell>
          <cell r="D420">
            <v>1328</v>
          </cell>
          <cell r="E420">
            <v>9.0426256298515604</v>
          </cell>
          <cell r="F420">
            <v>240</v>
          </cell>
          <cell r="G420">
            <v>8.26730967964175</v>
          </cell>
          <cell r="H420">
            <v>1</v>
          </cell>
          <cell r="I420">
            <v>33.333333333333329</v>
          </cell>
          <cell r="J420">
            <v>3271</v>
          </cell>
          <cell r="K420">
            <v>9.5760875929504063</v>
          </cell>
          <cell r="L420">
            <v>2763</v>
          </cell>
          <cell r="M420">
            <v>10.287437634969097</v>
          </cell>
          <cell r="N420">
            <v>3087</v>
          </cell>
          <cell r="O420">
            <v>8.6601582225214599</v>
          </cell>
          <cell r="P420">
            <v>806</v>
          </cell>
          <cell r="Q420">
            <v>9.3950343862921084</v>
          </cell>
          <cell r="R420">
            <v>5</v>
          </cell>
          <cell r="S420">
            <v>11.111111111111111</v>
          </cell>
          <cell r="T420">
            <v>6661</v>
          </cell>
          <cell r="U420">
            <v>9.3648071083117763</v>
          </cell>
          <cell r="V420">
            <v>9932</v>
          </cell>
          <cell r="W420">
            <v>9.4333529624071577</v>
          </cell>
        </row>
        <row r="421">
          <cell r="A421" t="str">
            <v>BE212 Arr. Mechelen</v>
          </cell>
          <cell r="B421">
            <v>636</v>
          </cell>
          <cell r="C421">
            <v>3.8391886997464688</v>
          </cell>
          <cell r="D421">
            <v>499</v>
          </cell>
          <cell r="E421">
            <v>3.3977938172409101</v>
          </cell>
          <cell r="F421">
            <v>104</v>
          </cell>
          <cell r="G421">
            <v>3.5825008611780915</v>
          </cell>
          <cell r="H421">
            <v>0</v>
          </cell>
          <cell r="I421">
            <v>0</v>
          </cell>
          <cell r="J421">
            <v>1239</v>
          </cell>
          <cell r="K421">
            <v>3.6272615492710347</v>
          </cell>
          <cell r="L421">
            <v>895</v>
          </cell>
          <cell r="M421">
            <v>3.3323404572194502</v>
          </cell>
          <cell r="N421">
            <v>1221</v>
          </cell>
          <cell r="O421">
            <v>3.4253492678000339</v>
          </cell>
          <cell r="P421">
            <v>296</v>
          </cell>
          <cell r="Q421">
            <v>3.4502855810700548</v>
          </cell>
          <cell r="R421">
            <v>2</v>
          </cell>
          <cell r="S421">
            <v>4.4444444444444446</v>
          </cell>
          <cell r="T421">
            <v>2414</v>
          </cell>
          <cell r="U421">
            <v>3.3938814531548753</v>
          </cell>
          <cell r="V421">
            <v>3653</v>
          </cell>
          <cell r="W421">
            <v>3.4695970974298573</v>
          </cell>
        </row>
        <row r="422">
          <cell r="A422" t="str">
            <v xml:space="preserve">BE213 Arr. Turnhout </v>
          </cell>
          <cell r="B422">
            <v>663</v>
          </cell>
          <cell r="C422">
            <v>4.0021731256791018</v>
          </cell>
          <cell r="D422">
            <v>752</v>
          </cell>
          <cell r="E422">
            <v>5.1205229470243774</v>
          </cell>
          <cell r="F422">
            <v>113</v>
          </cell>
          <cell r="G422">
            <v>3.8925249741646568</v>
          </cell>
          <cell r="H422">
            <v>0</v>
          </cell>
          <cell r="I422">
            <v>0</v>
          </cell>
          <cell r="J422">
            <v>1528</v>
          </cell>
          <cell r="K422">
            <v>4.4733298202470868</v>
          </cell>
          <cell r="L422">
            <v>1175</v>
          </cell>
          <cell r="M422">
            <v>4.3748603767964855</v>
          </cell>
          <cell r="N422">
            <v>1643</v>
          </cell>
          <cell r="O422">
            <v>4.6092128149020928</v>
          </cell>
          <cell r="P422">
            <v>358</v>
          </cell>
          <cell r="Q422">
            <v>4.1729805338617556</v>
          </cell>
          <cell r="R422">
            <v>1</v>
          </cell>
          <cell r="S422">
            <v>2.2222222222222223</v>
          </cell>
          <cell r="T422">
            <v>3177</v>
          </cell>
          <cell r="U422">
            <v>4.4665954335845237</v>
          </cell>
          <cell r="V422">
            <v>4705</v>
          </cell>
          <cell r="W422">
            <v>4.4687802746803946</v>
          </cell>
        </row>
        <row r="423">
          <cell r="A423" t="str">
            <v xml:space="preserve">BE221 Arr. Hasselt </v>
          </cell>
          <cell r="B423">
            <v>619</v>
          </cell>
          <cell r="C423">
            <v>3.7365688760111073</v>
          </cell>
          <cell r="D423">
            <v>644</v>
          </cell>
          <cell r="E423">
            <v>4.3851286939942797</v>
          </cell>
          <cell r="F423">
            <v>108</v>
          </cell>
          <cell r="G423">
            <v>3.7202893558387871</v>
          </cell>
          <cell r="H423">
            <v>0</v>
          </cell>
          <cell r="I423">
            <v>0</v>
          </cell>
          <cell r="J423">
            <v>1371</v>
          </cell>
          <cell r="K423">
            <v>4.0137010363604428</v>
          </cell>
          <cell r="L423">
            <v>1047</v>
          </cell>
          <cell r="M423">
            <v>3.8982798421326974</v>
          </cell>
          <cell r="N423">
            <v>1599</v>
          </cell>
          <cell r="O423">
            <v>4.4857768052516418</v>
          </cell>
          <cell r="P423">
            <v>329</v>
          </cell>
          <cell r="Q423">
            <v>3.8349457978785404</v>
          </cell>
          <cell r="R423">
            <v>3</v>
          </cell>
          <cell r="S423">
            <v>6.6666666666666679</v>
          </cell>
          <cell r="T423">
            <v>2978</v>
          </cell>
          <cell r="U423">
            <v>4.1868181306939602</v>
          </cell>
          <cell r="V423">
            <v>4349</v>
          </cell>
          <cell r="W423">
            <v>4.1306536481583489</v>
          </cell>
        </row>
        <row r="424">
          <cell r="A424" t="str">
            <v xml:space="preserve">BE222 Arr. Maaseik </v>
          </cell>
          <cell r="B424">
            <v>324</v>
          </cell>
          <cell r="C424">
            <v>1.9558131111915973</v>
          </cell>
          <cell r="D424">
            <v>339</v>
          </cell>
          <cell r="E424">
            <v>2.3083208497889149</v>
          </cell>
          <cell r="F424">
            <v>48</v>
          </cell>
          <cell r="G424">
            <v>1.65346193592835</v>
          </cell>
          <cell r="H424">
            <v>0</v>
          </cell>
          <cell r="I424">
            <v>0</v>
          </cell>
          <cell r="J424">
            <v>711</v>
          </cell>
          <cell r="K424">
            <v>2.0815036009134027</v>
          </cell>
          <cell r="L424">
            <v>626</v>
          </cell>
          <cell r="M424">
            <v>2.3307766773400846</v>
          </cell>
          <cell r="N424">
            <v>912</v>
          </cell>
          <cell r="O424">
            <v>2.5584918363911799</v>
          </cell>
          <cell r="P424">
            <v>196</v>
          </cell>
          <cell r="Q424">
            <v>2.2846485604382796</v>
          </cell>
          <cell r="R424">
            <v>1</v>
          </cell>
          <cell r="S424">
            <v>2.2222222222222223</v>
          </cell>
          <cell r="T424">
            <v>1735</v>
          </cell>
          <cell r="U424">
            <v>2.4392644246991337</v>
          </cell>
          <cell r="V424">
            <v>2446</v>
          </cell>
          <cell r="W424">
            <v>2.3231958664969703</v>
          </cell>
        </row>
        <row r="425">
          <cell r="A425" t="str">
            <v xml:space="preserve">BE223 Arr. Tongeren </v>
          </cell>
          <cell r="B425">
            <v>144</v>
          </cell>
          <cell r="C425">
            <v>0.86925027164070978</v>
          </cell>
          <cell r="D425">
            <v>180</v>
          </cell>
          <cell r="E425">
            <v>1.2256570883834943</v>
          </cell>
          <cell r="F425">
            <v>32</v>
          </cell>
          <cell r="G425">
            <v>1.1023079572855667</v>
          </cell>
          <cell r="H425">
            <v>0</v>
          </cell>
          <cell r="I425">
            <v>0</v>
          </cell>
          <cell r="J425">
            <v>356</v>
          </cell>
          <cell r="K425">
            <v>1.0422155863926459</v>
          </cell>
          <cell r="L425">
            <v>296</v>
          </cell>
          <cell r="M425">
            <v>1.1020924864100081</v>
          </cell>
          <cell r="N425">
            <v>463</v>
          </cell>
          <cell r="O425">
            <v>1.2988834651854346</v>
          </cell>
          <cell r="P425">
            <v>101</v>
          </cell>
          <cell r="Q425">
            <v>1.1772933908380931</v>
          </cell>
          <cell r="R425">
            <v>0</v>
          </cell>
          <cell r="S425">
            <v>0</v>
          </cell>
          <cell r="T425">
            <v>860</v>
          </cell>
          <cell r="U425">
            <v>1.209087841637611</v>
          </cell>
          <cell r="V425">
            <v>1216</v>
          </cell>
          <cell r="W425">
            <v>1.154949375985411</v>
          </cell>
        </row>
        <row r="426">
          <cell r="A426" t="str">
            <v xml:space="preserve">BE231 Arr. Aalst </v>
          </cell>
          <cell r="B426">
            <v>429</v>
          </cell>
          <cell r="C426">
            <v>2.5896414342629481</v>
          </cell>
          <cell r="D426">
            <v>335</v>
          </cell>
          <cell r="E426">
            <v>2.2810840256026146</v>
          </cell>
          <cell r="F426">
            <v>67</v>
          </cell>
          <cell r="G426">
            <v>2.3079572855666552</v>
          </cell>
          <cell r="H426">
            <v>0</v>
          </cell>
          <cell r="I426">
            <v>0</v>
          </cell>
          <cell r="J426">
            <v>831</v>
          </cell>
          <cell r="K426">
            <v>2.432812225540137</v>
          </cell>
          <cell r="L426">
            <v>441</v>
          </cell>
          <cell r="M426">
            <v>1.6419688733338298</v>
          </cell>
          <cell r="N426">
            <v>606</v>
          </cell>
          <cell r="O426">
            <v>1.7000504965494025</v>
          </cell>
          <cell r="P426">
            <v>138</v>
          </cell>
          <cell r="Q426">
            <v>1.6085790884718498</v>
          </cell>
          <cell r="R426">
            <v>0</v>
          </cell>
          <cell r="S426">
            <v>0</v>
          </cell>
          <cell r="T426">
            <v>1185</v>
          </cell>
          <cell r="U426">
            <v>1.6660105724890339</v>
          </cell>
          <cell r="V426">
            <v>2016</v>
          </cell>
          <cell r="W426">
            <v>1.9147844917652872</v>
          </cell>
        </row>
        <row r="427">
          <cell r="A427" t="str">
            <v xml:space="preserve">BE232 Arr. Dendermonde </v>
          </cell>
          <cell r="B427">
            <v>221</v>
          </cell>
          <cell r="C427">
            <v>1.3340577085597005</v>
          </cell>
          <cell r="D427">
            <v>195</v>
          </cell>
          <cell r="E427">
            <v>1.327795179082119</v>
          </cell>
          <cell r="F427">
            <v>46</v>
          </cell>
          <cell r="G427">
            <v>1.5845676885980025</v>
          </cell>
          <cell r="H427">
            <v>0</v>
          </cell>
          <cell r="I427">
            <v>0</v>
          </cell>
          <cell r="J427">
            <v>462</v>
          </cell>
          <cell r="K427">
            <v>1.352538204812928</v>
          </cell>
          <cell r="L427">
            <v>411</v>
          </cell>
          <cell r="M427">
            <v>1.5302703105220048</v>
          </cell>
          <cell r="N427">
            <v>551</v>
          </cell>
          <cell r="O427">
            <v>1.5457554844863379</v>
          </cell>
          <cell r="P427">
            <v>129</v>
          </cell>
          <cell r="Q427">
            <v>1.5036717566149904</v>
          </cell>
          <cell r="R427">
            <v>1</v>
          </cell>
          <cell r="S427">
            <v>2.2222222222222223</v>
          </cell>
          <cell r="T427">
            <v>1092</v>
          </cell>
          <cell r="U427">
            <v>1.5352603756607806</v>
          </cell>
          <cell r="V427">
            <v>1554</v>
          </cell>
          <cell r="W427">
            <v>1.4759797124024088</v>
          </cell>
        </row>
        <row r="428">
          <cell r="A428" t="str">
            <v>BE233 Arr. Eeklo</v>
          </cell>
          <cell r="B428">
            <v>135</v>
          </cell>
          <cell r="C428">
            <v>0.81492212966316546</v>
          </cell>
          <cell r="D428">
            <v>121</v>
          </cell>
          <cell r="E428">
            <v>0.82391393163557136</v>
          </cell>
          <cell r="F428">
            <v>24</v>
          </cell>
          <cell r="G428">
            <v>0.826730967964175</v>
          </cell>
          <cell r="H428">
            <v>0</v>
          </cell>
          <cell r="I428">
            <v>0</v>
          </cell>
          <cell r="J428">
            <v>280</v>
          </cell>
          <cell r="K428">
            <v>0.81972012412904727</v>
          </cell>
          <cell r="L428">
            <v>164</v>
          </cell>
          <cell r="M428">
            <v>0.61061881003797747</v>
          </cell>
          <cell r="N428">
            <v>230</v>
          </cell>
          <cell r="O428">
            <v>0.64523368680917914</v>
          </cell>
          <cell r="P428">
            <v>45</v>
          </cell>
          <cell r="Q428">
            <v>0.52453665928429882</v>
          </cell>
          <cell r="R428">
            <v>1</v>
          </cell>
          <cell r="S428">
            <v>2.2222222222222223</v>
          </cell>
          <cell r="T428">
            <v>440</v>
          </cell>
          <cell r="U428">
            <v>0.6186030817680801</v>
          </cell>
          <cell r="V428">
            <v>720</v>
          </cell>
          <cell r="W428">
            <v>0.68385160420188806</v>
          </cell>
        </row>
        <row r="429">
          <cell r="A429" t="str">
            <v>BE234 Arr. Gent</v>
          </cell>
          <cell r="B429">
            <v>1274</v>
          </cell>
          <cell r="C429">
            <v>7.6904503199323919</v>
          </cell>
          <cell r="D429">
            <v>962</v>
          </cell>
          <cell r="E429">
            <v>6.5504562168051201</v>
          </cell>
          <cell r="F429">
            <v>164</v>
          </cell>
          <cell r="G429">
            <v>5.6493282810885281</v>
          </cell>
          <cell r="H429">
            <v>0</v>
          </cell>
          <cell r="I429">
            <v>0</v>
          </cell>
          <cell r="J429">
            <v>2400</v>
          </cell>
          <cell r="K429">
            <v>7.0261724925346929</v>
          </cell>
          <cell r="L429">
            <v>1963</v>
          </cell>
          <cell r="M429">
            <v>7.3088092933204258</v>
          </cell>
          <cell r="N429">
            <v>1813</v>
          </cell>
          <cell r="O429">
            <v>5.0861246703697471</v>
          </cell>
          <cell r="P429">
            <v>423</v>
          </cell>
          <cell r="Q429">
            <v>4.9306445972724093</v>
          </cell>
          <cell r="R429">
            <v>3</v>
          </cell>
          <cell r="S429">
            <v>6.6666666666666679</v>
          </cell>
          <cell r="T429">
            <v>4202</v>
          </cell>
          <cell r="U429">
            <v>5.9076594308851647</v>
          </cell>
          <cell r="V429">
            <v>6602</v>
          </cell>
          <cell r="W429">
            <v>6.2705392929734236</v>
          </cell>
        </row>
        <row r="430">
          <cell r="A430" t="str">
            <v>BE235 Arr. Oudenaarde</v>
          </cell>
          <cell r="B430">
            <v>229</v>
          </cell>
          <cell r="C430">
            <v>1.3823493903175177</v>
          </cell>
          <cell r="D430">
            <v>152</v>
          </cell>
          <cell r="E430">
            <v>1.0349993190793954</v>
          </cell>
          <cell r="F430">
            <v>37</v>
          </cell>
          <cell r="G430">
            <v>1.2745435756114365</v>
          </cell>
          <cell r="H430">
            <v>0</v>
          </cell>
          <cell r="I430">
            <v>0</v>
          </cell>
          <cell r="J430">
            <v>418</v>
          </cell>
          <cell r="K430">
            <v>1.2237250424497921</v>
          </cell>
          <cell r="L430">
            <v>315</v>
          </cell>
          <cell r="M430">
            <v>1.1728349095241641</v>
          </cell>
          <cell r="N430">
            <v>421</v>
          </cell>
          <cell r="O430">
            <v>1.1810581832463669</v>
          </cell>
          <cell r="P430">
            <v>101</v>
          </cell>
          <cell r="Q430">
            <v>1.1772933908380931</v>
          </cell>
          <cell r="R430">
            <v>2</v>
          </cell>
          <cell r="S430">
            <v>4.4444444444444446</v>
          </cell>
          <cell r="T430">
            <v>839</v>
          </cell>
          <cell r="U430">
            <v>1.1795636036441344</v>
          </cell>
          <cell r="V430">
            <v>1257</v>
          </cell>
          <cell r="W430">
            <v>1.1938909256691297</v>
          </cell>
        </row>
        <row r="431">
          <cell r="A431" t="str">
            <v>BE236 Arr. Sint-Niklaas</v>
          </cell>
          <cell r="B431">
            <v>355</v>
          </cell>
          <cell r="C431">
            <v>2.1429433780031388</v>
          </cell>
          <cell r="D431">
            <v>332</v>
          </cell>
          <cell r="E431">
            <v>2.2606564074628901</v>
          </cell>
          <cell r="F431">
            <v>80</v>
          </cell>
          <cell r="G431">
            <v>2.7557698932139165</v>
          </cell>
          <cell r="H431">
            <v>1</v>
          </cell>
          <cell r="I431">
            <v>33.333333333333329</v>
          </cell>
          <cell r="J431">
            <v>768</v>
          </cell>
          <cell r="K431">
            <v>2.2483751976111015</v>
          </cell>
          <cell r="L431">
            <v>730</v>
          </cell>
          <cell r="M431">
            <v>2.7179983617544123</v>
          </cell>
          <cell r="N431">
            <v>1040</v>
          </cell>
          <cell r="O431">
            <v>2.9175784099197672</v>
          </cell>
          <cell r="P431">
            <v>260</v>
          </cell>
          <cell r="Q431">
            <v>3.0306562536426158</v>
          </cell>
          <cell r="R431">
            <v>0</v>
          </cell>
          <cell r="S431">
            <v>0</v>
          </cell>
          <cell r="T431">
            <v>2030</v>
          </cell>
          <cell r="U431">
            <v>2.8540096727027331</v>
          </cell>
          <cell r="V431">
            <v>2798</v>
          </cell>
          <cell r="W431">
            <v>2.6575233174401154</v>
          </cell>
        </row>
        <row r="432">
          <cell r="A432" t="str">
            <v>BE241 Arr. Halle-Vilvoorde</v>
          </cell>
          <cell r="B432">
            <v>642</v>
          </cell>
          <cell r="C432">
            <v>3.8754074610648321</v>
          </cell>
          <cell r="D432">
            <v>623</v>
          </cell>
          <cell r="E432">
            <v>4.2421353670162061</v>
          </cell>
          <cell r="F432">
            <v>154</v>
          </cell>
          <cell r="G432">
            <v>5.3048570444367895</v>
          </cell>
          <cell r="H432">
            <v>1</v>
          </cell>
          <cell r="I432">
            <v>33.333333333333329</v>
          </cell>
          <cell r="J432">
            <v>1420</v>
          </cell>
          <cell r="K432">
            <v>4.1571520580830263</v>
          </cell>
          <cell r="L432">
            <v>1249</v>
          </cell>
          <cell r="M432">
            <v>4.6503834983989867</v>
          </cell>
          <cell r="N432">
            <v>1973</v>
          </cell>
          <cell r="O432">
            <v>5.5349828872804805</v>
          </cell>
          <cell r="P432">
            <v>454</v>
          </cell>
          <cell r="Q432">
            <v>5.2919920736682595</v>
          </cell>
          <cell r="R432">
            <v>3</v>
          </cell>
          <cell r="S432">
            <v>6.6666666666666679</v>
          </cell>
          <cell r="T432">
            <v>3679</v>
          </cell>
          <cell r="U432">
            <v>5.1723653132381058</v>
          </cell>
          <cell r="V432">
            <v>5099</v>
          </cell>
          <cell r="W432">
            <v>4.8429990692019826</v>
          </cell>
        </row>
        <row r="433">
          <cell r="A433" t="str">
            <v>BE242 Arr. Leuven</v>
          </cell>
          <cell r="B433">
            <v>824</v>
          </cell>
          <cell r="C433">
            <v>4.9740432210551733</v>
          </cell>
          <cell r="D433">
            <v>496</v>
          </cell>
          <cell r="E433">
            <v>3.3773661991011847</v>
          </cell>
          <cell r="F433">
            <v>113</v>
          </cell>
          <cell r="G433">
            <v>3.8925249741646568</v>
          </cell>
          <cell r="H433">
            <v>0</v>
          </cell>
          <cell r="I433">
            <v>0</v>
          </cell>
          <cell r="J433">
            <v>1433</v>
          </cell>
          <cell r="K433">
            <v>4.1952104924175888</v>
          </cell>
          <cell r="L433">
            <v>873</v>
          </cell>
          <cell r="M433">
            <v>3.2504281778241126</v>
          </cell>
          <cell r="N433">
            <v>1032</v>
          </cell>
          <cell r="O433">
            <v>2.8951354990742302</v>
          </cell>
          <cell r="P433">
            <v>250</v>
          </cell>
          <cell r="Q433">
            <v>2.9140925515794383</v>
          </cell>
          <cell r="R433">
            <v>1</v>
          </cell>
          <cell r="S433">
            <v>2.2222222222222223</v>
          </cell>
          <cell r="T433">
            <v>2156</v>
          </cell>
          <cell r="U433">
            <v>3.0311551006635922</v>
          </cell>
          <cell r="V433">
            <v>3589</v>
          </cell>
          <cell r="W433">
            <v>3.4088102881674676</v>
          </cell>
        </row>
        <row r="434">
          <cell r="A434" t="str">
            <v>BE251 Arr. Brugge</v>
          </cell>
          <cell r="B434">
            <v>490</v>
          </cell>
          <cell r="C434">
            <v>2.9578655076663045</v>
          </cell>
          <cell r="D434">
            <v>495</v>
          </cell>
          <cell r="E434">
            <v>3.3705569930546098</v>
          </cell>
          <cell r="F434">
            <v>70</v>
          </cell>
          <cell r="G434">
            <v>2.411298656562177</v>
          </cell>
          <cell r="H434">
            <v>0</v>
          </cell>
          <cell r="I434">
            <v>0</v>
          </cell>
          <cell r="J434">
            <v>1055</v>
          </cell>
          <cell r="K434">
            <v>3.088588324843375</v>
          </cell>
          <cell r="L434">
            <v>936</v>
          </cell>
          <cell r="M434">
            <v>3.4849951597289452</v>
          </cell>
          <cell r="N434">
            <v>1241</v>
          </cell>
          <cell r="O434">
            <v>3.481456544913875</v>
          </cell>
          <cell r="P434">
            <v>259</v>
          </cell>
          <cell r="Q434">
            <v>3.0189998834362979</v>
          </cell>
          <cell r="R434">
            <v>0</v>
          </cell>
          <cell r="S434">
            <v>0</v>
          </cell>
          <cell r="T434">
            <v>2436</v>
          </cell>
          <cell r="U434">
            <v>3.4248116072432797</v>
          </cell>
          <cell r="V434">
            <v>3491</v>
          </cell>
          <cell r="W434">
            <v>3.3157304864844326</v>
          </cell>
        </row>
        <row r="435">
          <cell r="A435" t="str">
            <v>BE252 Arr. Diksmuide</v>
          </cell>
          <cell r="B435">
            <v>83</v>
          </cell>
          <cell r="C435">
            <v>0.50102619823735361</v>
          </cell>
          <cell r="D435">
            <v>86</v>
          </cell>
          <cell r="E435">
            <v>0.58559172000544735</v>
          </cell>
          <cell r="F435">
            <v>13</v>
          </cell>
          <cell r="G435">
            <v>0.44781260764726144</v>
          </cell>
          <cell r="H435">
            <v>0</v>
          </cell>
          <cell r="I435">
            <v>0</v>
          </cell>
          <cell r="J435">
            <v>182</v>
          </cell>
          <cell r="K435">
            <v>0.53281808068388081</v>
          </cell>
          <cell r="L435">
            <v>140</v>
          </cell>
          <cell r="M435">
            <v>0.52125995978851736</v>
          </cell>
          <cell r="N435">
            <v>140</v>
          </cell>
          <cell r="O435">
            <v>0.39275093979689157</v>
          </cell>
          <cell r="P435">
            <v>51</v>
          </cell>
          <cell r="Q435">
            <v>0.59447488052220532</v>
          </cell>
          <cell r="R435">
            <v>0</v>
          </cell>
          <cell r="S435">
            <v>0</v>
          </cell>
          <cell r="T435">
            <v>331</v>
          </cell>
          <cell r="U435">
            <v>0.46535822742098754</v>
          </cell>
          <cell r="V435">
            <v>513</v>
          </cell>
          <cell r="W435">
            <v>0.48724426799384529</v>
          </cell>
        </row>
        <row r="436">
          <cell r="A436" t="str">
            <v>BE253 Arr. Ieper</v>
          </cell>
          <cell r="B436">
            <v>254</v>
          </cell>
          <cell r="C436">
            <v>1.5332608958106966</v>
          </cell>
          <cell r="D436">
            <v>192</v>
          </cell>
          <cell r="E436">
            <v>1.3073675609423945</v>
          </cell>
          <cell r="F436">
            <v>28</v>
          </cell>
          <cell r="G436">
            <v>0.96451946262487087</v>
          </cell>
          <cell r="H436">
            <v>0</v>
          </cell>
          <cell r="I436">
            <v>0</v>
          </cell>
          <cell r="J436">
            <v>474</v>
          </cell>
          <cell r="K436">
            <v>1.3876690672756016</v>
          </cell>
          <cell r="L436">
            <v>421</v>
          </cell>
          <cell r="M436">
            <v>1.5675031647926128</v>
          </cell>
          <cell r="N436">
            <v>527</v>
          </cell>
          <cell r="O436">
            <v>1.4784267519497276</v>
          </cell>
          <cell r="P436">
            <v>81</v>
          </cell>
          <cell r="Q436">
            <v>0.9441659867117379</v>
          </cell>
          <cell r="R436">
            <v>1</v>
          </cell>
          <cell r="S436">
            <v>2.2222222222222223</v>
          </cell>
          <cell r="T436">
            <v>1030</v>
          </cell>
          <cell r="U436">
            <v>1.4480935777752786</v>
          </cell>
          <cell r="V436">
            <v>1504</v>
          </cell>
          <cell r="W436">
            <v>1.4284900176661663</v>
          </cell>
        </row>
        <row r="437">
          <cell r="A437" t="str">
            <v>BE254 Arr. Kortrijk</v>
          </cell>
          <cell r="B437">
            <v>613</v>
          </cell>
          <cell r="C437">
            <v>3.7003501146927444</v>
          </cell>
          <cell r="D437">
            <v>575</v>
          </cell>
          <cell r="E437">
            <v>3.9152934767806071</v>
          </cell>
          <cell r="F437">
            <v>83</v>
          </cell>
          <cell r="G437">
            <v>2.8591112642094392</v>
          </cell>
          <cell r="H437">
            <v>0</v>
          </cell>
          <cell r="I437">
            <v>0</v>
          </cell>
          <cell r="J437">
            <v>1271</v>
          </cell>
          <cell r="K437">
            <v>3.7209438491714972</v>
          </cell>
          <cell r="L437">
            <v>1197</v>
          </cell>
          <cell r="M437">
            <v>4.4567726561918235</v>
          </cell>
          <cell r="N437">
            <v>1620</v>
          </cell>
          <cell r="O437">
            <v>4.5446894462211747</v>
          </cell>
          <cell r="P437">
            <v>312</v>
          </cell>
          <cell r="Q437">
            <v>3.6367875043711395</v>
          </cell>
          <cell r="R437">
            <v>0</v>
          </cell>
          <cell r="S437">
            <v>0</v>
          </cell>
          <cell r="T437">
            <v>3129</v>
          </cell>
          <cell r="U437">
            <v>4.3991114610280064</v>
          </cell>
          <cell r="V437">
            <v>4400</v>
          </cell>
          <cell r="W437">
            <v>4.1790931367893167</v>
          </cell>
        </row>
        <row r="438">
          <cell r="A438" t="str">
            <v>BE255 Arr. Oostende</v>
          </cell>
          <cell r="B438">
            <v>241</v>
          </cell>
          <cell r="C438">
            <v>1.4547869129542434</v>
          </cell>
          <cell r="D438">
            <v>182</v>
          </cell>
          <cell r="E438">
            <v>1.2392755004766445</v>
          </cell>
          <cell r="F438">
            <v>20</v>
          </cell>
          <cell r="G438">
            <v>0.68894247330347913</v>
          </cell>
          <cell r="H438">
            <v>0</v>
          </cell>
          <cell r="I438">
            <v>0</v>
          </cell>
          <cell r="J438">
            <v>443</v>
          </cell>
          <cell r="K438">
            <v>1.2969143392470284</v>
          </cell>
          <cell r="L438">
            <v>349</v>
          </cell>
          <cell r="M438">
            <v>1.299426614044233</v>
          </cell>
          <cell r="N438">
            <v>422</v>
          </cell>
          <cell r="O438">
            <v>1.1838635471020591</v>
          </cell>
          <cell r="P438">
            <v>64</v>
          </cell>
          <cell r="Q438">
            <v>0.74600769320433613</v>
          </cell>
          <cell r="R438">
            <v>0</v>
          </cell>
          <cell r="S438">
            <v>0</v>
          </cell>
          <cell r="T438">
            <v>835</v>
          </cell>
          <cell r="U438">
            <v>1.1739399392644245</v>
          </cell>
          <cell r="V438">
            <v>1278</v>
          </cell>
          <cell r="W438">
            <v>1.2138365974583516</v>
          </cell>
        </row>
        <row r="439">
          <cell r="A439" t="str">
            <v>BE256 Arr. Roeselare</v>
          </cell>
          <cell r="B439">
            <v>453</v>
          </cell>
          <cell r="C439">
            <v>2.7345164795363996</v>
          </cell>
          <cell r="D439">
            <v>371</v>
          </cell>
          <cell r="E439">
            <v>2.5262154432793138</v>
          </cell>
          <cell r="F439">
            <v>53</v>
          </cell>
          <cell r="G439">
            <v>1.82569755425422</v>
          </cell>
          <cell r="H439">
            <v>0</v>
          </cell>
          <cell r="I439">
            <v>0</v>
          </cell>
          <cell r="J439">
            <v>877</v>
          </cell>
          <cell r="K439">
            <v>2.5674805316470519</v>
          </cell>
          <cell r="L439">
            <v>847</v>
          </cell>
          <cell r="M439">
            <v>3.1536227567205297</v>
          </cell>
          <cell r="N439">
            <v>1073</v>
          </cell>
          <cell r="O439">
            <v>3.0101554171576055</v>
          </cell>
          <cell r="P439">
            <v>187</v>
          </cell>
          <cell r="Q439">
            <v>2.1797412285814199</v>
          </cell>
          <cell r="R439">
            <v>0</v>
          </cell>
          <cell r="S439">
            <v>0</v>
          </cell>
          <cell r="T439">
            <v>2107</v>
          </cell>
          <cell r="U439">
            <v>2.9622652120121473</v>
          </cell>
          <cell r="V439">
            <v>2984</v>
          </cell>
          <cell r="W439">
            <v>2.8341849818589369</v>
          </cell>
        </row>
        <row r="440">
          <cell r="A440" t="str">
            <v>BE257 Arr. Tielt</v>
          </cell>
          <cell r="B440">
            <v>176</v>
          </cell>
          <cell r="C440">
            <v>1.0624169986719787</v>
          </cell>
          <cell r="D440">
            <v>165</v>
          </cell>
          <cell r="E440">
            <v>1.1235189976848698</v>
          </cell>
          <cell r="F440">
            <v>36</v>
          </cell>
          <cell r="G440">
            <v>1.2400964519462625</v>
          </cell>
          <cell r="H440">
            <v>0</v>
          </cell>
          <cell r="I440">
            <v>0</v>
          </cell>
          <cell r="J440">
            <v>377</v>
          </cell>
          <cell r="K440">
            <v>1.1036945957023245</v>
          </cell>
          <cell r="L440">
            <v>456</v>
          </cell>
          <cell r="M440">
            <v>1.6978181547397424</v>
          </cell>
          <cell r="N440">
            <v>563</v>
          </cell>
          <cell r="O440">
            <v>1.5794198507546426</v>
          </cell>
          <cell r="P440">
            <v>139</v>
          </cell>
          <cell r="Q440">
            <v>1.6202354586781678</v>
          </cell>
          <cell r="R440">
            <v>6</v>
          </cell>
          <cell r="S440">
            <v>13.333333333333336</v>
          </cell>
          <cell r="T440">
            <v>1164</v>
          </cell>
          <cell r="U440">
            <v>1.6364863344955571</v>
          </cell>
          <cell r="V440">
            <v>1541</v>
          </cell>
          <cell r="W440">
            <v>1.4636323917709857</v>
          </cell>
        </row>
        <row r="441">
          <cell r="A441" t="str">
            <v>BE258 Arr. Veurne</v>
          </cell>
          <cell r="B441">
            <v>140</v>
          </cell>
          <cell r="C441">
            <v>0.8451044307618012</v>
          </cell>
          <cell r="D441">
            <v>113</v>
          </cell>
          <cell r="E441">
            <v>0.76944028326297154</v>
          </cell>
          <cell r="F441">
            <v>21</v>
          </cell>
          <cell r="G441">
            <v>0.72338959696865313</v>
          </cell>
          <cell r="H441">
            <v>0</v>
          </cell>
          <cell r="I441">
            <v>0</v>
          </cell>
          <cell r="J441">
            <v>274</v>
          </cell>
          <cell r="K441">
            <v>0.80215469289771046</v>
          </cell>
          <cell r="L441">
            <v>175</v>
          </cell>
          <cell r="M441">
            <v>0.65157494973564667</v>
          </cell>
          <cell r="N441">
            <v>245</v>
          </cell>
          <cell r="O441">
            <v>0.68731414464456042</v>
          </cell>
          <cell r="P441">
            <v>48</v>
          </cell>
          <cell r="Q441">
            <v>0.55950576990325218</v>
          </cell>
          <cell r="R441">
            <v>1</v>
          </cell>
          <cell r="S441">
            <v>2.2222222222222223</v>
          </cell>
          <cell r="T441">
            <v>469</v>
          </cell>
          <cell r="U441">
            <v>0.65937464852097638</v>
          </cell>
          <cell r="V441">
            <v>743</v>
          </cell>
          <cell r="W441">
            <v>0.70569686378055962</v>
          </cell>
        </row>
        <row r="442">
          <cell r="A442" t="str">
            <v>BE310 Arr. Nivelles</v>
          </cell>
          <cell r="B442">
            <v>434</v>
          </cell>
          <cell r="C442">
            <v>2.6198237353615839</v>
          </cell>
          <cell r="D442">
            <v>406</v>
          </cell>
          <cell r="E442">
            <v>2.7645376549094376</v>
          </cell>
          <cell r="F442">
            <v>94</v>
          </cell>
          <cell r="G442">
            <v>3.238029624526352</v>
          </cell>
          <cell r="H442">
            <v>0</v>
          </cell>
          <cell r="I442">
            <v>0</v>
          </cell>
          <cell r="J442">
            <v>934</v>
          </cell>
          <cell r="K442">
            <v>2.7343521283447507</v>
          </cell>
          <cell r="L442">
            <v>736</v>
          </cell>
          <cell r="M442">
            <v>2.7403380743167771</v>
          </cell>
          <cell r="N442">
            <v>1110</v>
          </cell>
          <cell r="O442">
            <v>3.1139538798182129</v>
          </cell>
          <cell r="P442">
            <v>250</v>
          </cell>
          <cell r="Q442">
            <v>2.9140925515794383</v>
          </cell>
          <cell r="R442">
            <v>3</v>
          </cell>
          <cell r="S442">
            <v>6.6666666666666679</v>
          </cell>
          <cell r="T442">
            <v>2099</v>
          </cell>
          <cell r="U442">
            <v>2.9510178832527276</v>
          </cell>
          <cell r="V442">
            <v>3033</v>
          </cell>
          <cell r="W442">
            <v>2.8807248827004539</v>
          </cell>
        </row>
        <row r="443">
          <cell r="A443" t="str">
            <v>BE321 Arr. Ath</v>
          </cell>
          <cell r="B443">
            <v>124</v>
          </cell>
          <cell r="C443">
            <v>0.74852106724616685</v>
          </cell>
          <cell r="D443">
            <v>150</v>
          </cell>
          <cell r="E443">
            <v>1.0213809069862454</v>
          </cell>
          <cell r="F443">
            <v>24</v>
          </cell>
          <cell r="G443">
            <v>0.826730967964175</v>
          </cell>
          <cell r="H443">
            <v>0</v>
          </cell>
          <cell r="I443">
            <v>0</v>
          </cell>
          <cell r="J443">
            <v>298</v>
          </cell>
          <cell r="K443">
            <v>0.87241641782305768</v>
          </cell>
          <cell r="L443">
            <v>224</v>
          </cell>
          <cell r="M443">
            <v>0.83401593566162768</v>
          </cell>
          <cell r="N443">
            <v>378</v>
          </cell>
          <cell r="O443">
            <v>1.0604275374516074</v>
          </cell>
          <cell r="P443">
            <v>76</v>
          </cell>
          <cell r="Q443">
            <v>0.88588413568014923</v>
          </cell>
          <cell r="R443">
            <v>1</v>
          </cell>
          <cell r="S443">
            <v>2.2222222222222223</v>
          </cell>
          <cell r="T443">
            <v>679</v>
          </cell>
          <cell r="U443">
            <v>0.9546170284557417</v>
          </cell>
          <cell r="V443">
            <v>977</v>
          </cell>
          <cell r="W443">
            <v>0.92794863514617332</v>
          </cell>
        </row>
        <row r="444">
          <cell r="A444" t="str">
            <v>BE322 Arr. Charleroi</v>
          </cell>
          <cell r="B444">
            <v>458</v>
          </cell>
          <cell r="C444">
            <v>2.7646987806350354</v>
          </cell>
          <cell r="D444">
            <v>459</v>
          </cell>
          <cell r="E444">
            <v>3.125425575377911</v>
          </cell>
          <cell r="F444">
            <v>98</v>
          </cell>
          <cell r="G444">
            <v>3.3758181191870476</v>
          </cell>
          <cell r="H444">
            <v>0</v>
          </cell>
          <cell r="I444">
            <v>0</v>
          </cell>
          <cell r="J444">
            <v>1015</v>
          </cell>
          <cell r="K444">
            <v>2.9714854499677967</v>
          </cell>
          <cell r="L444">
            <v>774</v>
          </cell>
          <cell r="M444">
            <v>2.8818229205450892</v>
          </cell>
          <cell r="N444">
            <v>1173</v>
          </cell>
          <cell r="O444">
            <v>3.2906918027268137</v>
          </cell>
          <cell r="P444">
            <v>322</v>
          </cell>
          <cell r="Q444">
            <v>3.7533512064343157</v>
          </cell>
          <cell r="R444">
            <v>0</v>
          </cell>
          <cell r="S444">
            <v>0</v>
          </cell>
          <cell r="T444">
            <v>2269</v>
          </cell>
          <cell r="U444">
            <v>3.1900236193903946</v>
          </cell>
          <cell r="V444">
            <v>3284</v>
          </cell>
          <cell r="W444">
            <v>3.1191231502763901</v>
          </cell>
        </row>
        <row r="445">
          <cell r="A445" t="str">
            <v>BE323 Arr. Mons</v>
          </cell>
          <cell r="B445">
            <v>223</v>
          </cell>
          <cell r="C445">
            <v>1.3461306289991548</v>
          </cell>
          <cell r="D445">
            <v>296</v>
          </cell>
          <cell r="E445">
            <v>2.0155249897861909</v>
          </cell>
          <cell r="F445">
            <v>51</v>
          </cell>
          <cell r="G445">
            <v>1.756803306923872</v>
          </cell>
          <cell r="H445">
            <v>0</v>
          </cell>
          <cell r="I445">
            <v>0</v>
          </cell>
          <cell r="J445">
            <v>570</v>
          </cell>
          <cell r="K445">
            <v>1.6687159669769891</v>
          </cell>
          <cell r="L445">
            <v>403</v>
          </cell>
          <cell r="M445">
            <v>1.5004840271055178</v>
          </cell>
          <cell r="N445">
            <v>552</v>
          </cell>
          <cell r="O445">
            <v>1.5485608483420299</v>
          </cell>
          <cell r="P445">
            <v>167</v>
          </cell>
          <cell r="Q445">
            <v>1.9466138244550648</v>
          </cell>
          <cell r="R445">
            <v>0</v>
          </cell>
          <cell r="S445">
            <v>0</v>
          </cell>
          <cell r="T445">
            <v>1122</v>
          </cell>
          <cell r="U445">
            <v>1.577437858508604</v>
          </cell>
          <cell r="V445">
            <v>1692</v>
          </cell>
          <cell r="W445">
            <v>1.6070512698744372</v>
          </cell>
        </row>
        <row r="446">
          <cell r="A446" t="str">
            <v>BE325 Arr. Soignies</v>
          </cell>
          <cell r="B446">
            <v>68</v>
          </cell>
          <cell r="C446">
            <v>0.4104792949414463</v>
          </cell>
          <cell r="D446">
            <v>56</v>
          </cell>
          <cell r="E446">
            <v>0.38131553860819828</v>
          </cell>
          <cell r="F446">
            <v>15</v>
          </cell>
          <cell r="G446">
            <v>0.51670685497760938</v>
          </cell>
          <cell r="H446">
            <v>0</v>
          </cell>
          <cell r="I446">
            <v>0</v>
          </cell>
          <cell r="J446">
            <v>139</v>
          </cell>
          <cell r="K446">
            <v>0.40693249019263428</v>
          </cell>
          <cell r="L446">
            <v>96</v>
          </cell>
          <cell r="M446">
            <v>0.35743540099784049</v>
          </cell>
          <cell r="N446">
            <v>159</v>
          </cell>
          <cell r="O446">
            <v>0.44605285305504128</v>
          </cell>
          <cell r="P446">
            <v>47</v>
          </cell>
          <cell r="Q446">
            <v>0.54784939969693436</v>
          </cell>
          <cell r="R446">
            <v>0</v>
          </cell>
          <cell r="S446">
            <v>0</v>
          </cell>
          <cell r="T446">
            <v>302</v>
          </cell>
          <cell r="U446">
            <v>0.42458666066809131</v>
          </cell>
          <cell r="V446">
            <v>441</v>
          </cell>
          <cell r="W446">
            <v>0.41885910757365641</v>
          </cell>
        </row>
        <row r="447">
          <cell r="A447" t="str">
            <v>BE326 Arr. Thuin</v>
          </cell>
          <cell r="B447">
            <v>90</v>
          </cell>
          <cell r="C447">
            <v>0.54328141977544375</v>
          </cell>
          <cell r="D447">
            <v>123</v>
          </cell>
          <cell r="E447">
            <v>0.8375323437287211</v>
          </cell>
          <cell r="F447">
            <v>36</v>
          </cell>
          <cell r="G447">
            <v>1.2400964519462625</v>
          </cell>
          <cell r="H447">
            <v>0</v>
          </cell>
          <cell r="I447">
            <v>0</v>
          </cell>
          <cell r="J447">
            <v>249</v>
          </cell>
          <cell r="K447">
            <v>0.72896539610047428</v>
          </cell>
          <cell r="L447">
            <v>168</v>
          </cell>
          <cell r="M447">
            <v>0.62551195174622087</v>
          </cell>
          <cell r="N447">
            <v>273</v>
          </cell>
          <cell r="O447">
            <v>0.76586433260393871</v>
          </cell>
          <cell r="P447">
            <v>64</v>
          </cell>
          <cell r="Q447">
            <v>0.74600769320433613</v>
          </cell>
          <cell r="R447">
            <v>0</v>
          </cell>
          <cell r="S447">
            <v>0</v>
          </cell>
          <cell r="T447">
            <v>505</v>
          </cell>
          <cell r="U447">
            <v>0.70998762793836467</v>
          </cell>
          <cell r="V447">
            <v>754</v>
          </cell>
          <cell r="W447">
            <v>0.71614459662253283</v>
          </cell>
        </row>
        <row r="448">
          <cell r="A448" t="str">
            <v>BE327 Arr. Tournai-Mouscron</v>
          </cell>
          <cell r="B448">
            <v>382</v>
          </cell>
          <cell r="C448">
            <v>2.3059278039357722</v>
          </cell>
          <cell r="D448">
            <v>418</v>
          </cell>
          <cell r="E448">
            <v>2.8462481274683373</v>
          </cell>
          <cell r="F448">
            <v>58</v>
          </cell>
          <cell r="G448">
            <v>1.9979331725800895</v>
          </cell>
          <cell r="H448">
            <v>0</v>
          </cell>
          <cell r="I448">
            <v>0</v>
          </cell>
          <cell r="J448">
            <v>858</v>
          </cell>
          <cell r="K448">
            <v>2.5118566660811523</v>
          </cell>
          <cell r="L448">
            <v>673</v>
          </cell>
          <cell r="M448">
            <v>2.5057710924119445</v>
          </cell>
          <cell r="N448">
            <v>1224</v>
          </cell>
          <cell r="O448">
            <v>3.4337653593671096</v>
          </cell>
          <cell r="P448">
            <v>217</v>
          </cell>
          <cell r="Q448">
            <v>2.5294323347709526</v>
          </cell>
          <cell r="R448">
            <v>2</v>
          </cell>
          <cell r="S448">
            <v>4.4444444444444446</v>
          </cell>
          <cell r="T448">
            <v>2116</v>
          </cell>
          <cell r="U448">
            <v>2.9749184568664941</v>
          </cell>
          <cell r="V448">
            <v>2974</v>
          </cell>
          <cell r="W448">
            <v>2.8246870429116884</v>
          </cell>
        </row>
        <row r="449">
          <cell r="A449" t="str">
            <v>BE329 Arr. La Louvière</v>
          </cell>
          <cell r="B449">
            <v>183</v>
          </cell>
          <cell r="C449">
            <v>1.1046722202100689</v>
          </cell>
          <cell r="D449">
            <v>87</v>
          </cell>
          <cell r="E449">
            <v>0.59240092605202233</v>
          </cell>
          <cell r="F449">
            <v>22</v>
          </cell>
          <cell r="G449">
            <v>0.75783672063382712</v>
          </cell>
          <cell r="H449">
            <v>0</v>
          </cell>
          <cell r="I449">
            <v>0</v>
          </cell>
          <cell r="J449">
            <v>292</v>
          </cell>
          <cell r="K449">
            <v>0.85485098659172076</v>
          </cell>
          <cell r="L449">
            <v>164</v>
          </cell>
          <cell r="M449">
            <v>0.61061881003797747</v>
          </cell>
          <cell r="N449">
            <v>186</v>
          </cell>
          <cell r="O449">
            <v>0.52179767715872749</v>
          </cell>
          <cell r="P449">
            <v>49</v>
          </cell>
          <cell r="Q449">
            <v>0.57116214010956989</v>
          </cell>
          <cell r="R449">
            <v>0</v>
          </cell>
          <cell r="S449">
            <v>0</v>
          </cell>
          <cell r="T449">
            <v>399</v>
          </cell>
          <cell r="U449">
            <v>0.5609605218760545</v>
          </cell>
          <cell r="V449">
            <v>691</v>
          </cell>
          <cell r="W449">
            <v>0.65630758125486766</v>
          </cell>
        </row>
        <row r="450">
          <cell r="A450" t="str">
            <v>BE331 Arr. Huy</v>
          </cell>
          <cell r="B450">
            <v>97</v>
          </cell>
          <cell r="C450">
            <v>0.58553664131353378</v>
          </cell>
          <cell r="D450">
            <v>126</v>
          </cell>
          <cell r="E450">
            <v>0.85795996186844614</v>
          </cell>
          <cell r="F450">
            <v>24</v>
          </cell>
          <cell r="G450">
            <v>0.826730967964175</v>
          </cell>
          <cell r="H450">
            <v>0</v>
          </cell>
          <cell r="I450">
            <v>0</v>
          </cell>
          <cell r="J450">
            <v>247</v>
          </cell>
          <cell r="K450">
            <v>0.72311025235669535</v>
          </cell>
          <cell r="L450">
            <v>291</v>
          </cell>
          <cell r="M450">
            <v>1.0834760592747039</v>
          </cell>
          <cell r="N450">
            <v>368</v>
          </cell>
          <cell r="O450">
            <v>1.0323738988946867</v>
          </cell>
          <cell r="P450">
            <v>104</v>
          </cell>
          <cell r="Q450">
            <v>1.2122625014570463</v>
          </cell>
          <cell r="R450">
            <v>2</v>
          </cell>
          <cell r="S450">
            <v>4.4444444444444446</v>
          </cell>
          <cell r="T450">
            <v>765</v>
          </cell>
          <cell r="U450">
            <v>1.0755258126195029</v>
          </cell>
          <cell r="V450">
            <v>1012</v>
          </cell>
          <cell r="W450">
            <v>0.96119142146154291</v>
          </cell>
        </row>
        <row r="451">
          <cell r="A451" t="str">
            <v>BE332 Arr. Liège</v>
          </cell>
          <cell r="B451">
            <v>710</v>
          </cell>
          <cell r="C451">
            <v>4.2858867560062777</v>
          </cell>
          <cell r="D451">
            <v>712</v>
          </cell>
          <cell r="E451">
            <v>4.8481547051613783</v>
          </cell>
          <cell r="F451">
            <v>178</v>
          </cell>
          <cell r="G451">
            <v>6.1315880124009645</v>
          </cell>
          <cell r="H451">
            <v>0</v>
          </cell>
          <cell r="I451">
            <v>0</v>
          </cell>
          <cell r="J451">
            <v>1600</v>
          </cell>
          <cell r="K451">
            <v>4.684114995023128</v>
          </cell>
          <cell r="L451">
            <v>1457</v>
          </cell>
          <cell r="M451">
            <v>5.4248268672276421</v>
          </cell>
          <cell r="N451">
            <v>1990</v>
          </cell>
          <cell r="O451">
            <v>5.5826740728272455</v>
          </cell>
          <cell r="P451">
            <v>575</v>
          </cell>
          <cell r="Q451">
            <v>6.7024128686327087</v>
          </cell>
          <cell r="R451">
            <v>1</v>
          </cell>
          <cell r="S451">
            <v>2.2222222222222223</v>
          </cell>
          <cell r="T451">
            <v>4023</v>
          </cell>
          <cell r="U451">
            <v>5.6560004498931509</v>
          </cell>
          <cell r="V451">
            <v>5623</v>
          </cell>
          <cell r="W451">
            <v>5.3406910700378027</v>
          </cell>
        </row>
        <row r="452">
          <cell r="A452" t="str">
            <v>BE334 Arr. Waremme</v>
          </cell>
          <cell r="B452">
            <v>60</v>
          </cell>
          <cell r="C452">
            <v>0.36218761318362908</v>
          </cell>
          <cell r="D452">
            <v>80</v>
          </cell>
          <cell r="E452">
            <v>0.54473648372599759</v>
          </cell>
          <cell r="F452">
            <v>16</v>
          </cell>
          <cell r="G452">
            <v>0.55115397864278337</v>
          </cell>
          <cell r="H452">
            <v>0</v>
          </cell>
          <cell r="I452">
            <v>0</v>
          </cell>
          <cell r="J452">
            <v>156</v>
          </cell>
          <cell r="K452">
            <v>0.45670121201475494</v>
          </cell>
          <cell r="L452">
            <v>117</v>
          </cell>
          <cell r="M452">
            <v>0.43562439496611816</v>
          </cell>
          <cell r="N452">
            <v>149</v>
          </cell>
          <cell r="O452">
            <v>0.41799921449812039</v>
          </cell>
          <cell r="P452">
            <v>57</v>
          </cell>
          <cell r="Q452">
            <v>0.66441310176011181</v>
          </cell>
          <cell r="R452">
            <v>0</v>
          </cell>
          <cell r="S452">
            <v>0</v>
          </cell>
          <cell r="T452">
            <v>323</v>
          </cell>
          <cell r="U452">
            <v>0.45411089866156795</v>
          </cell>
          <cell r="V452">
            <v>479</v>
          </cell>
          <cell r="W452">
            <v>0.45495127557320059</v>
          </cell>
        </row>
        <row r="453">
          <cell r="A453" t="str">
            <v>BE335 Arr. Verviers - communes francophones</v>
          </cell>
          <cell r="B453">
            <v>195</v>
          </cell>
          <cell r="C453">
            <v>1.1771097428467947</v>
          </cell>
          <cell r="D453">
            <v>228</v>
          </cell>
          <cell r="E453">
            <v>1.5524989786190928</v>
          </cell>
          <cell r="F453">
            <v>81</v>
          </cell>
          <cell r="G453">
            <v>2.7902170168790907</v>
          </cell>
          <cell r="H453">
            <v>0</v>
          </cell>
          <cell r="I453">
            <v>0</v>
          </cell>
          <cell r="J453">
            <v>504</v>
          </cell>
          <cell r="K453">
            <v>1.4754962234322853</v>
          </cell>
          <cell r="L453">
            <v>371</v>
          </cell>
          <cell r="M453">
            <v>1.3813388934395712</v>
          </cell>
          <cell r="N453">
            <v>696</v>
          </cell>
          <cell r="O453">
            <v>1.95253324356169</v>
          </cell>
          <cell r="P453">
            <v>179</v>
          </cell>
          <cell r="Q453">
            <v>2.0864902669308778</v>
          </cell>
          <cell r="R453">
            <v>0</v>
          </cell>
          <cell r="S453">
            <v>0</v>
          </cell>
          <cell r="T453">
            <v>1246</v>
          </cell>
          <cell r="U453">
            <v>1.7517714542796086</v>
          </cell>
          <cell r="V453">
            <v>1750</v>
          </cell>
          <cell r="W453">
            <v>1.6621393157684785</v>
          </cell>
        </row>
        <row r="454">
          <cell r="A454" t="str">
            <v>BE336 Bezirk Verviers - Deutschsprachige Gemeinschaft</v>
          </cell>
          <cell r="B454">
            <v>72</v>
          </cell>
          <cell r="C454">
            <v>0.43462513582035489</v>
          </cell>
          <cell r="D454">
            <v>74</v>
          </cell>
          <cell r="E454">
            <v>0.50388124744654772</v>
          </cell>
          <cell r="F454">
            <v>34</v>
          </cell>
          <cell r="G454">
            <v>1.1712022046159145</v>
          </cell>
          <cell r="H454">
            <v>0</v>
          </cell>
          <cell r="I454">
            <v>0</v>
          </cell>
          <cell r="J454">
            <v>180</v>
          </cell>
          <cell r="K454">
            <v>0.52696293694010188</v>
          </cell>
          <cell r="L454">
            <v>203</v>
          </cell>
          <cell r="M454">
            <v>0.75582694169335018</v>
          </cell>
          <cell r="N454">
            <v>311</v>
          </cell>
          <cell r="O454">
            <v>0.8724681591202379</v>
          </cell>
          <cell r="P454">
            <v>69</v>
          </cell>
          <cell r="Q454">
            <v>0.80428954423592491</v>
          </cell>
          <cell r="R454">
            <v>0</v>
          </cell>
          <cell r="S454">
            <v>0</v>
          </cell>
          <cell r="T454">
            <v>583</v>
          </cell>
          <cell r="U454">
            <v>0.81964908334270603</v>
          </cell>
          <cell r="V454">
            <v>763</v>
          </cell>
          <cell r="W454">
            <v>0.72469274167505648</v>
          </cell>
        </row>
        <row r="455">
          <cell r="A455" t="str">
            <v>BE341 Arr. Arlon</v>
          </cell>
          <cell r="B455">
            <v>58</v>
          </cell>
          <cell r="C455">
            <v>0.35011469274417478</v>
          </cell>
          <cell r="D455">
            <v>78</v>
          </cell>
          <cell r="E455">
            <v>0.53111807163284763</v>
          </cell>
          <cell r="F455">
            <v>13</v>
          </cell>
          <cell r="G455">
            <v>0.44781260764726144</v>
          </cell>
          <cell r="H455">
            <v>0</v>
          </cell>
          <cell r="I455">
            <v>0</v>
          </cell>
          <cell r="J455">
            <v>149</v>
          </cell>
          <cell r="K455">
            <v>0.43620820891152884</v>
          </cell>
          <cell r="L455">
            <v>85</v>
          </cell>
          <cell r="M455">
            <v>0.31647926130017129</v>
          </cell>
          <cell r="N455">
            <v>140</v>
          </cell>
          <cell r="O455">
            <v>0.39275093979689157</v>
          </cell>
          <cell r="P455">
            <v>32</v>
          </cell>
          <cell r="Q455">
            <v>0.37300384660216807</v>
          </cell>
          <cell r="R455">
            <v>0</v>
          </cell>
          <cell r="S455">
            <v>0</v>
          </cell>
          <cell r="T455">
            <v>257</v>
          </cell>
          <cell r="U455">
            <v>0.3613204363963558</v>
          </cell>
          <cell r="V455">
            <v>406</v>
          </cell>
          <cell r="W455">
            <v>0.38561632125828693</v>
          </cell>
        </row>
        <row r="456">
          <cell r="A456" t="str">
            <v>BE342 Arr. Bastogne</v>
          </cell>
          <cell r="B456">
            <v>43</v>
          </cell>
          <cell r="C456">
            <v>0.25956778944826753</v>
          </cell>
          <cell r="D456">
            <v>44</v>
          </cell>
          <cell r="E456">
            <v>0.29960506604929865</v>
          </cell>
          <cell r="F456">
            <v>8</v>
          </cell>
          <cell r="G456">
            <v>0.27557698932139169</v>
          </cell>
          <cell r="H456">
            <v>0</v>
          </cell>
          <cell r="I456">
            <v>0</v>
          </cell>
          <cell r="J456">
            <v>95</v>
          </cell>
          <cell r="K456">
            <v>0.27811932782949822</v>
          </cell>
          <cell r="L456">
            <v>76</v>
          </cell>
          <cell r="M456">
            <v>0.28296969245662373</v>
          </cell>
          <cell r="N456">
            <v>120</v>
          </cell>
          <cell r="O456">
            <v>0.33664366268304996</v>
          </cell>
          <cell r="P456">
            <v>29</v>
          </cell>
          <cell r="Q456">
            <v>0.33803473598321482</v>
          </cell>
          <cell r="R456">
            <v>0</v>
          </cell>
          <cell r="S456">
            <v>0</v>
          </cell>
          <cell r="T456">
            <v>225</v>
          </cell>
          <cell r="U456">
            <v>0.3163311213586773</v>
          </cell>
          <cell r="V456">
            <v>320</v>
          </cell>
          <cell r="W456">
            <v>0.30393404631195031</v>
          </cell>
        </row>
        <row r="457">
          <cell r="A457" t="str">
            <v>BE343 Arr. Marche-en-Famenne</v>
          </cell>
          <cell r="B457">
            <v>73</v>
          </cell>
          <cell r="C457">
            <v>0.44066159604008215</v>
          </cell>
          <cell r="D457">
            <v>100</v>
          </cell>
          <cell r="E457">
            <v>0.68092060465749693</v>
          </cell>
          <cell r="F457">
            <v>28</v>
          </cell>
          <cell r="G457">
            <v>0.96451946262487087</v>
          </cell>
          <cell r="H457">
            <v>0</v>
          </cell>
          <cell r="I457">
            <v>0</v>
          </cell>
          <cell r="J457">
            <v>201</v>
          </cell>
          <cell r="K457">
            <v>0.58844194624978041</v>
          </cell>
          <cell r="L457">
            <v>143</v>
          </cell>
          <cell r="M457">
            <v>0.53242981606969986</v>
          </cell>
          <cell r="N457">
            <v>238</v>
          </cell>
          <cell r="O457">
            <v>0.66767659765471588</v>
          </cell>
          <cell r="P457">
            <v>54</v>
          </cell>
          <cell r="Q457">
            <v>0.62944399114115868</v>
          </cell>
          <cell r="R457">
            <v>0</v>
          </cell>
          <cell r="S457">
            <v>0</v>
          </cell>
          <cell r="T457">
            <v>435</v>
          </cell>
          <cell r="U457">
            <v>0.6115735012934429</v>
          </cell>
          <cell r="V457">
            <v>636</v>
          </cell>
          <cell r="W457">
            <v>0.60406891704500132</v>
          </cell>
        </row>
        <row r="458">
          <cell r="A458" t="str">
            <v>BE344 Arr. Neufchâteau</v>
          </cell>
          <cell r="B458">
            <v>48</v>
          </cell>
          <cell r="C458">
            <v>0.28975009054690332</v>
          </cell>
          <cell r="D458">
            <v>60</v>
          </cell>
          <cell r="E458">
            <v>0.40855236279449814</v>
          </cell>
          <cell r="F458">
            <v>11</v>
          </cell>
          <cell r="G458">
            <v>0.37891836031691356</v>
          </cell>
          <cell r="H458">
            <v>0</v>
          </cell>
          <cell r="I458">
            <v>0</v>
          </cell>
          <cell r="J458">
            <v>119</v>
          </cell>
          <cell r="K458">
            <v>0.34838105275484516</v>
          </cell>
          <cell r="L458">
            <v>126</v>
          </cell>
          <cell r="M458">
            <v>0.46913396380966566</v>
          </cell>
          <cell r="N458">
            <v>189</v>
          </cell>
          <cell r="O458">
            <v>0.53021376872580372</v>
          </cell>
          <cell r="P458">
            <v>38</v>
          </cell>
          <cell r="Q458">
            <v>0.44294206784007462</v>
          </cell>
          <cell r="R458">
            <v>0</v>
          </cell>
          <cell r="S458">
            <v>0</v>
          </cell>
          <cell r="T458">
            <v>353</v>
          </cell>
          <cell r="U458">
            <v>0.49628838150939153</v>
          </cell>
          <cell r="V458">
            <v>472</v>
          </cell>
          <cell r="W458">
            <v>0.44830271831012675</v>
          </cell>
        </row>
        <row r="459">
          <cell r="A459" t="str">
            <v>BE345 Arr. Virton</v>
          </cell>
          <cell r="B459">
            <v>25</v>
          </cell>
          <cell r="C459">
            <v>0.1509115054931788</v>
          </cell>
          <cell r="D459">
            <v>33</v>
          </cell>
          <cell r="E459">
            <v>0.224703799536974</v>
          </cell>
          <cell r="F459">
            <v>6</v>
          </cell>
          <cell r="G459">
            <v>0.20668274199104375</v>
          </cell>
          <cell r="H459">
            <v>0</v>
          </cell>
          <cell r="I459">
            <v>0</v>
          </cell>
          <cell r="J459">
            <v>64</v>
          </cell>
          <cell r="K459">
            <v>0.18736459980092512</v>
          </cell>
          <cell r="L459">
            <v>56</v>
          </cell>
          <cell r="M459">
            <v>0.20850398391540692</v>
          </cell>
          <cell r="N459">
            <v>102</v>
          </cell>
          <cell r="O459">
            <v>0.2861471132805925</v>
          </cell>
          <cell r="P459">
            <v>31</v>
          </cell>
          <cell r="Q459">
            <v>0.36134747639585035</v>
          </cell>
          <cell r="R459">
            <v>0</v>
          </cell>
          <cell r="S459">
            <v>0</v>
          </cell>
          <cell r="T459">
            <v>189</v>
          </cell>
          <cell r="U459">
            <v>0.26571814194128895</v>
          </cell>
          <cell r="V459">
            <v>253</v>
          </cell>
          <cell r="W459">
            <v>0.24029785536538573</v>
          </cell>
        </row>
        <row r="460">
          <cell r="A460" t="str">
            <v>BE351 Arr. Dinant</v>
          </cell>
          <cell r="B460">
            <v>251</v>
          </cell>
          <cell r="C460">
            <v>1.5151515151515149</v>
          </cell>
          <cell r="D460">
            <v>211</v>
          </cell>
          <cell r="E460">
            <v>1.4367424758273186</v>
          </cell>
          <cell r="F460">
            <v>35</v>
          </cell>
          <cell r="G460">
            <v>1.2056493282810885</v>
          </cell>
          <cell r="H460">
            <v>0</v>
          </cell>
          <cell r="I460">
            <v>0</v>
          </cell>
          <cell r="J460">
            <v>497</v>
          </cell>
          <cell r="K460">
            <v>1.455003220329059</v>
          </cell>
          <cell r="L460">
            <v>199</v>
          </cell>
          <cell r="M460">
            <v>0.74093379998510689</v>
          </cell>
          <cell r="N460">
            <v>292</v>
          </cell>
          <cell r="O460">
            <v>0.8191662458620883</v>
          </cell>
          <cell r="P460">
            <v>61</v>
          </cell>
          <cell r="Q460">
            <v>0.71103858258538277</v>
          </cell>
          <cell r="R460">
            <v>1</v>
          </cell>
          <cell r="S460">
            <v>2.2222222222222223</v>
          </cell>
          <cell r="T460">
            <v>553</v>
          </cell>
          <cell r="U460">
            <v>0.7774716004948824</v>
          </cell>
          <cell r="V460">
            <v>1050</v>
          </cell>
          <cell r="W460">
            <v>0.99728358946108686</v>
          </cell>
        </row>
        <row r="461">
          <cell r="A461" t="str">
            <v>BE352 Arr. Namur</v>
          </cell>
          <cell r="B461">
            <v>413</v>
          </cell>
          <cell r="C461">
            <v>2.4930580707473138</v>
          </cell>
          <cell r="D461">
            <v>481</v>
          </cell>
          <cell r="E461">
            <v>3.2752281084025601</v>
          </cell>
          <cell r="F461">
            <v>85</v>
          </cell>
          <cell r="G461">
            <v>2.9280055115397863</v>
          </cell>
          <cell r="H461">
            <v>0</v>
          </cell>
          <cell r="I461">
            <v>0</v>
          </cell>
          <cell r="J461">
            <v>979</v>
          </cell>
          <cell r="K461">
            <v>2.8660928625797761</v>
          </cell>
          <cell r="L461">
            <v>559</v>
          </cell>
          <cell r="M461">
            <v>2.0813165537270089</v>
          </cell>
          <cell r="N461">
            <v>806</v>
          </cell>
          <cell r="O461">
            <v>2.261123267687819</v>
          </cell>
          <cell r="P461">
            <v>242</v>
          </cell>
          <cell r="Q461">
            <v>2.8208415899288961</v>
          </cell>
          <cell r="R461">
            <v>0</v>
          </cell>
          <cell r="S461">
            <v>0</v>
          </cell>
          <cell r="T461">
            <v>1607</v>
          </cell>
          <cell r="U461">
            <v>2.2593071645484195</v>
          </cell>
          <cell r="V461">
            <v>2586</v>
          </cell>
          <cell r="W461">
            <v>2.4561670117584486</v>
          </cell>
        </row>
        <row r="462">
          <cell r="A462" t="str">
            <v>BE353 Arr. Philippeville</v>
          </cell>
          <cell r="B462">
            <v>40</v>
          </cell>
          <cell r="C462">
            <v>0.24145840878908609</v>
          </cell>
          <cell r="D462">
            <v>55</v>
          </cell>
          <cell r="E462">
            <v>0.37450633256162325</v>
          </cell>
          <cell r="F462">
            <v>19</v>
          </cell>
          <cell r="G462">
            <v>0.65449534963830525</v>
          </cell>
          <cell r="H462">
            <v>0</v>
          </cell>
          <cell r="I462">
            <v>0</v>
          </cell>
          <cell r="J462">
            <v>114</v>
          </cell>
          <cell r="K462">
            <v>0.33374319339539782</v>
          </cell>
          <cell r="L462">
            <v>75</v>
          </cell>
          <cell r="M462">
            <v>0.27924640702956288</v>
          </cell>
          <cell r="N462">
            <v>127</v>
          </cell>
          <cell r="O462">
            <v>0.35628120967289456</v>
          </cell>
          <cell r="P462">
            <v>46</v>
          </cell>
          <cell r="Q462">
            <v>0.53619302949061665</v>
          </cell>
          <cell r="R462">
            <v>1</v>
          </cell>
          <cell r="S462">
            <v>2.2222222222222223</v>
          </cell>
          <cell r="T462">
            <v>249</v>
          </cell>
          <cell r="U462">
            <v>0.35007310763693622</v>
          </cell>
          <cell r="V462">
            <v>363</v>
          </cell>
          <cell r="W462">
            <v>0.34477518378511862</v>
          </cell>
        </row>
        <row r="463">
          <cell r="A463" t="str">
            <v>Total</v>
          </cell>
          <cell r="B463">
            <v>16566</v>
          </cell>
          <cell r="C463">
            <v>100</v>
          </cell>
          <cell r="D463">
            <v>14686</v>
          </cell>
          <cell r="E463">
            <v>100</v>
          </cell>
          <cell r="F463">
            <v>2903</v>
          </cell>
          <cell r="G463">
            <v>100</v>
          </cell>
          <cell r="H463">
            <v>3</v>
          </cell>
          <cell r="I463">
            <v>100</v>
          </cell>
          <cell r="J463">
            <v>34158</v>
          </cell>
          <cell r="K463">
            <v>100</v>
          </cell>
          <cell r="L463">
            <v>26858</v>
          </cell>
          <cell r="M463">
            <v>100</v>
          </cell>
          <cell r="N463">
            <v>35646</v>
          </cell>
          <cell r="O463">
            <v>100</v>
          </cell>
          <cell r="P463">
            <v>8579</v>
          </cell>
          <cell r="Q463">
            <v>100</v>
          </cell>
          <cell r="R463">
            <v>45</v>
          </cell>
          <cell r="S463">
            <v>100</v>
          </cell>
          <cell r="T463">
            <v>71128</v>
          </cell>
          <cell r="U463">
            <v>100</v>
          </cell>
          <cell r="V463">
            <v>105286</v>
          </cell>
          <cell r="W463">
            <v>100</v>
          </cell>
        </row>
        <row r="466">
          <cell r="A466" t="str">
            <v>15.2.4.  Arbeidsplaatsongevallen volgens administratief arrondissement van de plaats van het ongeval : verdeling volgens leeftijdscategorie - 2021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7"/>
  <sheetViews>
    <sheetView tabSelected="1" workbookViewId="0"/>
  </sheetViews>
  <sheetFormatPr defaultRowHeight="15" x14ac:dyDescent="0.25"/>
  <cols>
    <col min="1" max="1" width="9.140625" customWidth="1"/>
    <col min="2" max="2" width="165.7109375" bestFit="1" customWidth="1"/>
  </cols>
  <sheetData>
    <row r="1" spans="1:2" ht="15.75" thickBot="1" x14ac:dyDescent="0.3">
      <c r="A1" s="1" t="s">
        <v>166</v>
      </c>
      <c r="B1" s="2"/>
    </row>
    <row r="2" spans="1:2" x14ac:dyDescent="0.25">
      <c r="A2" s="3" t="s">
        <v>14</v>
      </c>
      <c r="B2" s="4" t="s">
        <v>15</v>
      </c>
    </row>
    <row r="3" spans="1:2" s="9" customFormat="1" x14ac:dyDescent="0.25">
      <c r="A3" s="8" t="s">
        <v>0</v>
      </c>
      <c r="B3" s="8" t="s">
        <v>167</v>
      </c>
    </row>
    <row r="4" spans="1:2" s="9" customFormat="1" x14ac:dyDescent="0.25">
      <c r="A4" s="8" t="s">
        <v>1</v>
      </c>
      <c r="B4" s="8" t="s">
        <v>168</v>
      </c>
    </row>
    <row r="5" spans="1:2" s="9" customFormat="1" x14ac:dyDescent="0.25">
      <c r="A5" s="8" t="s">
        <v>2</v>
      </c>
      <c r="B5" s="8" t="s">
        <v>169</v>
      </c>
    </row>
    <row r="6" spans="1:2" s="9" customFormat="1" x14ac:dyDescent="0.25">
      <c r="A6" s="8" t="s">
        <v>3</v>
      </c>
      <c r="B6" s="8" t="s">
        <v>170</v>
      </c>
    </row>
    <row r="7" spans="1:2" s="9" customFormat="1" x14ac:dyDescent="0.25">
      <c r="A7" s="8" t="s">
        <v>11</v>
      </c>
      <c r="B7" s="8" t="s">
        <v>171</v>
      </c>
    </row>
    <row r="8" spans="1:2" s="9" customFormat="1" x14ac:dyDescent="0.25">
      <c r="A8" s="8" t="s">
        <v>12</v>
      </c>
      <c r="B8" s="8" t="s">
        <v>172</v>
      </c>
    </row>
    <row r="9" spans="1:2" s="9" customFormat="1" x14ac:dyDescent="0.25">
      <c r="A9" s="8" t="s">
        <v>13</v>
      </c>
      <c r="B9" s="8" t="s">
        <v>173</v>
      </c>
    </row>
    <row r="10" spans="1:2" x14ac:dyDescent="0.25">
      <c r="A10" s="6" t="s">
        <v>4</v>
      </c>
      <c r="B10" s="7" t="s">
        <v>16</v>
      </c>
    </row>
    <row r="11" spans="1:2" s="9" customFormat="1" x14ac:dyDescent="0.25">
      <c r="A11" s="8" t="s">
        <v>5</v>
      </c>
      <c r="B11" s="8" t="s">
        <v>174</v>
      </c>
    </row>
    <row r="12" spans="1:2" s="9" customFormat="1" x14ac:dyDescent="0.25">
      <c r="A12" s="8" t="s">
        <v>6</v>
      </c>
      <c r="B12" s="8" t="s">
        <v>175</v>
      </c>
    </row>
    <row r="13" spans="1:2" s="9" customFormat="1" x14ac:dyDescent="0.25">
      <c r="A13" s="8" t="s">
        <v>7</v>
      </c>
      <c r="B13" s="8" t="s">
        <v>176</v>
      </c>
    </row>
    <row r="14" spans="1:2" s="9" customFormat="1" x14ac:dyDescent="0.25">
      <c r="A14" s="8" t="s">
        <v>8</v>
      </c>
      <c r="B14" s="8" t="s">
        <v>177</v>
      </c>
    </row>
    <row r="15" spans="1:2" s="9" customFormat="1" x14ac:dyDescent="0.25">
      <c r="A15" s="8" t="s">
        <v>9</v>
      </c>
      <c r="B15" s="8" t="s">
        <v>178</v>
      </c>
    </row>
    <row r="16" spans="1:2" s="9" customFormat="1" x14ac:dyDescent="0.25">
      <c r="A16" s="8" t="s">
        <v>10</v>
      </c>
      <c r="B16" s="8" t="s">
        <v>179</v>
      </c>
    </row>
    <row r="17" spans="1:2" x14ac:dyDescent="0.25">
      <c r="A17" s="5"/>
      <c r="B17" s="5"/>
    </row>
  </sheetData>
  <hyperlinks>
    <hyperlink ref="A3:IV3" location="'15.1.1'!A1" display="15.1.1." xr:uid="{00000000-0004-0000-0000-000000000000}"/>
    <hyperlink ref="A4:IV4" location="'15.1.2'!A1" display="15.1.2." xr:uid="{00000000-0004-0000-0000-000001000000}"/>
    <hyperlink ref="A5:IV5" location="'15.1.3'!A1" display="15.1.3." xr:uid="{00000000-0004-0000-0000-000002000000}"/>
    <hyperlink ref="A6:IV6" location="'15.1.4'!A1" display="15.1.4." xr:uid="{00000000-0004-0000-0000-000003000000}"/>
    <hyperlink ref="A7:IV7" location="'15.1.5'!A1" display="15.1.5." xr:uid="{00000000-0004-0000-0000-000004000000}"/>
    <hyperlink ref="A8:IV8" location="'15.1.6'!A1" display="15.1.6." xr:uid="{00000000-0004-0000-0000-000005000000}"/>
    <hyperlink ref="A9:IV9" location="'15.1.7'!A1" display="15.1.7." xr:uid="{00000000-0004-0000-0000-000006000000}"/>
    <hyperlink ref="A11:IV11" location="'15.2.1'!A1" display="15.2.1." xr:uid="{00000000-0004-0000-0000-000007000000}"/>
    <hyperlink ref="A12:IV12" location="'15.2.2'!A1" display="15.2.2." xr:uid="{00000000-0004-0000-0000-000008000000}"/>
    <hyperlink ref="A13:IV13" location="'15.2.3'!A1" display="15.2.3." xr:uid="{00000000-0004-0000-0000-000009000000}"/>
    <hyperlink ref="A14:IV14" location="'15.2.4'!A1" display="15.2.4." xr:uid="{00000000-0004-0000-0000-00000A000000}"/>
    <hyperlink ref="A15:IV15" location="'15.2.5'!A1" display="15.2.5." xr:uid="{00000000-0004-0000-0000-00000B000000}"/>
    <hyperlink ref="A16:IV16" location="'15.2.6'!A1" display="15.2.6." xr:uid="{00000000-0004-0000-0000-00000C000000}"/>
    <hyperlink ref="B3" location="'15.1.1'!A1" display="Accidents sur le lieu de travail selon l'arrondissement administratif de la victime :  évolution 2012 - 2017" xr:uid="{00000000-0004-0000-0000-00000D000000}"/>
    <hyperlink ref="B4" location="'15.1.2'!A1" display="Accidents sur le lieu de travail selon l'arrondissement administratif de la victime : distribution selon les conséquences - 2017" xr:uid="{00000000-0004-0000-0000-00000E000000}"/>
    <hyperlink ref="B5" location="'15.1.3'!A1" display="Accidents sur le lieu de travail selon l'arrondissement administratif de la victime : distribution distribution selon les conséquences et le genre - 2017" xr:uid="{00000000-0004-0000-0000-00000F000000}"/>
    <hyperlink ref="B6" location="'15.1.4'!A1" display="Accidents sur le lieu de travail selon l'arrondissement administratif de la victime : distribution selon la catégorie d'âge - 2017" xr:uid="{00000000-0004-0000-0000-000010000000}"/>
    <hyperlink ref="B7" location="'15.1.5'!A1" display="Accidents sur le lieu de travail selon l'arrondissement administratif de la victime : distribution selon la durée de l’incapacité temporaire - 2017" xr:uid="{00000000-0004-0000-0000-000011000000}"/>
    <hyperlink ref="B8" location="'15.1.6'!A1" display="Accidents sur le lieu de travail selon l'arrondissement administratif de la victime : distribution selon le  taux d'incapacité permanente prévu - 2017" xr:uid="{00000000-0004-0000-0000-000012000000}"/>
    <hyperlink ref="B9" location="'15.1.7'!A1" display="Accidents sur le lieu de travail selon l'arrondissement administratif de la victime : taux de fréquence, taux de gravité réels et taux de gravité globaux - 2017" xr:uid="{00000000-0004-0000-0000-000013000000}"/>
    <hyperlink ref="B11" location="'15.2.1'!A1" display="Accidents sur le lieu de travail selon l'arrondissement administratif du lieu de l'accident : évolution 2012-2017" xr:uid="{00000000-0004-0000-0000-000014000000}"/>
    <hyperlink ref="B12" location="'15.2.2'!A1" display="Accidents sur le lieu de travail selon l'arrondissement administratif du lieu de l'accident : distribution selon les conséquences - 2017" xr:uid="{00000000-0004-0000-0000-000015000000}"/>
    <hyperlink ref="B13" location="'15.2.3'!A1" display="Accidents sur le lieu de travail selon l'arrondissement administratif du lieu de l'accident : distribution distribution selon les  conséquences et le genre - 2017" xr:uid="{00000000-0004-0000-0000-000016000000}"/>
    <hyperlink ref="B14" location="'15.2.4'!A1" display="Accidents sur le lieu de travail selon l'arrondissement administratif du lieu de l'accident : distribution selon la catégorie d'âge - 2017" xr:uid="{00000000-0004-0000-0000-000017000000}"/>
    <hyperlink ref="B15" location="'15.2.5'!A1" display="Accidents sur le lieu de travail selon l'arrondissement administratif du lieu de l'accident : distribution selon la durée de l’incapacité temporaire - 2017" xr:uid="{00000000-0004-0000-0000-000018000000}"/>
    <hyperlink ref="B16" location="'15.2.6'!A1" display="Accidents sur le lieu de travail selon l'arrondissement administratif du lieu de l'acccident : distribution selon le taux d'incapacité permanente prévu - 2017" xr:uid="{00000000-0004-0000-0000-000019000000}"/>
  </hyperlinks>
  <printOptions horizontalCentered="1"/>
  <pageMargins left="0.7" right="0.7" top="0.75" bottom="0.75" header="0.3" footer="0.3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K53"/>
  <sheetViews>
    <sheetView workbookViewId="0">
      <selection sqref="A1:K1"/>
    </sheetView>
  </sheetViews>
  <sheetFormatPr defaultColWidth="8.85546875" defaultRowHeight="15" x14ac:dyDescent="0.25"/>
  <cols>
    <col min="1" max="1" width="61.5703125" style="89" customWidth="1"/>
    <col min="2" max="11" width="13.5703125" style="89" customWidth="1"/>
    <col min="12" max="16384" width="8.85546875" style="89"/>
  </cols>
  <sheetData>
    <row r="1" spans="1:11" ht="25.15" customHeight="1" thickTop="1" thickBot="1" x14ac:dyDescent="0.3">
      <c r="A1" s="151" t="s">
        <v>188</v>
      </c>
      <c r="B1" s="152"/>
      <c r="C1" s="152"/>
      <c r="D1" s="152"/>
      <c r="E1" s="152"/>
      <c r="F1" s="152"/>
      <c r="G1" s="152"/>
      <c r="H1" s="152"/>
      <c r="I1" s="152"/>
      <c r="J1" s="152"/>
      <c r="K1" s="153"/>
    </row>
    <row r="2" spans="1:11" ht="25.15" customHeight="1" thickTop="1" thickBot="1" x14ac:dyDescent="0.3">
      <c r="A2" s="154" t="s">
        <v>17</v>
      </c>
      <c r="B2" s="157" t="s">
        <v>65</v>
      </c>
      <c r="C2" s="158"/>
      <c r="D2" s="158"/>
      <c r="E2" s="158"/>
      <c r="F2" s="158"/>
      <c r="G2" s="158"/>
      <c r="H2" s="158"/>
      <c r="I2" s="159"/>
      <c r="J2" s="160" t="s">
        <v>66</v>
      </c>
      <c r="K2" s="161"/>
    </row>
    <row r="3" spans="1:11" ht="25.15" customHeight="1" x14ac:dyDescent="0.25">
      <c r="A3" s="155"/>
      <c r="B3" s="164" t="s">
        <v>67</v>
      </c>
      <c r="C3" s="165"/>
      <c r="D3" s="166" t="s">
        <v>68</v>
      </c>
      <c r="E3" s="165"/>
      <c r="F3" s="166" t="s">
        <v>69</v>
      </c>
      <c r="G3" s="165"/>
      <c r="H3" s="166" t="s">
        <v>70</v>
      </c>
      <c r="I3" s="165"/>
      <c r="J3" s="162"/>
      <c r="K3" s="163"/>
    </row>
    <row r="4" spans="1:11" ht="25.15" customHeight="1" thickBot="1" x14ac:dyDescent="0.3">
      <c r="A4" s="156"/>
      <c r="B4" s="24" t="s">
        <v>18</v>
      </c>
      <c r="C4" s="25" t="s">
        <v>19</v>
      </c>
      <c r="D4" s="26" t="s">
        <v>18</v>
      </c>
      <c r="E4" s="25" t="s">
        <v>19</v>
      </c>
      <c r="F4" s="26" t="s">
        <v>18</v>
      </c>
      <c r="G4" s="25" t="s">
        <v>19</v>
      </c>
      <c r="H4" s="26" t="s">
        <v>18</v>
      </c>
      <c r="I4" s="25" t="s">
        <v>19</v>
      </c>
      <c r="J4" s="27" t="s">
        <v>18</v>
      </c>
      <c r="K4" s="28" t="s">
        <v>19</v>
      </c>
    </row>
    <row r="5" spans="1:11" x14ac:dyDescent="0.25">
      <c r="A5" s="12" t="s">
        <v>113</v>
      </c>
      <c r="B5" s="29">
        <v>3763</v>
      </c>
      <c r="C5" s="30">
        <v>8.6657148120854829E-2</v>
      </c>
      <c r="D5" s="29">
        <v>3494</v>
      </c>
      <c r="E5" s="30">
        <v>6.9419057458475722E-2</v>
      </c>
      <c r="F5" s="29">
        <v>972</v>
      </c>
      <c r="G5" s="30">
        <v>8.4654241421355164E-2</v>
      </c>
      <c r="H5" s="31">
        <v>1</v>
      </c>
      <c r="I5" s="30">
        <v>2.0833333333333329E-2</v>
      </c>
      <c r="J5" s="29">
        <v>8230</v>
      </c>
      <c r="K5" s="30">
        <v>7.8168037535854717E-2</v>
      </c>
    </row>
    <row r="6" spans="1:11" x14ac:dyDescent="0.25">
      <c r="A6" s="15" t="s">
        <v>114</v>
      </c>
      <c r="B6" s="32">
        <v>4465</v>
      </c>
      <c r="C6" s="17">
        <v>0.10282332350773765</v>
      </c>
      <c r="D6" s="32">
        <v>4415</v>
      </c>
      <c r="E6" s="17">
        <v>8.7717555431931965E-2</v>
      </c>
      <c r="F6" s="32">
        <v>1046</v>
      </c>
      <c r="G6" s="17">
        <v>9.1099111653022119E-2</v>
      </c>
      <c r="H6" s="33">
        <v>6</v>
      </c>
      <c r="I6" s="17">
        <v>0.125</v>
      </c>
      <c r="J6" s="32">
        <v>9932</v>
      </c>
      <c r="K6" s="17">
        <v>9.4333529624071571E-2</v>
      </c>
    </row>
    <row r="7" spans="1:11" x14ac:dyDescent="0.25">
      <c r="A7" s="15" t="s">
        <v>115</v>
      </c>
      <c r="B7" s="32">
        <v>1531</v>
      </c>
      <c r="C7" s="17">
        <v>3.5257000736919675E-2</v>
      </c>
      <c r="D7" s="32">
        <v>1720</v>
      </c>
      <c r="E7" s="17">
        <v>3.4173090677898754E-2</v>
      </c>
      <c r="F7" s="32">
        <v>400</v>
      </c>
      <c r="G7" s="17">
        <v>3.4837136387388966E-2</v>
      </c>
      <c r="H7" s="33">
        <v>2</v>
      </c>
      <c r="I7" s="17">
        <v>4.1666666666666657E-2</v>
      </c>
      <c r="J7" s="32">
        <v>3653</v>
      </c>
      <c r="K7" s="17">
        <v>3.4695970974298572E-2</v>
      </c>
    </row>
    <row r="8" spans="1:11" x14ac:dyDescent="0.25">
      <c r="A8" s="15" t="s">
        <v>116</v>
      </c>
      <c r="B8" s="32">
        <v>1838</v>
      </c>
      <c r="C8" s="17">
        <v>4.2326823876197489E-2</v>
      </c>
      <c r="D8" s="32">
        <v>2395</v>
      </c>
      <c r="E8" s="17">
        <v>4.7584041961376465E-2</v>
      </c>
      <c r="F8" s="32">
        <v>471</v>
      </c>
      <c r="G8" s="17">
        <v>4.1020728096150497E-2</v>
      </c>
      <c r="H8" s="33">
        <v>1</v>
      </c>
      <c r="I8" s="17">
        <v>2.0833333333333329E-2</v>
      </c>
      <c r="J8" s="32">
        <v>4705</v>
      </c>
      <c r="K8" s="17">
        <v>4.4687802746803944E-2</v>
      </c>
    </row>
    <row r="9" spans="1:11" x14ac:dyDescent="0.25">
      <c r="A9" s="15" t="s">
        <v>117</v>
      </c>
      <c r="B9" s="32">
        <v>1666</v>
      </c>
      <c r="C9" s="17">
        <v>3.8365880619012527E-2</v>
      </c>
      <c r="D9" s="32">
        <v>2243</v>
      </c>
      <c r="E9" s="17">
        <v>4.4564094413097034E-2</v>
      </c>
      <c r="F9" s="32">
        <v>437</v>
      </c>
      <c r="G9" s="17">
        <v>3.8059571503222443E-2</v>
      </c>
      <c r="H9" s="33">
        <v>3</v>
      </c>
      <c r="I9" s="17">
        <v>6.25E-2</v>
      </c>
      <c r="J9" s="32">
        <v>4349</v>
      </c>
      <c r="K9" s="17">
        <v>4.1306536481583486E-2</v>
      </c>
    </row>
    <row r="10" spans="1:11" x14ac:dyDescent="0.25">
      <c r="A10" s="15" t="s">
        <v>118</v>
      </c>
      <c r="B10" s="32">
        <v>950</v>
      </c>
      <c r="C10" s="17">
        <v>2.1877302873986735E-2</v>
      </c>
      <c r="D10" s="32">
        <v>1251</v>
      </c>
      <c r="E10" s="17">
        <v>2.4854963045378688E-2</v>
      </c>
      <c r="F10" s="32">
        <v>244</v>
      </c>
      <c r="G10" s="17">
        <v>2.1250653196307267E-2</v>
      </c>
      <c r="H10" s="33">
        <v>1</v>
      </c>
      <c r="I10" s="17">
        <v>2.0833333333333329E-2</v>
      </c>
      <c r="J10" s="32">
        <v>2446</v>
      </c>
      <c r="K10" s="17">
        <v>2.3231958664969701E-2</v>
      </c>
    </row>
    <row r="11" spans="1:11" x14ac:dyDescent="0.25">
      <c r="A11" s="15" t="s">
        <v>119</v>
      </c>
      <c r="B11" s="32">
        <v>440</v>
      </c>
      <c r="C11" s="17">
        <v>1.0132645541635961E-2</v>
      </c>
      <c r="D11" s="32">
        <v>643</v>
      </c>
      <c r="E11" s="17">
        <v>1.2775172852260987E-2</v>
      </c>
      <c r="F11" s="32">
        <v>133</v>
      </c>
      <c r="G11" s="17">
        <v>1.1583347848806829E-2</v>
      </c>
      <c r="H11" s="33">
        <v>0</v>
      </c>
      <c r="I11" s="17">
        <v>0</v>
      </c>
      <c r="J11" s="32">
        <v>1216</v>
      </c>
      <c r="K11" s="17">
        <v>1.1549493759854111E-2</v>
      </c>
    </row>
    <row r="12" spans="1:11" x14ac:dyDescent="0.25">
      <c r="A12" s="15" t="s">
        <v>120</v>
      </c>
      <c r="B12" s="32">
        <v>870</v>
      </c>
      <c r="C12" s="17">
        <v>2.0035003684598377E-2</v>
      </c>
      <c r="D12" s="32">
        <v>941</v>
      </c>
      <c r="E12" s="17">
        <v>1.8695859492966697E-2</v>
      </c>
      <c r="F12" s="32">
        <v>205</v>
      </c>
      <c r="G12" s="17">
        <v>1.7854032398536841E-2</v>
      </c>
      <c r="H12" s="33">
        <v>0</v>
      </c>
      <c r="I12" s="17">
        <v>0</v>
      </c>
      <c r="J12" s="32">
        <v>2016</v>
      </c>
      <c r="K12" s="17">
        <v>1.9147844917652871E-2</v>
      </c>
    </row>
    <row r="13" spans="1:11" x14ac:dyDescent="0.25">
      <c r="A13" s="15" t="s">
        <v>121</v>
      </c>
      <c r="B13" s="32">
        <v>632</v>
      </c>
      <c r="C13" s="17">
        <v>1.455416359616802E-2</v>
      </c>
      <c r="D13" s="32">
        <v>746</v>
      </c>
      <c r="E13" s="17">
        <v>1.4821584677739807E-2</v>
      </c>
      <c r="F13" s="32">
        <v>175</v>
      </c>
      <c r="G13" s="17">
        <v>1.5241247169482669E-2</v>
      </c>
      <c r="H13" s="33">
        <v>1</v>
      </c>
      <c r="I13" s="17">
        <v>2.0833333333333329E-2</v>
      </c>
      <c r="J13" s="32">
        <v>1554</v>
      </c>
      <c r="K13" s="17">
        <v>1.4759797124024088E-2</v>
      </c>
    </row>
    <row r="14" spans="1:11" x14ac:dyDescent="0.25">
      <c r="A14" s="15" t="s">
        <v>122</v>
      </c>
      <c r="B14" s="32">
        <v>299</v>
      </c>
      <c r="C14" s="17">
        <v>6.8855932203389821E-3</v>
      </c>
      <c r="D14" s="32">
        <v>351</v>
      </c>
      <c r="E14" s="17">
        <v>6.973694667408408E-3</v>
      </c>
      <c r="F14" s="32">
        <v>69</v>
      </c>
      <c r="G14" s="17">
        <v>6.0094060268245956E-3</v>
      </c>
      <c r="H14" s="33">
        <v>1</v>
      </c>
      <c r="I14" s="17">
        <v>2.0833333333333329E-2</v>
      </c>
      <c r="J14" s="32">
        <v>720</v>
      </c>
      <c r="K14" s="17">
        <v>6.8385160420188808E-3</v>
      </c>
    </row>
    <row r="15" spans="1:11" x14ac:dyDescent="0.25">
      <c r="A15" s="15" t="s">
        <v>123</v>
      </c>
      <c r="B15" s="32">
        <v>3237</v>
      </c>
      <c r="C15" s="17">
        <v>7.454403095062638E-2</v>
      </c>
      <c r="D15" s="32">
        <v>2775</v>
      </c>
      <c r="E15" s="17">
        <v>5.5133910832075014E-2</v>
      </c>
      <c r="F15" s="32">
        <v>587</v>
      </c>
      <c r="G15" s="17">
        <v>5.1123497648493291E-2</v>
      </c>
      <c r="H15" s="33">
        <v>3</v>
      </c>
      <c r="I15" s="17">
        <v>6.25E-2</v>
      </c>
      <c r="J15" s="32">
        <v>6602</v>
      </c>
      <c r="K15" s="17">
        <v>6.2705392929734233E-2</v>
      </c>
    </row>
    <row r="16" spans="1:11" x14ac:dyDescent="0.25">
      <c r="A16" s="15" t="s">
        <v>124</v>
      </c>
      <c r="B16" s="32">
        <v>544</v>
      </c>
      <c r="C16" s="17">
        <v>1.2527634487840826E-2</v>
      </c>
      <c r="D16" s="32">
        <v>573</v>
      </c>
      <c r="E16" s="17">
        <v>1.1384407533974411E-2</v>
      </c>
      <c r="F16" s="32">
        <v>138</v>
      </c>
      <c r="G16" s="17">
        <v>1.2018812053649191E-2</v>
      </c>
      <c r="H16" s="33">
        <v>2</v>
      </c>
      <c r="I16" s="17">
        <v>4.1666666666666657E-2</v>
      </c>
      <c r="J16" s="32">
        <v>1257</v>
      </c>
      <c r="K16" s="17">
        <v>1.1938909256691298E-2</v>
      </c>
    </row>
    <row r="17" spans="1:11" x14ac:dyDescent="0.25">
      <c r="A17" s="15" t="s">
        <v>125</v>
      </c>
      <c r="B17" s="32">
        <v>1085</v>
      </c>
      <c r="C17" s="17">
        <v>2.4986182756079587E-2</v>
      </c>
      <c r="D17" s="32">
        <v>1372</v>
      </c>
      <c r="E17" s="17">
        <v>2.7259000238416917E-2</v>
      </c>
      <c r="F17" s="32">
        <v>340</v>
      </c>
      <c r="G17" s="17">
        <v>2.9611565929280614E-2</v>
      </c>
      <c r="H17" s="33">
        <v>1</v>
      </c>
      <c r="I17" s="17">
        <v>2.0833333333333329E-2</v>
      </c>
      <c r="J17" s="32">
        <v>2798</v>
      </c>
      <c r="K17" s="17">
        <v>2.6575233174401153E-2</v>
      </c>
    </row>
    <row r="18" spans="1:11" x14ac:dyDescent="0.25">
      <c r="A18" s="15" t="s">
        <v>126</v>
      </c>
      <c r="B18" s="32">
        <v>1891</v>
      </c>
      <c r="C18" s="17">
        <v>4.3547347089167278E-2</v>
      </c>
      <c r="D18" s="32">
        <v>2596</v>
      </c>
      <c r="E18" s="17">
        <v>5.1577525232456491E-2</v>
      </c>
      <c r="F18" s="32">
        <v>608</v>
      </c>
      <c r="G18" s="17">
        <v>5.2952447308831217E-2</v>
      </c>
      <c r="H18" s="33">
        <v>4</v>
      </c>
      <c r="I18" s="17">
        <v>8.3333333333333315E-2</v>
      </c>
      <c r="J18" s="32">
        <v>5099</v>
      </c>
      <c r="K18" s="17">
        <v>4.8429990692019829E-2</v>
      </c>
    </row>
    <row r="19" spans="1:11" x14ac:dyDescent="0.25">
      <c r="A19" s="15" t="s">
        <v>127</v>
      </c>
      <c r="B19" s="32">
        <v>1697</v>
      </c>
      <c r="C19" s="17">
        <v>3.9079771554900514E-2</v>
      </c>
      <c r="D19" s="32">
        <v>1528</v>
      </c>
      <c r="E19" s="17">
        <v>3.0358420090598425E-2</v>
      </c>
      <c r="F19" s="32">
        <v>363</v>
      </c>
      <c r="G19" s="17">
        <v>3.1614701271555481E-2</v>
      </c>
      <c r="H19" s="33">
        <v>1</v>
      </c>
      <c r="I19" s="17">
        <v>2.0833333333333329E-2</v>
      </c>
      <c r="J19" s="32">
        <v>3589</v>
      </c>
      <c r="K19" s="17">
        <v>3.4088102881674673E-2</v>
      </c>
    </row>
    <row r="20" spans="1:11" x14ac:dyDescent="0.25">
      <c r="A20" s="15" t="s">
        <v>128</v>
      </c>
      <c r="B20" s="32">
        <v>1426</v>
      </c>
      <c r="C20" s="17">
        <v>3.283898305084746E-2</v>
      </c>
      <c r="D20" s="32">
        <v>1736</v>
      </c>
      <c r="E20" s="17">
        <v>3.4490979893507114E-2</v>
      </c>
      <c r="F20" s="32">
        <v>329</v>
      </c>
      <c r="G20" s="17">
        <v>2.8653544678627418E-2</v>
      </c>
      <c r="H20" s="33">
        <v>0</v>
      </c>
      <c r="I20" s="17">
        <v>0</v>
      </c>
      <c r="J20" s="32">
        <v>3491</v>
      </c>
      <c r="K20" s="17">
        <v>3.3157304864844327E-2</v>
      </c>
    </row>
    <row r="21" spans="1:11" x14ac:dyDescent="0.25">
      <c r="A21" s="15" t="s">
        <v>129</v>
      </c>
      <c r="B21" s="32">
        <v>223</v>
      </c>
      <c r="C21" s="17">
        <v>5.1354089904200439E-3</v>
      </c>
      <c r="D21" s="32">
        <v>226</v>
      </c>
      <c r="E21" s="17">
        <v>4.4901851704680917E-3</v>
      </c>
      <c r="F21" s="32">
        <v>64</v>
      </c>
      <c r="G21" s="17">
        <v>5.5739418219822338E-3</v>
      </c>
      <c r="H21" s="33">
        <v>0</v>
      </c>
      <c r="I21" s="17">
        <v>0</v>
      </c>
      <c r="J21" s="32">
        <v>513</v>
      </c>
      <c r="K21" s="17">
        <v>4.872442679938453E-3</v>
      </c>
    </row>
    <row r="22" spans="1:11" x14ac:dyDescent="0.25">
      <c r="A22" s="15" t="s">
        <v>130</v>
      </c>
      <c r="B22" s="32">
        <v>675</v>
      </c>
      <c r="C22" s="17">
        <v>1.554439941046426E-2</v>
      </c>
      <c r="D22" s="32">
        <v>719</v>
      </c>
      <c r="E22" s="17">
        <v>1.4285146626400701E-2</v>
      </c>
      <c r="F22" s="32">
        <v>109</v>
      </c>
      <c r="G22" s="17">
        <v>9.493119665563491E-3</v>
      </c>
      <c r="H22" s="33">
        <v>1</v>
      </c>
      <c r="I22" s="17">
        <v>2.0833333333333329E-2</v>
      </c>
      <c r="J22" s="32">
        <v>1504</v>
      </c>
      <c r="K22" s="17">
        <v>1.4284900176661664E-2</v>
      </c>
    </row>
    <row r="23" spans="1:11" x14ac:dyDescent="0.25">
      <c r="A23" s="15" t="s">
        <v>131</v>
      </c>
      <c r="B23" s="32">
        <v>1810</v>
      </c>
      <c r="C23" s="17">
        <v>4.1682019159911571E-2</v>
      </c>
      <c r="D23" s="32">
        <v>2195</v>
      </c>
      <c r="E23" s="17">
        <v>4.3610426766271956E-2</v>
      </c>
      <c r="F23" s="32">
        <v>395</v>
      </c>
      <c r="G23" s="17">
        <v>3.4401672182546597E-2</v>
      </c>
      <c r="H23" s="33">
        <v>0</v>
      </c>
      <c r="I23" s="17">
        <v>0</v>
      </c>
      <c r="J23" s="32">
        <v>4400</v>
      </c>
      <c r="K23" s="17">
        <v>4.1790931367893164E-2</v>
      </c>
    </row>
    <row r="24" spans="1:11" x14ac:dyDescent="0.25">
      <c r="A24" s="15" t="s">
        <v>132</v>
      </c>
      <c r="B24" s="32">
        <v>590</v>
      </c>
      <c r="C24" s="17">
        <v>1.358695652173913E-2</v>
      </c>
      <c r="D24" s="32">
        <v>604</v>
      </c>
      <c r="E24" s="17">
        <v>1.2000317889215607E-2</v>
      </c>
      <c r="F24" s="32">
        <v>84</v>
      </c>
      <c r="G24" s="17">
        <v>7.3157986413516811E-3</v>
      </c>
      <c r="H24" s="33">
        <v>0</v>
      </c>
      <c r="I24" s="17">
        <v>0</v>
      </c>
      <c r="J24" s="32">
        <v>1278</v>
      </c>
      <c r="K24" s="17">
        <v>1.2138365974583516E-2</v>
      </c>
    </row>
    <row r="25" spans="1:11" x14ac:dyDescent="0.25">
      <c r="A25" s="15" t="s">
        <v>133</v>
      </c>
      <c r="B25" s="32">
        <v>1300</v>
      </c>
      <c r="C25" s="17">
        <v>2.9937361827560793E-2</v>
      </c>
      <c r="D25" s="32">
        <v>1444</v>
      </c>
      <c r="E25" s="17">
        <v>2.8689501708654527E-2</v>
      </c>
      <c r="F25" s="32">
        <v>240</v>
      </c>
      <c r="G25" s="17">
        <v>2.0902281832433377E-2</v>
      </c>
      <c r="H25" s="33">
        <v>0</v>
      </c>
      <c r="I25" s="17">
        <v>0</v>
      </c>
      <c r="J25" s="32">
        <v>2984</v>
      </c>
      <c r="K25" s="17">
        <v>2.8341849818589369E-2</v>
      </c>
    </row>
    <row r="26" spans="1:11" x14ac:dyDescent="0.25">
      <c r="A26" s="15" t="s">
        <v>134</v>
      </c>
      <c r="B26" s="32">
        <v>632</v>
      </c>
      <c r="C26" s="17">
        <v>1.455416359616802E-2</v>
      </c>
      <c r="D26" s="32">
        <v>728</v>
      </c>
      <c r="E26" s="17">
        <v>1.4463959310180402E-2</v>
      </c>
      <c r="F26" s="32">
        <v>175</v>
      </c>
      <c r="G26" s="17">
        <v>1.5241247169482669E-2</v>
      </c>
      <c r="H26" s="33">
        <v>6</v>
      </c>
      <c r="I26" s="17">
        <v>0.125</v>
      </c>
      <c r="J26" s="32">
        <v>1541</v>
      </c>
      <c r="K26" s="17">
        <v>1.4636323917709857E-2</v>
      </c>
    </row>
    <row r="27" spans="1:11" x14ac:dyDescent="0.25">
      <c r="A27" s="15" t="s">
        <v>135</v>
      </c>
      <c r="B27" s="32">
        <v>315</v>
      </c>
      <c r="C27" s="17">
        <v>7.2540530582166536E-3</v>
      </c>
      <c r="D27" s="32">
        <v>358</v>
      </c>
      <c r="E27" s="17">
        <v>7.1127711992370665E-3</v>
      </c>
      <c r="F27" s="32">
        <v>69</v>
      </c>
      <c r="G27" s="17">
        <v>6.0094060268245956E-3</v>
      </c>
      <c r="H27" s="33">
        <v>1</v>
      </c>
      <c r="I27" s="17">
        <v>2.0833333333333329E-2</v>
      </c>
      <c r="J27" s="32">
        <v>743</v>
      </c>
      <c r="K27" s="17">
        <v>7.0569686378055959E-3</v>
      </c>
    </row>
    <row r="28" spans="1:11" x14ac:dyDescent="0.25">
      <c r="A28" s="15" t="s">
        <v>136</v>
      </c>
      <c r="B28" s="32">
        <v>1170</v>
      </c>
      <c r="C28" s="17">
        <v>2.6943625644804715E-2</v>
      </c>
      <c r="D28" s="32">
        <v>1516</v>
      </c>
      <c r="E28" s="17">
        <v>3.0120003178892157E-2</v>
      </c>
      <c r="F28" s="32">
        <v>344</v>
      </c>
      <c r="G28" s="17">
        <v>2.9959937293154503E-2</v>
      </c>
      <c r="H28" s="33">
        <v>3</v>
      </c>
      <c r="I28" s="17">
        <v>6.25E-2</v>
      </c>
      <c r="J28" s="32">
        <v>3033</v>
      </c>
      <c r="K28" s="17">
        <v>2.8807248827004538E-2</v>
      </c>
    </row>
    <row r="29" spans="1:11" x14ac:dyDescent="0.25">
      <c r="A29" s="15" t="s">
        <v>137</v>
      </c>
      <c r="B29" s="32">
        <v>348</v>
      </c>
      <c r="C29" s="17">
        <v>8.0140014738393512E-3</v>
      </c>
      <c r="D29" s="32">
        <v>528</v>
      </c>
      <c r="E29" s="17">
        <v>1.0490344115075895E-2</v>
      </c>
      <c r="F29" s="32">
        <v>100</v>
      </c>
      <c r="G29" s="17">
        <v>8.7092840968472415E-3</v>
      </c>
      <c r="H29" s="33">
        <v>1</v>
      </c>
      <c r="I29" s="17">
        <v>2.0833333333333329E-2</v>
      </c>
      <c r="J29" s="32">
        <v>977</v>
      </c>
      <c r="K29" s="17">
        <v>9.279486351461733E-3</v>
      </c>
    </row>
    <row r="30" spans="1:11" x14ac:dyDescent="0.25">
      <c r="A30" s="15" t="s">
        <v>138</v>
      </c>
      <c r="B30" s="32">
        <v>1232</v>
      </c>
      <c r="C30" s="17">
        <v>2.8371407516580693E-2</v>
      </c>
      <c r="D30" s="32">
        <v>1632</v>
      </c>
      <c r="E30" s="17">
        <v>3.2424699992052761E-2</v>
      </c>
      <c r="F30" s="32">
        <v>420</v>
      </c>
      <c r="G30" s="17">
        <v>3.6578993206758406E-2</v>
      </c>
      <c r="H30" s="33">
        <v>0</v>
      </c>
      <c r="I30" s="17">
        <v>0</v>
      </c>
      <c r="J30" s="32">
        <v>3284</v>
      </c>
      <c r="K30" s="17">
        <v>3.11912315027639E-2</v>
      </c>
    </row>
    <row r="31" spans="1:11" x14ac:dyDescent="0.25">
      <c r="A31" s="15" t="s">
        <v>139</v>
      </c>
      <c r="B31" s="32">
        <v>626</v>
      </c>
      <c r="C31" s="17">
        <v>1.4415991156963893E-2</v>
      </c>
      <c r="D31" s="32">
        <v>848</v>
      </c>
      <c r="E31" s="17">
        <v>1.6848128427243106E-2</v>
      </c>
      <c r="F31" s="32">
        <v>218</v>
      </c>
      <c r="G31" s="17">
        <v>1.8986239331126982E-2</v>
      </c>
      <c r="H31" s="33">
        <v>0</v>
      </c>
      <c r="I31" s="17">
        <v>0</v>
      </c>
      <c r="J31" s="32">
        <v>1692</v>
      </c>
      <c r="K31" s="17">
        <v>1.6070512698744373E-2</v>
      </c>
    </row>
    <row r="32" spans="1:11" x14ac:dyDescent="0.25">
      <c r="A32" s="15" t="s">
        <v>163</v>
      </c>
      <c r="B32" s="32">
        <v>347</v>
      </c>
      <c r="C32" s="17">
        <v>7.9909727339719985E-3</v>
      </c>
      <c r="D32" s="32">
        <v>273</v>
      </c>
      <c r="E32" s="17">
        <v>5.4239847413176511E-3</v>
      </c>
      <c r="F32" s="32">
        <v>71</v>
      </c>
      <c r="G32" s="17">
        <v>6.1835917087615403E-3</v>
      </c>
      <c r="H32" s="33">
        <v>0</v>
      </c>
      <c r="I32" s="17">
        <v>0</v>
      </c>
      <c r="J32" s="32">
        <v>691</v>
      </c>
      <c r="K32" s="17">
        <v>6.5630758125486766E-3</v>
      </c>
    </row>
    <row r="33" spans="1:11" x14ac:dyDescent="0.25">
      <c r="A33" s="15" t="s">
        <v>141</v>
      </c>
      <c r="B33" s="32">
        <v>164</v>
      </c>
      <c r="C33" s="17">
        <v>3.7767133382461317E-3</v>
      </c>
      <c r="D33" s="32">
        <v>215</v>
      </c>
      <c r="E33" s="17">
        <v>4.2716363347373443E-3</v>
      </c>
      <c r="F33" s="32">
        <v>62</v>
      </c>
      <c r="G33" s="17">
        <v>5.3997561400452891E-3</v>
      </c>
      <c r="H33" s="33">
        <v>0</v>
      </c>
      <c r="I33" s="17">
        <v>0</v>
      </c>
      <c r="J33" s="32">
        <v>441</v>
      </c>
      <c r="K33" s="17">
        <v>4.1885910757365639E-3</v>
      </c>
    </row>
    <row r="34" spans="1:11" x14ac:dyDescent="0.25">
      <c r="A34" s="15" t="s">
        <v>142</v>
      </c>
      <c r="B34" s="32">
        <v>258</v>
      </c>
      <c r="C34" s="17">
        <v>5.9414148857774504E-3</v>
      </c>
      <c r="D34" s="32">
        <v>396</v>
      </c>
      <c r="E34" s="17">
        <v>7.8677580863069224E-3</v>
      </c>
      <c r="F34" s="32">
        <v>100</v>
      </c>
      <c r="G34" s="17">
        <v>8.7092840968472415E-3</v>
      </c>
      <c r="H34" s="33">
        <v>0</v>
      </c>
      <c r="I34" s="17">
        <v>0</v>
      </c>
      <c r="J34" s="32">
        <v>754</v>
      </c>
      <c r="K34" s="17">
        <v>7.1614459662253278E-3</v>
      </c>
    </row>
    <row r="35" spans="1:11" x14ac:dyDescent="0.25">
      <c r="A35" s="15" t="s">
        <v>164</v>
      </c>
      <c r="B35" s="32">
        <v>1055</v>
      </c>
      <c r="C35" s="17">
        <v>2.4295320560058949E-2</v>
      </c>
      <c r="D35" s="32">
        <v>1642</v>
      </c>
      <c r="E35" s="17">
        <v>3.2623380751807998E-2</v>
      </c>
      <c r="F35" s="32">
        <v>275</v>
      </c>
      <c r="G35" s="17">
        <v>2.3950531266329907E-2</v>
      </c>
      <c r="H35" s="33">
        <v>2</v>
      </c>
      <c r="I35" s="17">
        <v>4.1666666666666657E-2</v>
      </c>
      <c r="J35" s="32">
        <v>2974</v>
      </c>
      <c r="K35" s="17">
        <v>2.8246870429116885E-2</v>
      </c>
    </row>
    <row r="36" spans="1:11" x14ac:dyDescent="0.25">
      <c r="A36" s="15" t="s">
        <v>143</v>
      </c>
      <c r="B36" s="32">
        <v>388</v>
      </c>
      <c r="C36" s="17">
        <v>8.9351510685335301E-3</v>
      </c>
      <c r="D36" s="32">
        <v>494</v>
      </c>
      <c r="E36" s="17">
        <v>9.8148295319081275E-3</v>
      </c>
      <c r="F36" s="32">
        <v>128</v>
      </c>
      <c r="G36" s="17">
        <v>1.1147883643964468E-2</v>
      </c>
      <c r="H36" s="33">
        <v>2</v>
      </c>
      <c r="I36" s="17">
        <v>4.1666666666666657E-2</v>
      </c>
      <c r="J36" s="32">
        <v>1012</v>
      </c>
      <c r="K36" s="17">
        <v>9.6119142146154288E-3</v>
      </c>
    </row>
    <row r="37" spans="1:11" x14ac:dyDescent="0.25">
      <c r="A37" s="15" t="s">
        <v>144</v>
      </c>
      <c r="B37" s="32">
        <v>2167</v>
      </c>
      <c r="C37" s="17">
        <v>4.9903279292557112E-2</v>
      </c>
      <c r="D37" s="32">
        <v>2702</v>
      </c>
      <c r="E37" s="17">
        <v>5.3683541285861877E-2</v>
      </c>
      <c r="F37" s="32">
        <v>753</v>
      </c>
      <c r="G37" s="17">
        <v>6.5580909249259717E-2</v>
      </c>
      <c r="H37" s="33">
        <v>1</v>
      </c>
      <c r="I37" s="17">
        <v>2.0833333333333329E-2</v>
      </c>
      <c r="J37" s="32">
        <v>5623</v>
      </c>
      <c r="K37" s="17">
        <v>5.3406910700378028E-2</v>
      </c>
    </row>
    <row r="38" spans="1:11" x14ac:dyDescent="0.25">
      <c r="A38" s="15" t="s">
        <v>145</v>
      </c>
      <c r="B38" s="32">
        <v>177</v>
      </c>
      <c r="C38" s="17">
        <v>4.076086956521739E-3</v>
      </c>
      <c r="D38" s="32">
        <v>229</v>
      </c>
      <c r="E38" s="17">
        <v>4.5497893983946595E-3</v>
      </c>
      <c r="F38" s="32">
        <v>73</v>
      </c>
      <c r="G38" s="17">
        <v>6.3577773906984851E-3</v>
      </c>
      <c r="H38" s="33">
        <v>0</v>
      </c>
      <c r="I38" s="17">
        <v>0</v>
      </c>
      <c r="J38" s="32">
        <v>479</v>
      </c>
      <c r="K38" s="17">
        <v>4.549512755732006E-3</v>
      </c>
    </row>
    <row r="39" spans="1:11" x14ac:dyDescent="0.25">
      <c r="A39" s="15" t="s">
        <v>146</v>
      </c>
      <c r="B39" s="32">
        <v>566</v>
      </c>
      <c r="C39" s="17">
        <v>1.3034266764922621E-2</v>
      </c>
      <c r="D39" s="32">
        <v>924</v>
      </c>
      <c r="E39" s="17">
        <v>1.8358102201382818E-2</v>
      </c>
      <c r="F39" s="32">
        <v>260</v>
      </c>
      <c r="G39" s="17">
        <v>2.2644138651802825E-2</v>
      </c>
      <c r="H39" s="33">
        <v>0</v>
      </c>
      <c r="I39" s="17">
        <v>0</v>
      </c>
      <c r="J39" s="32">
        <v>1750</v>
      </c>
      <c r="K39" s="17">
        <v>1.6621393157684784E-2</v>
      </c>
    </row>
    <row r="40" spans="1:11" x14ac:dyDescent="0.25">
      <c r="A40" s="15" t="s">
        <v>147</v>
      </c>
      <c r="B40" s="32">
        <v>275</v>
      </c>
      <c r="C40" s="17">
        <v>6.3329034635224764E-3</v>
      </c>
      <c r="D40" s="32">
        <v>385</v>
      </c>
      <c r="E40" s="17">
        <v>7.6492092505761741E-3</v>
      </c>
      <c r="F40" s="32">
        <v>103</v>
      </c>
      <c r="G40" s="17">
        <v>8.9705626197526568E-3</v>
      </c>
      <c r="H40" s="33">
        <v>0</v>
      </c>
      <c r="I40" s="17">
        <v>0</v>
      </c>
      <c r="J40" s="32">
        <v>763</v>
      </c>
      <c r="K40" s="17">
        <v>7.2469274167505648E-3</v>
      </c>
    </row>
    <row r="41" spans="1:11" x14ac:dyDescent="0.25">
      <c r="A41" s="15" t="s">
        <v>148</v>
      </c>
      <c r="B41" s="32">
        <v>143</v>
      </c>
      <c r="C41" s="17">
        <v>3.2931098010316874E-3</v>
      </c>
      <c r="D41" s="32">
        <v>218</v>
      </c>
      <c r="E41" s="17">
        <v>4.3312405626639112E-3</v>
      </c>
      <c r="F41" s="32">
        <v>45</v>
      </c>
      <c r="G41" s="17">
        <v>3.919177843581258E-3</v>
      </c>
      <c r="H41" s="33">
        <v>0</v>
      </c>
      <c r="I41" s="17">
        <v>0</v>
      </c>
      <c r="J41" s="32">
        <v>406</v>
      </c>
      <c r="K41" s="17">
        <v>3.8561632125828694E-3</v>
      </c>
    </row>
    <row r="42" spans="1:11" x14ac:dyDescent="0.25">
      <c r="A42" s="15" t="s">
        <v>149</v>
      </c>
      <c r="B42" s="32">
        <v>119</v>
      </c>
      <c r="C42" s="17">
        <v>2.7404200442151805E-3</v>
      </c>
      <c r="D42" s="32">
        <v>164</v>
      </c>
      <c r="E42" s="17">
        <v>3.2583644599856955E-3</v>
      </c>
      <c r="F42" s="32">
        <v>37</v>
      </c>
      <c r="G42" s="17">
        <v>3.2224351158334787E-3</v>
      </c>
      <c r="H42" s="33">
        <v>0</v>
      </c>
      <c r="I42" s="17">
        <v>0</v>
      </c>
      <c r="J42" s="32">
        <v>320</v>
      </c>
      <c r="K42" s="17">
        <v>3.039340463119503E-3</v>
      </c>
    </row>
    <row r="43" spans="1:11" x14ac:dyDescent="0.25">
      <c r="A43" s="15" t="s">
        <v>150</v>
      </c>
      <c r="B43" s="32">
        <v>216</v>
      </c>
      <c r="C43" s="17">
        <v>4.9742078113485626E-3</v>
      </c>
      <c r="D43" s="32">
        <v>338</v>
      </c>
      <c r="E43" s="17">
        <v>6.7154096797266164E-3</v>
      </c>
      <c r="F43" s="32">
        <v>82</v>
      </c>
      <c r="G43" s="17">
        <v>7.1416129594147363E-3</v>
      </c>
      <c r="H43" s="33">
        <v>0</v>
      </c>
      <c r="I43" s="17">
        <v>0</v>
      </c>
      <c r="J43" s="32">
        <v>636</v>
      </c>
      <c r="K43" s="17">
        <v>6.0406891704500136E-3</v>
      </c>
    </row>
    <row r="44" spans="1:11" x14ac:dyDescent="0.25">
      <c r="A44" s="15" t="s">
        <v>151</v>
      </c>
      <c r="B44" s="32">
        <v>174</v>
      </c>
      <c r="C44" s="17">
        <v>4.0070007369196756E-3</v>
      </c>
      <c r="D44" s="32">
        <v>249</v>
      </c>
      <c r="E44" s="17">
        <v>4.9471509179051104E-3</v>
      </c>
      <c r="F44" s="32">
        <v>49</v>
      </c>
      <c r="G44" s="17">
        <v>4.2675492074551466E-3</v>
      </c>
      <c r="H44" s="33">
        <v>0</v>
      </c>
      <c r="I44" s="17">
        <v>0</v>
      </c>
      <c r="J44" s="32">
        <v>472</v>
      </c>
      <c r="K44" s="17">
        <v>4.4830271831012673E-3</v>
      </c>
    </row>
    <row r="45" spans="1:11" x14ac:dyDescent="0.25">
      <c r="A45" s="15" t="s">
        <v>152</v>
      </c>
      <c r="B45" s="32">
        <v>81</v>
      </c>
      <c r="C45" s="17">
        <v>1.8653279292557112E-3</v>
      </c>
      <c r="D45" s="32">
        <v>135</v>
      </c>
      <c r="E45" s="17">
        <v>2.6821902566955421E-3</v>
      </c>
      <c r="F45" s="32">
        <v>37</v>
      </c>
      <c r="G45" s="17">
        <v>3.2224351158334787E-3</v>
      </c>
      <c r="H45" s="33">
        <v>0</v>
      </c>
      <c r="I45" s="17">
        <v>0</v>
      </c>
      <c r="J45" s="32">
        <v>253</v>
      </c>
      <c r="K45" s="17">
        <v>2.4029785536538572E-3</v>
      </c>
    </row>
    <row r="46" spans="1:11" x14ac:dyDescent="0.25">
      <c r="A46" s="15" t="s">
        <v>153</v>
      </c>
      <c r="B46" s="32">
        <v>450</v>
      </c>
      <c r="C46" s="17">
        <v>1.0362932940309506E-2</v>
      </c>
      <c r="D46" s="32">
        <v>503</v>
      </c>
      <c r="E46" s="17">
        <v>9.9936422156878327E-3</v>
      </c>
      <c r="F46" s="32">
        <v>96</v>
      </c>
      <c r="G46" s="17">
        <v>8.3609127329733503E-3</v>
      </c>
      <c r="H46" s="33">
        <v>1</v>
      </c>
      <c r="I46" s="17">
        <v>2.0833333333333329E-2</v>
      </c>
      <c r="J46" s="32">
        <v>1050</v>
      </c>
      <c r="K46" s="17">
        <v>9.9728358946108691E-3</v>
      </c>
    </row>
    <row r="47" spans="1:11" x14ac:dyDescent="0.25">
      <c r="A47" s="15" t="s">
        <v>154</v>
      </c>
      <c r="B47" s="32">
        <v>972</v>
      </c>
      <c r="C47" s="17">
        <v>2.2383935151068533E-2</v>
      </c>
      <c r="D47" s="32">
        <v>1287</v>
      </c>
      <c r="E47" s="17">
        <v>2.5570213780497498E-2</v>
      </c>
      <c r="F47" s="32">
        <v>327</v>
      </c>
      <c r="G47" s="17">
        <v>2.8479358996690473E-2</v>
      </c>
      <c r="H47" s="33">
        <v>0</v>
      </c>
      <c r="I47" s="17">
        <v>0</v>
      </c>
      <c r="J47" s="32">
        <v>2586</v>
      </c>
      <c r="K47" s="17">
        <v>2.4561670117584488E-2</v>
      </c>
    </row>
    <row r="48" spans="1:11" x14ac:dyDescent="0.25">
      <c r="A48" s="15" t="s">
        <v>155</v>
      </c>
      <c r="B48" s="32">
        <v>115</v>
      </c>
      <c r="C48" s="17">
        <v>2.6483050847457622E-3</v>
      </c>
      <c r="D48" s="32">
        <v>182</v>
      </c>
      <c r="E48" s="17">
        <v>3.6159898275451006E-3</v>
      </c>
      <c r="F48" s="32">
        <v>65</v>
      </c>
      <c r="G48" s="17">
        <v>5.6610346629507062E-3</v>
      </c>
      <c r="H48" s="33">
        <v>1</v>
      </c>
      <c r="I48" s="17">
        <v>2.0833333333333329E-2</v>
      </c>
      <c r="J48" s="32">
        <v>363</v>
      </c>
      <c r="K48" s="17">
        <v>3.4477518378511862E-3</v>
      </c>
    </row>
    <row r="49" spans="1:11" x14ac:dyDescent="0.25">
      <c r="A49" s="15" t="s">
        <v>156</v>
      </c>
      <c r="B49" s="32">
        <v>367</v>
      </c>
      <c r="C49" s="17">
        <v>8.4515475313190862E-3</v>
      </c>
      <c r="D49" s="32">
        <v>399</v>
      </c>
      <c r="E49" s="17">
        <v>7.9273623142334902E-3</v>
      </c>
      <c r="F49" s="32">
        <v>172</v>
      </c>
      <c r="G49" s="17">
        <v>1.4979968646577252E-2</v>
      </c>
      <c r="H49" s="33">
        <v>2</v>
      </c>
      <c r="I49" s="17">
        <v>4.1666666666666657E-2</v>
      </c>
      <c r="J49" s="32">
        <v>940</v>
      </c>
      <c r="K49" s="17">
        <v>8.9280626104135397E-3</v>
      </c>
    </row>
    <row r="50" spans="1:11" x14ac:dyDescent="0.25">
      <c r="A50" s="18" t="s">
        <v>159</v>
      </c>
      <c r="B50" s="34">
        <v>35</v>
      </c>
      <c r="C50" s="20">
        <v>8.060058953574061E-4</v>
      </c>
      <c r="D50" s="34">
        <v>0</v>
      </c>
      <c r="E50" s="20">
        <v>0</v>
      </c>
      <c r="F50" s="34">
        <v>0</v>
      </c>
      <c r="G50" s="20">
        <v>0</v>
      </c>
      <c r="H50" s="35">
        <v>0</v>
      </c>
      <c r="I50" s="20">
        <v>0</v>
      </c>
      <c r="J50" s="34">
        <v>35</v>
      </c>
      <c r="K50" s="20">
        <v>3.3242786315369565E-4</v>
      </c>
    </row>
    <row r="51" spans="1:11" ht="15.75" thickBot="1" x14ac:dyDescent="0.3">
      <c r="A51" s="18" t="s">
        <v>165</v>
      </c>
      <c r="B51" s="34">
        <v>100</v>
      </c>
      <c r="C51" s="20">
        <v>2.3028739867354459E-3</v>
      </c>
      <c r="D51" s="34">
        <v>20</v>
      </c>
      <c r="E51" s="20">
        <v>3.973615195104506E-4</v>
      </c>
      <c r="F51" s="34">
        <v>12</v>
      </c>
      <c r="G51" s="20">
        <v>1.0451140916216688E-3</v>
      </c>
      <c r="H51" s="35">
        <v>0</v>
      </c>
      <c r="I51" s="20">
        <v>0</v>
      </c>
      <c r="J51" s="34">
        <v>132</v>
      </c>
      <c r="K51" s="20">
        <v>1.253727941036795E-3</v>
      </c>
    </row>
    <row r="52" spans="1:11" ht="15.75" thickBot="1" x14ac:dyDescent="0.3">
      <c r="A52" s="21" t="s">
        <v>64</v>
      </c>
      <c r="B52" s="22">
        <v>43424</v>
      </c>
      <c r="C52" s="23">
        <v>1</v>
      </c>
      <c r="D52" s="22">
        <v>50332</v>
      </c>
      <c r="E52" s="23">
        <v>1</v>
      </c>
      <c r="F52" s="22">
        <v>11482</v>
      </c>
      <c r="G52" s="23">
        <v>1</v>
      </c>
      <c r="H52" s="36">
        <v>48</v>
      </c>
      <c r="I52" s="23">
        <v>1</v>
      </c>
      <c r="J52" s="22">
        <v>105286</v>
      </c>
      <c r="K52" s="23">
        <v>1</v>
      </c>
    </row>
    <row r="53" spans="1:11" x14ac:dyDescent="0.25">
      <c r="J53" s="107"/>
    </row>
  </sheetData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1:V56"/>
  <sheetViews>
    <sheetView zoomScale="73" zoomScaleNormal="73" workbookViewId="0">
      <selection sqref="A1:V1"/>
    </sheetView>
  </sheetViews>
  <sheetFormatPr defaultColWidth="8.85546875" defaultRowHeight="15" x14ac:dyDescent="0.25"/>
  <cols>
    <col min="1" max="1" width="57.28515625" style="89" bestFit="1" customWidth="1"/>
    <col min="2" max="2" width="11" style="89" customWidth="1"/>
    <col min="3" max="22" width="10" style="89" customWidth="1"/>
    <col min="23" max="16384" width="8.85546875" style="89"/>
  </cols>
  <sheetData>
    <row r="1" spans="1:22" ht="25.15" customHeight="1" thickTop="1" thickBot="1" x14ac:dyDescent="0.3">
      <c r="A1" s="151" t="s">
        <v>189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67"/>
    </row>
    <row r="2" spans="1:22" ht="25.15" customHeight="1" thickTop="1" thickBot="1" x14ac:dyDescent="0.3">
      <c r="A2" s="160" t="s">
        <v>17</v>
      </c>
      <c r="B2" s="170" t="s">
        <v>71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60" t="s">
        <v>66</v>
      </c>
      <c r="V2" s="172"/>
    </row>
    <row r="3" spans="1:22" ht="25.15" customHeight="1" thickBot="1" x14ac:dyDescent="0.3">
      <c r="A3" s="168"/>
      <c r="B3" s="173" t="s">
        <v>72</v>
      </c>
      <c r="C3" s="174"/>
      <c r="D3" s="174"/>
      <c r="E3" s="174"/>
      <c r="F3" s="174"/>
      <c r="G3" s="174"/>
      <c r="H3" s="174"/>
      <c r="I3" s="175"/>
      <c r="J3" s="176"/>
      <c r="K3" s="174" t="s">
        <v>73</v>
      </c>
      <c r="L3" s="175"/>
      <c r="M3" s="175"/>
      <c r="N3" s="175"/>
      <c r="O3" s="175"/>
      <c r="P3" s="175"/>
      <c r="Q3" s="175"/>
      <c r="R3" s="175"/>
      <c r="S3" s="177"/>
      <c r="T3" s="178"/>
      <c r="U3" s="160"/>
      <c r="V3" s="172"/>
    </row>
    <row r="4" spans="1:22" ht="25.15" customHeight="1" thickBot="1" x14ac:dyDescent="0.3">
      <c r="A4" s="168"/>
      <c r="B4" s="173" t="s">
        <v>65</v>
      </c>
      <c r="C4" s="175"/>
      <c r="D4" s="175"/>
      <c r="E4" s="175"/>
      <c r="F4" s="175"/>
      <c r="G4" s="175"/>
      <c r="H4" s="175"/>
      <c r="I4" s="179" t="s">
        <v>75</v>
      </c>
      <c r="J4" s="180"/>
      <c r="K4" s="173" t="s">
        <v>65</v>
      </c>
      <c r="L4" s="174"/>
      <c r="M4" s="174"/>
      <c r="N4" s="174"/>
      <c r="O4" s="174"/>
      <c r="P4" s="174"/>
      <c r="Q4" s="174"/>
      <c r="R4" s="183"/>
      <c r="S4" s="179" t="s">
        <v>76</v>
      </c>
      <c r="T4" s="180"/>
      <c r="U4" s="160"/>
      <c r="V4" s="172"/>
    </row>
    <row r="5" spans="1:22" ht="25.15" customHeight="1" x14ac:dyDescent="0.25">
      <c r="A5" s="168"/>
      <c r="B5" s="166" t="s">
        <v>67</v>
      </c>
      <c r="C5" s="165"/>
      <c r="D5" s="166" t="s">
        <v>68</v>
      </c>
      <c r="E5" s="165"/>
      <c r="F5" s="185" t="s">
        <v>69</v>
      </c>
      <c r="G5" s="186"/>
      <c r="H5" s="38" t="s">
        <v>70</v>
      </c>
      <c r="I5" s="181"/>
      <c r="J5" s="182"/>
      <c r="K5" s="185" t="s">
        <v>67</v>
      </c>
      <c r="L5" s="186"/>
      <c r="M5" s="187" t="s">
        <v>68</v>
      </c>
      <c r="N5" s="188"/>
      <c r="O5" s="166" t="s">
        <v>69</v>
      </c>
      <c r="P5" s="165"/>
      <c r="Q5" s="162" t="s">
        <v>70</v>
      </c>
      <c r="R5" s="162"/>
      <c r="S5" s="184"/>
      <c r="T5" s="182"/>
      <c r="U5" s="160"/>
      <c r="V5" s="172"/>
    </row>
    <row r="6" spans="1:22" ht="25.15" customHeight="1" thickBot="1" x14ac:dyDescent="0.3">
      <c r="A6" s="169"/>
      <c r="B6" s="26" t="s">
        <v>18</v>
      </c>
      <c r="C6" s="25" t="s">
        <v>19</v>
      </c>
      <c r="D6" s="26" t="s">
        <v>18</v>
      </c>
      <c r="E6" s="25" t="s">
        <v>19</v>
      </c>
      <c r="F6" s="24" t="s">
        <v>18</v>
      </c>
      <c r="G6" s="39" t="s">
        <v>19</v>
      </c>
      <c r="H6" s="40" t="s">
        <v>18</v>
      </c>
      <c r="I6" s="27" t="s">
        <v>18</v>
      </c>
      <c r="J6" s="41" t="s">
        <v>19</v>
      </c>
      <c r="K6" s="24" t="s">
        <v>18</v>
      </c>
      <c r="L6" s="39" t="s">
        <v>19</v>
      </c>
      <c r="M6" s="26" t="s">
        <v>18</v>
      </c>
      <c r="N6" s="25" t="s">
        <v>19</v>
      </c>
      <c r="O6" s="42" t="s">
        <v>18</v>
      </c>
      <c r="P6" s="43" t="s">
        <v>19</v>
      </c>
      <c r="Q6" s="24" t="s">
        <v>18</v>
      </c>
      <c r="R6" s="39" t="s">
        <v>19</v>
      </c>
      <c r="S6" s="44" t="s">
        <v>18</v>
      </c>
      <c r="T6" s="45" t="s">
        <v>19</v>
      </c>
      <c r="U6" s="42" t="s">
        <v>18</v>
      </c>
      <c r="V6" s="46" t="s">
        <v>19</v>
      </c>
    </row>
    <row r="7" spans="1:22" ht="28.5" x14ac:dyDescent="0.25">
      <c r="A7" s="12" t="s">
        <v>113</v>
      </c>
      <c r="B7" s="29">
        <f>VLOOKUP(A7,[1]Sheet1!$A$416:$AE$466,2,FALSE)</f>
        <v>1743</v>
      </c>
      <c r="C7" s="30">
        <f>VLOOKUP(A7,[1]Sheet1!$A$416:$AE$466,3,FALSE)/100</f>
        <v>0.10521550162984428</v>
      </c>
      <c r="D7" s="29">
        <f>VLOOKUP(A7,[1]Sheet1!$A$416:$AE$466,4,FALSE)</f>
        <v>1235</v>
      </c>
      <c r="E7" s="30">
        <f>VLOOKUP(A7,[1]Sheet1!$A$416:$AE$466,5,FALSE)/100</f>
        <v>8.4093694675200878E-2</v>
      </c>
      <c r="F7" s="29">
        <f>VLOOKUP(A7,[1]Sheet1!$A$416:$AE$466,6,FALSE)</f>
        <v>292</v>
      </c>
      <c r="G7" s="30">
        <f>VLOOKUP(A7,[1]Sheet1!$A$416:$AE$466,7,FALSE)/100</f>
        <v>0.10058560110230795</v>
      </c>
      <c r="H7" s="47">
        <f>VLOOKUP(A7,[1]Sheet1!$A$416:$AE$466,8,FALSE)</f>
        <v>0</v>
      </c>
      <c r="I7" s="29">
        <f>VLOOKUP(A7,[1]Sheet1!$A$416:$AE$466,10,FALSE)</f>
        <v>3270</v>
      </c>
      <c r="J7" s="30">
        <f>VLOOKUP(A7,[1]Sheet1!$A$416:$AE$466,11,FALSE)/100</f>
        <v>9.5731600210785181E-2</v>
      </c>
      <c r="K7" s="29">
        <f>VLOOKUP(A7,[1]Sheet1!$A$416:$AE$466,12,FALSE)</f>
        <v>2020</v>
      </c>
      <c r="L7" s="30">
        <f>VLOOKUP(A7,[1]Sheet1!$A$416:$AE$466,13,FALSE)/100</f>
        <v>7.5210365626628931E-2</v>
      </c>
      <c r="M7" s="29">
        <f>VLOOKUP(A7,[1]Sheet1!$A$416:$AE$466,14,FALSE)</f>
        <v>2259</v>
      </c>
      <c r="N7" s="30">
        <f>VLOOKUP(A7,[1]Sheet1!$A$416:$AE$466,15,FALSE)/100</f>
        <v>6.3373169500084175E-2</v>
      </c>
      <c r="O7" s="29">
        <f>VLOOKUP(A7,[1]Sheet1!$A$416:$AE$466,16,FALSE)</f>
        <v>680</v>
      </c>
      <c r="P7" s="30">
        <f>VLOOKUP(A7,[1]Sheet1!$A$416:$AE$466,17,FALSE)/100</f>
        <v>7.926331740296072E-2</v>
      </c>
      <c r="Q7" s="29">
        <f>VLOOKUP(A7,[1]Sheet1!$A$416:$AE$466,18,FALSE)</f>
        <v>1</v>
      </c>
      <c r="R7" s="30">
        <f>VLOOKUP(A7,[1]Sheet1!$A$416:$AE$466,19,FALSE)/100</f>
        <v>2.2222222222222223E-2</v>
      </c>
      <c r="S7" s="29">
        <f>VLOOKUP(A7,[1]Sheet1!$A$416:$AE$466,20,FALSE)</f>
        <v>4960</v>
      </c>
      <c r="T7" s="30">
        <f>VLOOKUP(A7,[1]Sheet1!$A$416:$AE$466,21,FALSE)/100</f>
        <v>6.9733438308401757E-2</v>
      </c>
      <c r="U7" s="29">
        <f>VLOOKUP(A7,[1]Sheet1!$A$416:$AE$466,22,FALSE)</f>
        <v>8230</v>
      </c>
      <c r="V7" s="30">
        <f>VLOOKUP(A7,[1]Sheet1!$A$416:$AE$466,23,FALSE)/100</f>
        <v>7.8168037535854717E-2</v>
      </c>
    </row>
    <row r="8" spans="1:22" x14ac:dyDescent="0.25">
      <c r="A8" s="12" t="s">
        <v>114</v>
      </c>
      <c r="B8" s="32">
        <f>VLOOKUP(A8,[1]Sheet1!$A$416:$AE$466,2,FALSE)</f>
        <v>1702</v>
      </c>
      <c r="C8" s="17">
        <f>VLOOKUP(A8,[1]Sheet1!$A$416:$AE$466,3,FALSE)/100</f>
        <v>0.10274055293975612</v>
      </c>
      <c r="D8" s="32">
        <f>VLOOKUP(A8,[1]Sheet1!$A$416:$AE$466,4,FALSE)</f>
        <v>1328</v>
      </c>
      <c r="E8" s="17">
        <f>VLOOKUP(A8,[1]Sheet1!$A$416:$AE$466,5,FALSE)/100</f>
        <v>9.0426256298515598E-2</v>
      </c>
      <c r="F8" s="32">
        <f>VLOOKUP(A8,[1]Sheet1!$A$416:$AE$466,6,FALSE)</f>
        <v>240</v>
      </c>
      <c r="G8" s="17">
        <f>VLOOKUP(A8,[1]Sheet1!$A$416:$AE$466,7,FALSE)/100</f>
        <v>8.2673096796417503E-2</v>
      </c>
      <c r="H8" s="48">
        <f>VLOOKUP(A8,[1]Sheet1!$A$416:$AE$466,8,FALSE)</f>
        <v>1</v>
      </c>
      <c r="I8" s="32">
        <f>VLOOKUP(A8,[1]Sheet1!$A$416:$AE$466,10,FALSE)</f>
        <v>3271</v>
      </c>
      <c r="J8" s="17">
        <f>VLOOKUP(A8,[1]Sheet1!$A$416:$AE$466,11,FALSE)/100</f>
        <v>9.5760875929504066E-2</v>
      </c>
      <c r="K8" s="32">
        <f>VLOOKUP(A8,[1]Sheet1!$A$416:$AE$466,12,FALSE)</f>
        <v>2763</v>
      </c>
      <c r="L8" s="17">
        <f>VLOOKUP(A8,[1]Sheet1!$A$416:$AE$466,13,FALSE)/100</f>
        <v>0.10287437634969096</v>
      </c>
      <c r="M8" s="32">
        <f>VLOOKUP(A8,[1]Sheet1!$A$416:$AE$466,14,FALSE)</f>
        <v>3087</v>
      </c>
      <c r="N8" s="17">
        <f>VLOOKUP(A8,[1]Sheet1!$A$416:$AE$466,15,FALSE)/100</f>
        <v>8.6601582225214593E-2</v>
      </c>
      <c r="O8" s="32">
        <f>VLOOKUP(A8,[1]Sheet1!$A$416:$AE$466,16,FALSE)</f>
        <v>806</v>
      </c>
      <c r="P8" s="17">
        <f>VLOOKUP(A8,[1]Sheet1!$A$416:$AE$466,17,FALSE)/100</f>
        <v>9.3950343862921087E-2</v>
      </c>
      <c r="Q8" s="32">
        <f>VLOOKUP(A8,[1]Sheet1!$A$416:$AE$466,18,FALSE)</f>
        <v>5</v>
      </c>
      <c r="R8" s="17">
        <f>VLOOKUP(A8,[1]Sheet1!$A$416:$AE$466,19,FALSE)/100</f>
        <v>0.1111111111111111</v>
      </c>
      <c r="S8" s="32">
        <f>VLOOKUP(A8,[1]Sheet1!$A$416:$AE$466,20,FALSE)</f>
        <v>6661</v>
      </c>
      <c r="T8" s="17">
        <f>VLOOKUP(A8,[1]Sheet1!$A$416:$AE$466,21,FALSE)/100</f>
        <v>9.3648071083117762E-2</v>
      </c>
      <c r="U8" s="32">
        <f>VLOOKUP(A8,[1]Sheet1!$A$416:$AE$466,22,FALSE)</f>
        <v>9932</v>
      </c>
      <c r="V8" s="17">
        <f>VLOOKUP(A8,[1]Sheet1!$A$416:$AE$466,23,FALSE)/100</f>
        <v>9.4333529624071571E-2</v>
      </c>
    </row>
    <row r="9" spans="1:22" x14ac:dyDescent="0.25">
      <c r="A9" s="12" t="s">
        <v>115</v>
      </c>
      <c r="B9" s="32">
        <f>VLOOKUP(A9,[1]Sheet1!$A$416:$AE$466,2,FALSE)</f>
        <v>636</v>
      </c>
      <c r="C9" s="17">
        <f>VLOOKUP(A9,[1]Sheet1!$A$416:$AE$466,3,FALSE)/100</f>
        <v>3.8391886997464687E-2</v>
      </c>
      <c r="D9" s="32">
        <f>VLOOKUP(A9,[1]Sheet1!$A$416:$AE$466,4,FALSE)</f>
        <v>499</v>
      </c>
      <c r="E9" s="17">
        <f>VLOOKUP(A9,[1]Sheet1!$A$416:$AE$466,5,FALSE)/100</f>
        <v>3.39779381724091E-2</v>
      </c>
      <c r="F9" s="32">
        <f>VLOOKUP(A9,[1]Sheet1!$A$416:$AE$466,6,FALSE)</f>
        <v>104</v>
      </c>
      <c r="G9" s="17">
        <f>VLOOKUP(A9,[1]Sheet1!$A$416:$AE$466,7,FALSE)/100</f>
        <v>3.5825008611780916E-2</v>
      </c>
      <c r="H9" s="48">
        <f>VLOOKUP(A9,[1]Sheet1!$A$416:$AE$466,8,FALSE)</f>
        <v>0</v>
      </c>
      <c r="I9" s="32">
        <f>VLOOKUP(A9,[1]Sheet1!$A$416:$AE$466,10,FALSE)</f>
        <v>1239</v>
      </c>
      <c r="J9" s="17">
        <f>VLOOKUP(A9,[1]Sheet1!$A$416:$AE$466,11,FALSE)/100</f>
        <v>3.6272615492710346E-2</v>
      </c>
      <c r="K9" s="32">
        <f>VLOOKUP(A9,[1]Sheet1!$A$416:$AE$466,12,FALSE)</f>
        <v>895</v>
      </c>
      <c r="L9" s="17">
        <f>VLOOKUP(A9,[1]Sheet1!$A$416:$AE$466,13,FALSE)/100</f>
        <v>3.3323404572194501E-2</v>
      </c>
      <c r="M9" s="32">
        <f>VLOOKUP(A9,[1]Sheet1!$A$416:$AE$466,14,FALSE)</f>
        <v>1221</v>
      </c>
      <c r="N9" s="17">
        <f>VLOOKUP(A9,[1]Sheet1!$A$416:$AE$466,15,FALSE)/100</f>
        <v>3.425349267800034E-2</v>
      </c>
      <c r="O9" s="32">
        <f>VLOOKUP(A9,[1]Sheet1!$A$416:$AE$466,16,FALSE)</f>
        <v>296</v>
      </c>
      <c r="P9" s="17">
        <f>VLOOKUP(A9,[1]Sheet1!$A$416:$AE$466,17,FALSE)/100</f>
        <v>3.4502855810700547E-2</v>
      </c>
      <c r="Q9" s="32">
        <f>VLOOKUP(A9,[1]Sheet1!$A$416:$AE$466,18,FALSE)</f>
        <v>2</v>
      </c>
      <c r="R9" s="17">
        <f>VLOOKUP(A9,[1]Sheet1!$A$416:$AE$466,19,FALSE)/100</f>
        <v>4.4444444444444446E-2</v>
      </c>
      <c r="S9" s="32">
        <f>VLOOKUP(A9,[1]Sheet1!$A$416:$AE$466,20,FALSE)</f>
        <v>2414</v>
      </c>
      <c r="T9" s="17">
        <f>VLOOKUP(A9,[1]Sheet1!$A$416:$AE$466,21,FALSE)/100</f>
        <v>3.3938814531548754E-2</v>
      </c>
      <c r="U9" s="32">
        <f>VLOOKUP(A9,[1]Sheet1!$A$416:$AE$466,22,FALSE)</f>
        <v>3653</v>
      </c>
      <c r="V9" s="17">
        <f>VLOOKUP(A9,[1]Sheet1!$A$416:$AE$466,23,FALSE)/100</f>
        <v>3.4695970974298572E-2</v>
      </c>
    </row>
    <row r="10" spans="1:22" x14ac:dyDescent="0.25">
      <c r="A10" s="12" t="s">
        <v>116</v>
      </c>
      <c r="B10" s="32">
        <f>VLOOKUP(A10,[1]Sheet1!$A$416:$AE$466,2,FALSE)</f>
        <v>663</v>
      </c>
      <c r="C10" s="17">
        <f>VLOOKUP(A10,[1]Sheet1!$A$416:$AE$466,3,FALSE)/100</f>
        <v>4.0021731256791017E-2</v>
      </c>
      <c r="D10" s="32">
        <f>VLOOKUP(A10,[1]Sheet1!$A$416:$AE$466,4,FALSE)</f>
        <v>752</v>
      </c>
      <c r="E10" s="17">
        <f>VLOOKUP(A10,[1]Sheet1!$A$416:$AE$466,5,FALSE)/100</f>
        <v>5.1205229470243772E-2</v>
      </c>
      <c r="F10" s="32">
        <f>VLOOKUP(A10,[1]Sheet1!$A$416:$AE$466,6,FALSE)</f>
        <v>113</v>
      </c>
      <c r="G10" s="17">
        <f>VLOOKUP(A10,[1]Sheet1!$A$416:$AE$466,7,FALSE)/100</f>
        <v>3.8925249741646566E-2</v>
      </c>
      <c r="H10" s="48">
        <f>VLOOKUP(A10,[1]Sheet1!$A$416:$AE$466,8,FALSE)</f>
        <v>0</v>
      </c>
      <c r="I10" s="32">
        <f>VLOOKUP(A10,[1]Sheet1!$A$416:$AE$466,10,FALSE)</f>
        <v>1528</v>
      </c>
      <c r="J10" s="17">
        <f>VLOOKUP(A10,[1]Sheet1!$A$416:$AE$466,11,FALSE)/100</f>
        <v>4.4733298202470871E-2</v>
      </c>
      <c r="K10" s="32">
        <f>VLOOKUP(A10,[1]Sheet1!$A$416:$AE$466,12,FALSE)</f>
        <v>1175</v>
      </c>
      <c r="L10" s="17">
        <f>VLOOKUP(A10,[1]Sheet1!$A$416:$AE$466,13,FALSE)/100</f>
        <v>4.3748603767964855E-2</v>
      </c>
      <c r="M10" s="32">
        <f>VLOOKUP(A10,[1]Sheet1!$A$416:$AE$466,14,FALSE)</f>
        <v>1643</v>
      </c>
      <c r="N10" s="17">
        <f>VLOOKUP(A10,[1]Sheet1!$A$416:$AE$466,15,FALSE)/100</f>
        <v>4.6092128149020931E-2</v>
      </c>
      <c r="O10" s="32">
        <f>VLOOKUP(A10,[1]Sheet1!$A$416:$AE$466,16,FALSE)</f>
        <v>358</v>
      </c>
      <c r="P10" s="17">
        <f>VLOOKUP(A10,[1]Sheet1!$A$416:$AE$466,17,FALSE)/100</f>
        <v>4.1729805338617559E-2</v>
      </c>
      <c r="Q10" s="32">
        <f>VLOOKUP(A10,[1]Sheet1!$A$416:$AE$466,18,FALSE)</f>
        <v>1</v>
      </c>
      <c r="R10" s="17">
        <f>VLOOKUP(A10,[1]Sheet1!$A$416:$AE$466,19,FALSE)/100</f>
        <v>2.2222222222222223E-2</v>
      </c>
      <c r="S10" s="32">
        <f>VLOOKUP(A10,[1]Sheet1!$A$416:$AE$466,20,FALSE)</f>
        <v>3177</v>
      </c>
      <c r="T10" s="17">
        <f>VLOOKUP(A10,[1]Sheet1!$A$416:$AE$466,21,FALSE)/100</f>
        <v>4.4665954335845234E-2</v>
      </c>
      <c r="U10" s="32">
        <f>VLOOKUP(A10,[1]Sheet1!$A$416:$AE$466,22,FALSE)</f>
        <v>4705</v>
      </c>
      <c r="V10" s="17">
        <f>VLOOKUP(A10,[1]Sheet1!$A$416:$AE$466,23,FALSE)/100</f>
        <v>4.4687802746803944E-2</v>
      </c>
    </row>
    <row r="11" spans="1:22" x14ac:dyDescent="0.25">
      <c r="A11" s="12" t="s">
        <v>117</v>
      </c>
      <c r="B11" s="32">
        <f>VLOOKUP(A11,[1]Sheet1!$A$416:$AE$466,2,FALSE)</f>
        <v>619</v>
      </c>
      <c r="C11" s="17">
        <f>VLOOKUP(A11,[1]Sheet1!$A$416:$AE$466,3,FALSE)/100</f>
        <v>3.7365688760111072E-2</v>
      </c>
      <c r="D11" s="32">
        <f>VLOOKUP(A11,[1]Sheet1!$A$416:$AE$466,4,FALSE)</f>
        <v>644</v>
      </c>
      <c r="E11" s="17">
        <f>VLOOKUP(A11,[1]Sheet1!$A$416:$AE$466,5,FALSE)/100</f>
        <v>4.38512869399428E-2</v>
      </c>
      <c r="F11" s="32">
        <f>VLOOKUP(A11,[1]Sheet1!$A$416:$AE$466,6,FALSE)</f>
        <v>108</v>
      </c>
      <c r="G11" s="17">
        <f>VLOOKUP(A11,[1]Sheet1!$A$416:$AE$466,7,FALSE)/100</f>
        <v>3.7202893558387871E-2</v>
      </c>
      <c r="H11" s="48">
        <f>VLOOKUP(A11,[1]Sheet1!$A$416:$AE$466,8,FALSE)</f>
        <v>0</v>
      </c>
      <c r="I11" s="32">
        <f>VLOOKUP(A11,[1]Sheet1!$A$416:$AE$466,10,FALSE)</f>
        <v>1371</v>
      </c>
      <c r="J11" s="17">
        <f>VLOOKUP(A11,[1]Sheet1!$A$416:$AE$466,11,FALSE)/100</f>
        <v>4.0137010363604425E-2</v>
      </c>
      <c r="K11" s="32">
        <f>VLOOKUP(A11,[1]Sheet1!$A$416:$AE$466,12,FALSE)</f>
        <v>1047</v>
      </c>
      <c r="L11" s="17">
        <f>VLOOKUP(A11,[1]Sheet1!$A$416:$AE$466,13,FALSE)/100</f>
        <v>3.8982798421326972E-2</v>
      </c>
      <c r="M11" s="32">
        <f>VLOOKUP(A11,[1]Sheet1!$A$416:$AE$466,14,FALSE)</f>
        <v>1599</v>
      </c>
      <c r="N11" s="17">
        <f>VLOOKUP(A11,[1]Sheet1!$A$416:$AE$466,15,FALSE)/100</f>
        <v>4.4857768052516421E-2</v>
      </c>
      <c r="O11" s="32">
        <f>VLOOKUP(A11,[1]Sheet1!$A$416:$AE$466,16,FALSE)</f>
        <v>329</v>
      </c>
      <c r="P11" s="17">
        <f>VLOOKUP(A11,[1]Sheet1!$A$416:$AE$466,17,FALSE)/100</f>
        <v>3.8349457978785403E-2</v>
      </c>
      <c r="Q11" s="32">
        <f>VLOOKUP(A11,[1]Sheet1!$A$416:$AE$466,18,FALSE)</f>
        <v>3</v>
      </c>
      <c r="R11" s="17">
        <f>VLOOKUP(A11,[1]Sheet1!$A$416:$AE$466,19,FALSE)/100</f>
        <v>6.666666666666668E-2</v>
      </c>
      <c r="S11" s="32">
        <f>VLOOKUP(A11,[1]Sheet1!$A$416:$AE$466,20,FALSE)</f>
        <v>2978</v>
      </c>
      <c r="T11" s="17">
        <f>VLOOKUP(A11,[1]Sheet1!$A$416:$AE$466,21,FALSE)/100</f>
        <v>4.1868181306939603E-2</v>
      </c>
      <c r="U11" s="32">
        <f>VLOOKUP(A11,[1]Sheet1!$A$416:$AE$466,22,FALSE)</f>
        <v>4349</v>
      </c>
      <c r="V11" s="17">
        <f>VLOOKUP(A11,[1]Sheet1!$A$416:$AE$466,23,FALSE)/100</f>
        <v>4.1306536481583486E-2</v>
      </c>
    </row>
    <row r="12" spans="1:22" x14ac:dyDescent="0.25">
      <c r="A12" s="12" t="s">
        <v>118</v>
      </c>
      <c r="B12" s="32">
        <f>VLOOKUP(A12,[1]Sheet1!$A$416:$AE$466,2,FALSE)</f>
        <v>324</v>
      </c>
      <c r="C12" s="17">
        <f>VLOOKUP(A12,[1]Sheet1!$A$416:$AE$466,3,FALSE)/100</f>
        <v>1.9558131111915972E-2</v>
      </c>
      <c r="D12" s="32">
        <f>VLOOKUP(A12,[1]Sheet1!$A$416:$AE$466,4,FALSE)</f>
        <v>339</v>
      </c>
      <c r="E12" s="17">
        <f>VLOOKUP(A12,[1]Sheet1!$A$416:$AE$466,5,FALSE)/100</f>
        <v>2.3083208497889151E-2</v>
      </c>
      <c r="F12" s="32">
        <f>VLOOKUP(A12,[1]Sheet1!$A$416:$AE$466,6,FALSE)</f>
        <v>48</v>
      </c>
      <c r="G12" s="17">
        <f>VLOOKUP(A12,[1]Sheet1!$A$416:$AE$466,7,FALSE)/100</f>
        <v>1.6534619359283499E-2</v>
      </c>
      <c r="H12" s="48">
        <f>VLOOKUP(A12,[1]Sheet1!$A$416:$AE$466,8,FALSE)</f>
        <v>0</v>
      </c>
      <c r="I12" s="32">
        <f>VLOOKUP(A12,[1]Sheet1!$A$416:$AE$466,10,FALSE)</f>
        <v>711</v>
      </c>
      <c r="J12" s="17">
        <f>VLOOKUP(A12,[1]Sheet1!$A$416:$AE$466,11,FALSE)/100</f>
        <v>2.0815036009134025E-2</v>
      </c>
      <c r="K12" s="32">
        <f>VLOOKUP(A12,[1]Sheet1!$A$416:$AE$466,12,FALSE)</f>
        <v>626</v>
      </c>
      <c r="L12" s="17">
        <f>VLOOKUP(A12,[1]Sheet1!$A$416:$AE$466,13,FALSE)/100</f>
        <v>2.3307766773400847E-2</v>
      </c>
      <c r="M12" s="32">
        <f>VLOOKUP(A12,[1]Sheet1!$A$416:$AE$466,14,FALSE)</f>
        <v>912</v>
      </c>
      <c r="N12" s="17">
        <f>VLOOKUP(A12,[1]Sheet1!$A$416:$AE$466,15,FALSE)/100</f>
        <v>2.5584918363911798E-2</v>
      </c>
      <c r="O12" s="32">
        <f>VLOOKUP(A12,[1]Sheet1!$A$416:$AE$466,16,FALSE)</f>
        <v>196</v>
      </c>
      <c r="P12" s="17">
        <f>VLOOKUP(A12,[1]Sheet1!$A$416:$AE$466,17,FALSE)/100</f>
        <v>2.2846485604382797E-2</v>
      </c>
      <c r="Q12" s="32">
        <f>VLOOKUP(A12,[1]Sheet1!$A$416:$AE$466,18,FALSE)</f>
        <v>1</v>
      </c>
      <c r="R12" s="17">
        <f>VLOOKUP(A12,[1]Sheet1!$A$416:$AE$466,19,FALSE)/100</f>
        <v>2.2222222222222223E-2</v>
      </c>
      <c r="S12" s="32">
        <f>VLOOKUP(A12,[1]Sheet1!$A$416:$AE$466,20,FALSE)</f>
        <v>1735</v>
      </c>
      <c r="T12" s="17">
        <f>VLOOKUP(A12,[1]Sheet1!$A$416:$AE$466,21,FALSE)/100</f>
        <v>2.4392644246991339E-2</v>
      </c>
      <c r="U12" s="32">
        <f>VLOOKUP(A12,[1]Sheet1!$A$416:$AE$466,22,FALSE)</f>
        <v>2446</v>
      </c>
      <c r="V12" s="17">
        <f>VLOOKUP(A12,[1]Sheet1!$A$416:$AE$466,23,FALSE)/100</f>
        <v>2.3231958664969701E-2</v>
      </c>
    </row>
    <row r="13" spans="1:22" x14ac:dyDescent="0.25">
      <c r="A13" s="12" t="s">
        <v>119</v>
      </c>
      <c r="B13" s="32">
        <f>VLOOKUP(A13,[1]Sheet1!$A$416:$AE$466,2,FALSE)</f>
        <v>144</v>
      </c>
      <c r="C13" s="17">
        <f>VLOOKUP(A13,[1]Sheet1!$A$416:$AE$466,3,FALSE)/100</f>
        <v>8.6925027164070981E-3</v>
      </c>
      <c r="D13" s="32">
        <f>VLOOKUP(A13,[1]Sheet1!$A$416:$AE$466,4,FALSE)</f>
        <v>180</v>
      </c>
      <c r="E13" s="17">
        <f>VLOOKUP(A13,[1]Sheet1!$A$416:$AE$466,5,FALSE)/100</f>
        <v>1.2256570883834942E-2</v>
      </c>
      <c r="F13" s="32">
        <f>VLOOKUP(A13,[1]Sheet1!$A$416:$AE$466,6,FALSE)</f>
        <v>32</v>
      </c>
      <c r="G13" s="17">
        <f>VLOOKUP(A13,[1]Sheet1!$A$416:$AE$466,7,FALSE)/100</f>
        <v>1.1023079572855667E-2</v>
      </c>
      <c r="H13" s="48">
        <f>VLOOKUP(A13,[1]Sheet1!$A$416:$AE$466,8,FALSE)</f>
        <v>0</v>
      </c>
      <c r="I13" s="32">
        <f>VLOOKUP(A13,[1]Sheet1!$A$416:$AE$466,10,FALSE)</f>
        <v>356</v>
      </c>
      <c r="J13" s="17">
        <f>VLOOKUP(A13,[1]Sheet1!$A$416:$AE$466,11,FALSE)/100</f>
        <v>1.0422155863926459E-2</v>
      </c>
      <c r="K13" s="32">
        <f>VLOOKUP(A13,[1]Sheet1!$A$416:$AE$466,12,FALSE)</f>
        <v>296</v>
      </c>
      <c r="L13" s="17">
        <f>VLOOKUP(A13,[1]Sheet1!$A$416:$AE$466,13,FALSE)/100</f>
        <v>1.1020924864100081E-2</v>
      </c>
      <c r="M13" s="32">
        <f>VLOOKUP(A13,[1]Sheet1!$A$416:$AE$466,14,FALSE)</f>
        <v>463</v>
      </c>
      <c r="N13" s="17">
        <f>VLOOKUP(A13,[1]Sheet1!$A$416:$AE$466,15,FALSE)/100</f>
        <v>1.2988834651854346E-2</v>
      </c>
      <c r="O13" s="32">
        <f>VLOOKUP(A13,[1]Sheet1!$A$416:$AE$466,16,FALSE)</f>
        <v>101</v>
      </c>
      <c r="P13" s="17">
        <f>VLOOKUP(A13,[1]Sheet1!$A$416:$AE$466,17,FALSE)/100</f>
        <v>1.1772933908380932E-2</v>
      </c>
      <c r="Q13" s="32">
        <f>VLOOKUP(A13,[1]Sheet1!$A$416:$AE$466,18,FALSE)</f>
        <v>0</v>
      </c>
      <c r="R13" s="17">
        <f>VLOOKUP(A13,[1]Sheet1!$A$416:$AE$466,19,FALSE)/100</f>
        <v>0</v>
      </c>
      <c r="S13" s="32">
        <f>VLOOKUP(A13,[1]Sheet1!$A$416:$AE$466,20,FALSE)</f>
        <v>860</v>
      </c>
      <c r="T13" s="17">
        <f>VLOOKUP(A13,[1]Sheet1!$A$416:$AE$466,21,FALSE)/100</f>
        <v>1.209087841637611E-2</v>
      </c>
      <c r="U13" s="32">
        <f>VLOOKUP(A13,[1]Sheet1!$A$416:$AE$466,22,FALSE)</f>
        <v>1216</v>
      </c>
      <c r="V13" s="17">
        <f>VLOOKUP(A13,[1]Sheet1!$A$416:$AE$466,23,FALSE)/100</f>
        <v>1.1549493759854111E-2</v>
      </c>
    </row>
    <row r="14" spans="1:22" x14ac:dyDescent="0.25">
      <c r="A14" s="12" t="s">
        <v>120</v>
      </c>
      <c r="B14" s="32">
        <f>VLOOKUP(A14,[1]Sheet1!$A$416:$AE$466,2,FALSE)</f>
        <v>429</v>
      </c>
      <c r="C14" s="17">
        <f>VLOOKUP(A14,[1]Sheet1!$A$416:$AE$466,3,FALSE)/100</f>
        <v>2.589641434262948E-2</v>
      </c>
      <c r="D14" s="32">
        <f>VLOOKUP(A14,[1]Sheet1!$A$416:$AE$466,4,FALSE)</f>
        <v>335</v>
      </c>
      <c r="E14" s="17">
        <f>VLOOKUP(A14,[1]Sheet1!$A$416:$AE$466,5,FALSE)/100</f>
        <v>2.2810840256026147E-2</v>
      </c>
      <c r="F14" s="32">
        <f>VLOOKUP(A14,[1]Sheet1!$A$416:$AE$466,6,FALSE)</f>
        <v>67</v>
      </c>
      <c r="G14" s="17">
        <f>VLOOKUP(A14,[1]Sheet1!$A$416:$AE$466,7,FALSE)/100</f>
        <v>2.3079572855666551E-2</v>
      </c>
      <c r="H14" s="48">
        <f>VLOOKUP(A14,[1]Sheet1!$A$416:$AE$466,8,FALSE)</f>
        <v>0</v>
      </c>
      <c r="I14" s="32">
        <f>VLOOKUP(A14,[1]Sheet1!$A$416:$AE$466,10,FALSE)</f>
        <v>831</v>
      </c>
      <c r="J14" s="17">
        <f>VLOOKUP(A14,[1]Sheet1!$A$416:$AE$466,11,FALSE)/100</f>
        <v>2.4328122255401371E-2</v>
      </c>
      <c r="K14" s="32">
        <f>VLOOKUP(A14,[1]Sheet1!$A$416:$AE$466,12,FALSE)</f>
        <v>441</v>
      </c>
      <c r="L14" s="17">
        <f>VLOOKUP(A14,[1]Sheet1!$A$416:$AE$466,13,FALSE)/100</f>
        <v>1.6419688733338298E-2</v>
      </c>
      <c r="M14" s="32">
        <f>VLOOKUP(A14,[1]Sheet1!$A$416:$AE$466,14,FALSE)</f>
        <v>606</v>
      </c>
      <c r="N14" s="17">
        <f>VLOOKUP(A14,[1]Sheet1!$A$416:$AE$466,15,FALSE)/100</f>
        <v>1.7000504965494025E-2</v>
      </c>
      <c r="O14" s="32">
        <f>VLOOKUP(A14,[1]Sheet1!$A$416:$AE$466,16,FALSE)</f>
        <v>138</v>
      </c>
      <c r="P14" s="17">
        <f>VLOOKUP(A14,[1]Sheet1!$A$416:$AE$466,17,FALSE)/100</f>
        <v>1.6085790884718499E-2</v>
      </c>
      <c r="Q14" s="32">
        <f>VLOOKUP(A14,[1]Sheet1!$A$416:$AE$466,18,FALSE)</f>
        <v>0</v>
      </c>
      <c r="R14" s="17">
        <f>VLOOKUP(A14,[1]Sheet1!$A$416:$AE$466,19,FALSE)/100</f>
        <v>0</v>
      </c>
      <c r="S14" s="32">
        <f>VLOOKUP(A14,[1]Sheet1!$A$416:$AE$466,20,FALSE)</f>
        <v>1185</v>
      </c>
      <c r="T14" s="17">
        <f>VLOOKUP(A14,[1]Sheet1!$A$416:$AE$466,21,FALSE)/100</f>
        <v>1.666010572489034E-2</v>
      </c>
      <c r="U14" s="32">
        <f>VLOOKUP(A14,[1]Sheet1!$A$416:$AE$466,22,FALSE)</f>
        <v>2016</v>
      </c>
      <c r="V14" s="17">
        <f>VLOOKUP(A14,[1]Sheet1!$A$416:$AE$466,23,FALSE)/100</f>
        <v>1.9147844917652871E-2</v>
      </c>
    </row>
    <row r="15" spans="1:22" x14ac:dyDescent="0.25">
      <c r="A15" s="12" t="s">
        <v>121</v>
      </c>
      <c r="B15" s="32">
        <f>VLOOKUP(A15,[1]Sheet1!$A$416:$AE$466,2,FALSE)</f>
        <v>221</v>
      </c>
      <c r="C15" s="17">
        <f>VLOOKUP(A15,[1]Sheet1!$A$416:$AE$466,3,FALSE)/100</f>
        <v>1.3340577085597004E-2</v>
      </c>
      <c r="D15" s="32">
        <f>VLOOKUP(A15,[1]Sheet1!$A$416:$AE$466,4,FALSE)</f>
        <v>195</v>
      </c>
      <c r="E15" s="17">
        <f>VLOOKUP(A15,[1]Sheet1!$A$416:$AE$466,5,FALSE)/100</f>
        <v>1.3277951790821189E-2</v>
      </c>
      <c r="F15" s="32">
        <f>VLOOKUP(A15,[1]Sheet1!$A$416:$AE$466,6,FALSE)</f>
        <v>46</v>
      </c>
      <c r="G15" s="17">
        <f>VLOOKUP(A15,[1]Sheet1!$A$416:$AE$466,7,FALSE)/100</f>
        <v>1.5845676885980025E-2</v>
      </c>
      <c r="H15" s="48">
        <f>VLOOKUP(A15,[1]Sheet1!$A$416:$AE$466,8,FALSE)</f>
        <v>0</v>
      </c>
      <c r="I15" s="32">
        <f>VLOOKUP(A15,[1]Sheet1!$A$416:$AE$466,10,FALSE)</f>
        <v>462</v>
      </c>
      <c r="J15" s="17">
        <f>VLOOKUP(A15,[1]Sheet1!$A$416:$AE$466,11,FALSE)/100</f>
        <v>1.3525382048129279E-2</v>
      </c>
      <c r="K15" s="32">
        <f>VLOOKUP(A15,[1]Sheet1!$A$416:$AE$466,12,FALSE)</f>
        <v>411</v>
      </c>
      <c r="L15" s="17">
        <f>VLOOKUP(A15,[1]Sheet1!$A$416:$AE$466,13,FALSE)/100</f>
        <v>1.5302703105220049E-2</v>
      </c>
      <c r="M15" s="32">
        <f>VLOOKUP(A15,[1]Sheet1!$A$416:$AE$466,14,FALSE)</f>
        <v>551</v>
      </c>
      <c r="N15" s="17">
        <f>VLOOKUP(A15,[1]Sheet1!$A$416:$AE$466,15,FALSE)/100</f>
        <v>1.5457554844863379E-2</v>
      </c>
      <c r="O15" s="32">
        <f>VLOOKUP(A15,[1]Sheet1!$A$416:$AE$466,16,FALSE)</f>
        <v>129</v>
      </c>
      <c r="P15" s="17">
        <f>VLOOKUP(A15,[1]Sheet1!$A$416:$AE$466,17,FALSE)/100</f>
        <v>1.5036717566149905E-2</v>
      </c>
      <c r="Q15" s="32">
        <f>VLOOKUP(A15,[1]Sheet1!$A$416:$AE$466,18,FALSE)</f>
        <v>1</v>
      </c>
      <c r="R15" s="17">
        <f>VLOOKUP(A15,[1]Sheet1!$A$416:$AE$466,19,FALSE)/100</f>
        <v>2.2222222222222223E-2</v>
      </c>
      <c r="S15" s="32">
        <f>VLOOKUP(A15,[1]Sheet1!$A$416:$AE$466,20,FALSE)</f>
        <v>1092</v>
      </c>
      <c r="T15" s="17">
        <f>VLOOKUP(A15,[1]Sheet1!$A$416:$AE$466,21,FALSE)/100</f>
        <v>1.5352603756607805E-2</v>
      </c>
      <c r="U15" s="32">
        <f>VLOOKUP(A15,[1]Sheet1!$A$416:$AE$466,22,FALSE)</f>
        <v>1554</v>
      </c>
      <c r="V15" s="17">
        <f>VLOOKUP(A15,[1]Sheet1!$A$416:$AE$466,23,FALSE)/100</f>
        <v>1.4759797124024088E-2</v>
      </c>
    </row>
    <row r="16" spans="1:22" x14ac:dyDescent="0.25">
      <c r="A16" s="12" t="s">
        <v>122</v>
      </c>
      <c r="B16" s="32">
        <f>VLOOKUP(A16,[1]Sheet1!$A$416:$AE$466,2,FALSE)</f>
        <v>135</v>
      </c>
      <c r="C16" s="17">
        <f>VLOOKUP(A16,[1]Sheet1!$A$416:$AE$466,3,FALSE)/100</f>
        <v>8.1492212966316549E-3</v>
      </c>
      <c r="D16" s="32">
        <f>VLOOKUP(A16,[1]Sheet1!$A$416:$AE$466,4,FALSE)</f>
        <v>121</v>
      </c>
      <c r="E16" s="17">
        <f>VLOOKUP(A16,[1]Sheet1!$A$416:$AE$466,5,FALSE)/100</f>
        <v>8.2391393163557137E-3</v>
      </c>
      <c r="F16" s="32">
        <f>VLOOKUP(A16,[1]Sheet1!$A$416:$AE$466,6,FALSE)</f>
        <v>24</v>
      </c>
      <c r="G16" s="17">
        <f>VLOOKUP(A16,[1]Sheet1!$A$416:$AE$466,7,FALSE)/100</f>
        <v>8.2673096796417496E-3</v>
      </c>
      <c r="H16" s="48">
        <f>VLOOKUP(A16,[1]Sheet1!$A$416:$AE$466,8,FALSE)</f>
        <v>0</v>
      </c>
      <c r="I16" s="32">
        <f>VLOOKUP(A16,[1]Sheet1!$A$416:$AE$466,10,FALSE)</f>
        <v>280</v>
      </c>
      <c r="J16" s="17">
        <f>VLOOKUP(A16,[1]Sheet1!$A$416:$AE$466,11,FALSE)/100</f>
        <v>8.1972012412904732E-3</v>
      </c>
      <c r="K16" s="32">
        <f>VLOOKUP(A16,[1]Sheet1!$A$416:$AE$466,12,FALSE)</f>
        <v>164</v>
      </c>
      <c r="L16" s="17">
        <f>VLOOKUP(A16,[1]Sheet1!$A$416:$AE$466,13,FALSE)/100</f>
        <v>6.106188100379775E-3</v>
      </c>
      <c r="M16" s="32">
        <f>VLOOKUP(A16,[1]Sheet1!$A$416:$AE$466,14,FALSE)</f>
        <v>230</v>
      </c>
      <c r="N16" s="17">
        <f>VLOOKUP(A16,[1]Sheet1!$A$416:$AE$466,15,FALSE)/100</f>
        <v>6.4523368680917915E-3</v>
      </c>
      <c r="O16" s="32">
        <f>VLOOKUP(A16,[1]Sheet1!$A$416:$AE$466,16,FALSE)</f>
        <v>45</v>
      </c>
      <c r="P16" s="17">
        <f>VLOOKUP(A16,[1]Sheet1!$A$416:$AE$466,17,FALSE)/100</f>
        <v>5.2453665928429878E-3</v>
      </c>
      <c r="Q16" s="32">
        <f>VLOOKUP(A16,[1]Sheet1!$A$416:$AE$466,18,FALSE)</f>
        <v>1</v>
      </c>
      <c r="R16" s="17">
        <f>VLOOKUP(A16,[1]Sheet1!$A$416:$AE$466,19,FALSE)/100</f>
        <v>2.2222222222222223E-2</v>
      </c>
      <c r="S16" s="32">
        <f>VLOOKUP(A16,[1]Sheet1!$A$416:$AE$466,20,FALSE)</f>
        <v>440</v>
      </c>
      <c r="T16" s="17">
        <f>VLOOKUP(A16,[1]Sheet1!$A$416:$AE$466,21,FALSE)/100</f>
        <v>6.186030817680801E-3</v>
      </c>
      <c r="U16" s="32">
        <f>VLOOKUP(A16,[1]Sheet1!$A$416:$AE$466,22,FALSE)</f>
        <v>720</v>
      </c>
      <c r="V16" s="17">
        <f>VLOOKUP(A16,[1]Sheet1!$A$416:$AE$466,23,FALSE)/100</f>
        <v>6.8385160420188808E-3</v>
      </c>
    </row>
    <row r="17" spans="1:22" x14ac:dyDescent="0.25">
      <c r="A17" s="12" t="s">
        <v>123</v>
      </c>
      <c r="B17" s="32">
        <f>VLOOKUP(A17,[1]Sheet1!$A$416:$AE$466,2,FALSE)</f>
        <v>1274</v>
      </c>
      <c r="C17" s="17">
        <f>VLOOKUP(A17,[1]Sheet1!$A$416:$AE$466,3,FALSE)/100</f>
        <v>7.6904503199323918E-2</v>
      </c>
      <c r="D17" s="32">
        <f>VLOOKUP(A17,[1]Sheet1!$A$416:$AE$466,4,FALSE)</f>
        <v>962</v>
      </c>
      <c r="E17" s="17">
        <f>VLOOKUP(A17,[1]Sheet1!$A$416:$AE$466,5,FALSE)/100</f>
        <v>6.55045621680512E-2</v>
      </c>
      <c r="F17" s="32">
        <f>VLOOKUP(A17,[1]Sheet1!$A$416:$AE$466,6,FALSE)</f>
        <v>164</v>
      </c>
      <c r="G17" s="17">
        <f>VLOOKUP(A17,[1]Sheet1!$A$416:$AE$466,7,FALSE)/100</f>
        <v>5.6493282810885281E-2</v>
      </c>
      <c r="H17" s="48">
        <f>VLOOKUP(A17,[1]Sheet1!$A$416:$AE$466,8,FALSE)</f>
        <v>0</v>
      </c>
      <c r="I17" s="32">
        <f>VLOOKUP(A17,[1]Sheet1!$A$416:$AE$466,10,FALSE)</f>
        <v>2400</v>
      </c>
      <c r="J17" s="17">
        <f>VLOOKUP(A17,[1]Sheet1!$A$416:$AE$466,11,FALSE)/100</f>
        <v>7.0261724925346936E-2</v>
      </c>
      <c r="K17" s="32">
        <f>VLOOKUP(A17,[1]Sheet1!$A$416:$AE$466,12,FALSE)</f>
        <v>1963</v>
      </c>
      <c r="L17" s="17">
        <f>VLOOKUP(A17,[1]Sheet1!$A$416:$AE$466,13,FALSE)/100</f>
        <v>7.3088092933204257E-2</v>
      </c>
      <c r="M17" s="32">
        <f>VLOOKUP(A17,[1]Sheet1!$A$416:$AE$466,14,FALSE)</f>
        <v>1813</v>
      </c>
      <c r="N17" s="17">
        <f>VLOOKUP(A17,[1]Sheet1!$A$416:$AE$466,15,FALSE)/100</f>
        <v>5.0861246703697474E-2</v>
      </c>
      <c r="O17" s="32">
        <f>VLOOKUP(A17,[1]Sheet1!$A$416:$AE$466,16,FALSE)</f>
        <v>423</v>
      </c>
      <c r="P17" s="17">
        <f>VLOOKUP(A17,[1]Sheet1!$A$416:$AE$466,17,FALSE)/100</f>
        <v>4.9306445972724093E-2</v>
      </c>
      <c r="Q17" s="32">
        <f>VLOOKUP(A17,[1]Sheet1!$A$416:$AE$466,18,FALSE)</f>
        <v>3</v>
      </c>
      <c r="R17" s="17">
        <f>VLOOKUP(A17,[1]Sheet1!$A$416:$AE$466,19,FALSE)/100</f>
        <v>6.666666666666668E-2</v>
      </c>
      <c r="S17" s="32">
        <f>VLOOKUP(A17,[1]Sheet1!$A$416:$AE$466,20,FALSE)</f>
        <v>4202</v>
      </c>
      <c r="T17" s="17">
        <f>VLOOKUP(A17,[1]Sheet1!$A$416:$AE$466,21,FALSE)/100</f>
        <v>5.9076594308851649E-2</v>
      </c>
      <c r="U17" s="32">
        <f>VLOOKUP(A17,[1]Sheet1!$A$416:$AE$466,22,FALSE)</f>
        <v>6602</v>
      </c>
      <c r="V17" s="17">
        <f>VLOOKUP(A17,[1]Sheet1!$A$416:$AE$466,23,FALSE)/100</f>
        <v>6.2705392929734233E-2</v>
      </c>
    </row>
    <row r="18" spans="1:22" x14ac:dyDescent="0.25">
      <c r="A18" s="12" t="s">
        <v>124</v>
      </c>
      <c r="B18" s="32">
        <f>VLOOKUP(A18,[1]Sheet1!$A$416:$AE$466,2,FALSE)</f>
        <v>229</v>
      </c>
      <c r="C18" s="17">
        <f>VLOOKUP(A18,[1]Sheet1!$A$416:$AE$466,3,FALSE)/100</f>
        <v>1.3823493903175176E-2</v>
      </c>
      <c r="D18" s="32">
        <f>VLOOKUP(A18,[1]Sheet1!$A$416:$AE$466,4,FALSE)</f>
        <v>152</v>
      </c>
      <c r="E18" s="17">
        <f>VLOOKUP(A18,[1]Sheet1!$A$416:$AE$466,5,FALSE)/100</f>
        <v>1.0349993190793954E-2</v>
      </c>
      <c r="F18" s="32">
        <f>VLOOKUP(A18,[1]Sheet1!$A$416:$AE$466,6,FALSE)</f>
        <v>37</v>
      </c>
      <c r="G18" s="17">
        <f>VLOOKUP(A18,[1]Sheet1!$A$416:$AE$466,7,FALSE)/100</f>
        <v>1.2745435756114365E-2</v>
      </c>
      <c r="H18" s="48">
        <f>VLOOKUP(A18,[1]Sheet1!$A$416:$AE$466,8,FALSE)</f>
        <v>0</v>
      </c>
      <c r="I18" s="32">
        <f>VLOOKUP(A18,[1]Sheet1!$A$416:$AE$466,10,FALSE)</f>
        <v>418</v>
      </c>
      <c r="J18" s="17">
        <f>VLOOKUP(A18,[1]Sheet1!$A$416:$AE$466,11,FALSE)/100</f>
        <v>1.2237250424497921E-2</v>
      </c>
      <c r="K18" s="32">
        <f>VLOOKUP(A18,[1]Sheet1!$A$416:$AE$466,12,FALSE)</f>
        <v>315</v>
      </c>
      <c r="L18" s="17">
        <f>VLOOKUP(A18,[1]Sheet1!$A$416:$AE$466,13,FALSE)/100</f>
        <v>1.1728349095241642E-2</v>
      </c>
      <c r="M18" s="32">
        <f>VLOOKUP(A18,[1]Sheet1!$A$416:$AE$466,14,FALSE)</f>
        <v>421</v>
      </c>
      <c r="N18" s="17">
        <f>VLOOKUP(A18,[1]Sheet1!$A$416:$AE$466,15,FALSE)/100</f>
        <v>1.181058183246367E-2</v>
      </c>
      <c r="O18" s="32">
        <f>VLOOKUP(A18,[1]Sheet1!$A$416:$AE$466,16,FALSE)</f>
        <v>101</v>
      </c>
      <c r="P18" s="17">
        <f>VLOOKUP(A18,[1]Sheet1!$A$416:$AE$466,17,FALSE)/100</f>
        <v>1.1772933908380932E-2</v>
      </c>
      <c r="Q18" s="32">
        <f>VLOOKUP(A18,[1]Sheet1!$A$416:$AE$466,18,FALSE)</f>
        <v>2</v>
      </c>
      <c r="R18" s="17">
        <f>VLOOKUP(A18,[1]Sheet1!$A$416:$AE$466,19,FALSE)/100</f>
        <v>4.4444444444444446E-2</v>
      </c>
      <c r="S18" s="32">
        <f>VLOOKUP(A18,[1]Sheet1!$A$416:$AE$466,20,FALSE)</f>
        <v>839</v>
      </c>
      <c r="T18" s="17">
        <f>VLOOKUP(A18,[1]Sheet1!$A$416:$AE$466,21,FALSE)/100</f>
        <v>1.1795636036441343E-2</v>
      </c>
      <c r="U18" s="32">
        <f>VLOOKUP(A18,[1]Sheet1!$A$416:$AE$466,22,FALSE)</f>
        <v>1257</v>
      </c>
      <c r="V18" s="17">
        <f>VLOOKUP(A18,[1]Sheet1!$A$416:$AE$466,23,FALSE)/100</f>
        <v>1.1938909256691298E-2</v>
      </c>
    </row>
    <row r="19" spans="1:22" x14ac:dyDescent="0.25">
      <c r="A19" s="12" t="s">
        <v>125</v>
      </c>
      <c r="B19" s="32">
        <f>VLOOKUP(A19,[1]Sheet1!$A$416:$AE$466,2,FALSE)</f>
        <v>355</v>
      </c>
      <c r="C19" s="17">
        <f>VLOOKUP(A19,[1]Sheet1!$A$416:$AE$466,3,FALSE)/100</f>
        <v>2.1429433780031388E-2</v>
      </c>
      <c r="D19" s="32">
        <f>VLOOKUP(A19,[1]Sheet1!$A$416:$AE$466,4,FALSE)</f>
        <v>332</v>
      </c>
      <c r="E19" s="17">
        <f>VLOOKUP(A19,[1]Sheet1!$A$416:$AE$466,5,FALSE)/100</f>
        <v>2.2606564074628899E-2</v>
      </c>
      <c r="F19" s="32">
        <f>VLOOKUP(A19,[1]Sheet1!$A$416:$AE$466,6,FALSE)</f>
        <v>80</v>
      </c>
      <c r="G19" s="17">
        <f>VLOOKUP(A19,[1]Sheet1!$A$416:$AE$466,7,FALSE)/100</f>
        <v>2.7557698932139166E-2</v>
      </c>
      <c r="H19" s="48">
        <f>VLOOKUP(A19,[1]Sheet1!$A$416:$AE$466,8,FALSE)</f>
        <v>1</v>
      </c>
      <c r="I19" s="32">
        <f>VLOOKUP(A19,[1]Sheet1!$A$416:$AE$466,10,FALSE)</f>
        <v>768</v>
      </c>
      <c r="J19" s="17">
        <f>VLOOKUP(A19,[1]Sheet1!$A$416:$AE$466,11,FALSE)/100</f>
        <v>2.2483751976111015E-2</v>
      </c>
      <c r="K19" s="32">
        <f>VLOOKUP(A19,[1]Sheet1!$A$416:$AE$466,12,FALSE)</f>
        <v>730</v>
      </c>
      <c r="L19" s="17">
        <f>VLOOKUP(A19,[1]Sheet1!$A$416:$AE$466,13,FALSE)/100</f>
        <v>2.7179983617544125E-2</v>
      </c>
      <c r="M19" s="32">
        <f>VLOOKUP(A19,[1]Sheet1!$A$416:$AE$466,14,FALSE)</f>
        <v>1040</v>
      </c>
      <c r="N19" s="17">
        <f>VLOOKUP(A19,[1]Sheet1!$A$416:$AE$466,15,FALSE)/100</f>
        <v>2.9175784099197674E-2</v>
      </c>
      <c r="O19" s="32">
        <f>VLOOKUP(A19,[1]Sheet1!$A$416:$AE$466,16,FALSE)</f>
        <v>260</v>
      </c>
      <c r="P19" s="17">
        <f>VLOOKUP(A19,[1]Sheet1!$A$416:$AE$466,17,FALSE)/100</f>
        <v>3.0306562536426159E-2</v>
      </c>
      <c r="Q19" s="32">
        <f>VLOOKUP(A19,[1]Sheet1!$A$416:$AE$466,18,FALSE)</f>
        <v>0</v>
      </c>
      <c r="R19" s="17">
        <f>VLOOKUP(A19,[1]Sheet1!$A$416:$AE$466,19,FALSE)/100</f>
        <v>0</v>
      </c>
      <c r="S19" s="32">
        <f>VLOOKUP(A19,[1]Sheet1!$A$416:$AE$466,20,FALSE)</f>
        <v>2030</v>
      </c>
      <c r="T19" s="17">
        <f>VLOOKUP(A19,[1]Sheet1!$A$416:$AE$466,21,FALSE)/100</f>
        <v>2.8540096727027332E-2</v>
      </c>
      <c r="U19" s="32">
        <f>VLOOKUP(A19,[1]Sheet1!$A$416:$AE$466,22,FALSE)</f>
        <v>2798</v>
      </c>
      <c r="V19" s="17">
        <f>VLOOKUP(A19,[1]Sheet1!$A$416:$AE$466,23,FALSE)/100</f>
        <v>2.6575233174401153E-2</v>
      </c>
    </row>
    <row r="20" spans="1:22" x14ac:dyDescent="0.25">
      <c r="A20" s="12" t="s">
        <v>126</v>
      </c>
      <c r="B20" s="32">
        <f>VLOOKUP(A20,[1]Sheet1!$A$416:$AE$466,2,FALSE)</f>
        <v>642</v>
      </c>
      <c r="C20" s="17">
        <f>VLOOKUP(A20,[1]Sheet1!$A$416:$AE$466,3,FALSE)/100</f>
        <v>3.8754074610648323E-2</v>
      </c>
      <c r="D20" s="32">
        <f>VLOOKUP(A20,[1]Sheet1!$A$416:$AE$466,4,FALSE)</f>
        <v>623</v>
      </c>
      <c r="E20" s="17">
        <f>VLOOKUP(A20,[1]Sheet1!$A$416:$AE$466,5,FALSE)/100</f>
        <v>4.242135367016206E-2</v>
      </c>
      <c r="F20" s="32">
        <f>VLOOKUP(A20,[1]Sheet1!$A$416:$AE$466,6,FALSE)</f>
        <v>154</v>
      </c>
      <c r="G20" s="17">
        <f>VLOOKUP(A20,[1]Sheet1!$A$416:$AE$466,7,FALSE)/100</f>
        <v>5.3048570444367893E-2</v>
      </c>
      <c r="H20" s="48">
        <f>VLOOKUP(A20,[1]Sheet1!$A$416:$AE$466,8,FALSE)</f>
        <v>1</v>
      </c>
      <c r="I20" s="32">
        <f>VLOOKUP(A20,[1]Sheet1!$A$416:$AE$466,10,FALSE)</f>
        <v>1420</v>
      </c>
      <c r="J20" s="17">
        <f>VLOOKUP(A20,[1]Sheet1!$A$416:$AE$466,11,FALSE)/100</f>
        <v>4.1571520580830267E-2</v>
      </c>
      <c r="K20" s="32">
        <f>VLOOKUP(A20,[1]Sheet1!$A$416:$AE$466,12,FALSE)</f>
        <v>1249</v>
      </c>
      <c r="L20" s="17">
        <f>VLOOKUP(A20,[1]Sheet1!$A$416:$AE$466,13,FALSE)/100</f>
        <v>4.650383498398987E-2</v>
      </c>
      <c r="M20" s="32">
        <f>VLOOKUP(A20,[1]Sheet1!$A$416:$AE$466,14,FALSE)</f>
        <v>1973</v>
      </c>
      <c r="N20" s="17">
        <f>VLOOKUP(A20,[1]Sheet1!$A$416:$AE$466,15,FALSE)/100</f>
        <v>5.5349828872804804E-2</v>
      </c>
      <c r="O20" s="32">
        <f>VLOOKUP(A20,[1]Sheet1!$A$416:$AE$466,16,FALSE)</f>
        <v>454</v>
      </c>
      <c r="P20" s="17">
        <f>VLOOKUP(A20,[1]Sheet1!$A$416:$AE$466,17,FALSE)/100</f>
        <v>5.2919920736682592E-2</v>
      </c>
      <c r="Q20" s="32">
        <f>VLOOKUP(A20,[1]Sheet1!$A$416:$AE$466,18,FALSE)</f>
        <v>3</v>
      </c>
      <c r="R20" s="17">
        <f>VLOOKUP(A20,[1]Sheet1!$A$416:$AE$466,19,FALSE)/100</f>
        <v>6.666666666666668E-2</v>
      </c>
      <c r="S20" s="32">
        <f>VLOOKUP(A20,[1]Sheet1!$A$416:$AE$466,20,FALSE)</f>
        <v>3679</v>
      </c>
      <c r="T20" s="17">
        <f>VLOOKUP(A20,[1]Sheet1!$A$416:$AE$466,21,FALSE)/100</f>
        <v>5.1723653132381059E-2</v>
      </c>
      <c r="U20" s="32">
        <f>VLOOKUP(A20,[1]Sheet1!$A$416:$AE$466,22,FALSE)</f>
        <v>5099</v>
      </c>
      <c r="V20" s="17">
        <f>VLOOKUP(A20,[1]Sheet1!$A$416:$AE$466,23,FALSE)/100</f>
        <v>4.8429990692019829E-2</v>
      </c>
    </row>
    <row r="21" spans="1:22" x14ac:dyDescent="0.25">
      <c r="A21" s="12" t="s">
        <v>127</v>
      </c>
      <c r="B21" s="32">
        <f>VLOOKUP(A21,[1]Sheet1!$A$416:$AE$466,2,FALSE)</f>
        <v>824</v>
      </c>
      <c r="C21" s="17">
        <f>VLOOKUP(A21,[1]Sheet1!$A$416:$AE$466,3,FALSE)/100</f>
        <v>4.974043221055173E-2</v>
      </c>
      <c r="D21" s="32">
        <f>VLOOKUP(A21,[1]Sheet1!$A$416:$AE$466,4,FALSE)</f>
        <v>496</v>
      </c>
      <c r="E21" s="17">
        <f>VLOOKUP(A21,[1]Sheet1!$A$416:$AE$466,5,FALSE)/100</f>
        <v>3.3773661991011845E-2</v>
      </c>
      <c r="F21" s="32">
        <f>VLOOKUP(A21,[1]Sheet1!$A$416:$AE$466,6,FALSE)</f>
        <v>113</v>
      </c>
      <c r="G21" s="17">
        <f>VLOOKUP(A21,[1]Sheet1!$A$416:$AE$466,7,FALSE)/100</f>
        <v>3.8925249741646566E-2</v>
      </c>
      <c r="H21" s="48">
        <f>VLOOKUP(A21,[1]Sheet1!$A$416:$AE$466,8,FALSE)</f>
        <v>0</v>
      </c>
      <c r="I21" s="32">
        <f>VLOOKUP(A21,[1]Sheet1!$A$416:$AE$466,10,FALSE)</f>
        <v>1433</v>
      </c>
      <c r="J21" s="17">
        <f>VLOOKUP(A21,[1]Sheet1!$A$416:$AE$466,11,FALSE)/100</f>
        <v>4.1952104924175886E-2</v>
      </c>
      <c r="K21" s="32">
        <f>VLOOKUP(A21,[1]Sheet1!$A$416:$AE$466,12,FALSE)</f>
        <v>873</v>
      </c>
      <c r="L21" s="17">
        <f>VLOOKUP(A21,[1]Sheet1!$A$416:$AE$466,13,FALSE)/100</f>
        <v>3.2504281778241127E-2</v>
      </c>
      <c r="M21" s="32">
        <f>VLOOKUP(A21,[1]Sheet1!$A$416:$AE$466,14,FALSE)</f>
        <v>1032</v>
      </c>
      <c r="N21" s="17">
        <f>VLOOKUP(A21,[1]Sheet1!$A$416:$AE$466,15,FALSE)/100</f>
        <v>2.8951354990742303E-2</v>
      </c>
      <c r="O21" s="32">
        <f>VLOOKUP(A21,[1]Sheet1!$A$416:$AE$466,16,FALSE)</f>
        <v>250</v>
      </c>
      <c r="P21" s="17">
        <f>VLOOKUP(A21,[1]Sheet1!$A$416:$AE$466,17,FALSE)/100</f>
        <v>2.9140925515794381E-2</v>
      </c>
      <c r="Q21" s="32">
        <f>VLOOKUP(A21,[1]Sheet1!$A$416:$AE$466,18,FALSE)</f>
        <v>1</v>
      </c>
      <c r="R21" s="17">
        <f>VLOOKUP(A21,[1]Sheet1!$A$416:$AE$466,19,FALSE)/100</f>
        <v>2.2222222222222223E-2</v>
      </c>
      <c r="S21" s="32">
        <f>VLOOKUP(A21,[1]Sheet1!$A$416:$AE$466,20,FALSE)</f>
        <v>2156</v>
      </c>
      <c r="T21" s="17">
        <f>VLOOKUP(A21,[1]Sheet1!$A$416:$AE$466,21,FALSE)/100</f>
        <v>3.031155100663592E-2</v>
      </c>
      <c r="U21" s="32">
        <f>VLOOKUP(A21,[1]Sheet1!$A$416:$AE$466,22,FALSE)</f>
        <v>3589</v>
      </c>
      <c r="V21" s="17">
        <f>VLOOKUP(A21,[1]Sheet1!$A$416:$AE$466,23,FALSE)/100</f>
        <v>3.4088102881674673E-2</v>
      </c>
    </row>
    <row r="22" spans="1:22" x14ac:dyDescent="0.25">
      <c r="A22" s="12" t="s">
        <v>128</v>
      </c>
      <c r="B22" s="32">
        <f>VLOOKUP(A22,[1]Sheet1!$A$416:$AE$466,2,FALSE)</f>
        <v>490</v>
      </c>
      <c r="C22" s="17">
        <f>VLOOKUP(A22,[1]Sheet1!$A$416:$AE$466,3,FALSE)/100</f>
        <v>2.9578655076663046E-2</v>
      </c>
      <c r="D22" s="32">
        <f>VLOOKUP(A22,[1]Sheet1!$A$416:$AE$466,4,FALSE)</f>
        <v>495</v>
      </c>
      <c r="E22" s="17">
        <f>VLOOKUP(A22,[1]Sheet1!$A$416:$AE$466,5,FALSE)/100</f>
        <v>3.3705569930546096E-2</v>
      </c>
      <c r="F22" s="32">
        <f>VLOOKUP(A22,[1]Sheet1!$A$416:$AE$466,6,FALSE)</f>
        <v>70</v>
      </c>
      <c r="G22" s="17">
        <f>VLOOKUP(A22,[1]Sheet1!$A$416:$AE$466,7,FALSE)/100</f>
        <v>2.4112986565621771E-2</v>
      </c>
      <c r="H22" s="48">
        <f>VLOOKUP(A22,[1]Sheet1!$A$416:$AE$466,8,FALSE)</f>
        <v>0</v>
      </c>
      <c r="I22" s="32">
        <f>VLOOKUP(A22,[1]Sheet1!$A$416:$AE$466,10,FALSE)</f>
        <v>1055</v>
      </c>
      <c r="J22" s="17">
        <f>VLOOKUP(A22,[1]Sheet1!$A$416:$AE$466,11,FALSE)/100</f>
        <v>3.0885883248433749E-2</v>
      </c>
      <c r="K22" s="32">
        <f>VLOOKUP(A22,[1]Sheet1!$A$416:$AE$466,12,FALSE)</f>
        <v>936</v>
      </c>
      <c r="L22" s="17">
        <f>VLOOKUP(A22,[1]Sheet1!$A$416:$AE$466,13,FALSE)/100</f>
        <v>3.4849951597289451E-2</v>
      </c>
      <c r="M22" s="32">
        <f>VLOOKUP(A22,[1]Sheet1!$A$416:$AE$466,14,FALSE)</f>
        <v>1241</v>
      </c>
      <c r="N22" s="17">
        <f>VLOOKUP(A22,[1]Sheet1!$A$416:$AE$466,15,FALSE)/100</f>
        <v>3.4814565449138753E-2</v>
      </c>
      <c r="O22" s="32">
        <f>VLOOKUP(A22,[1]Sheet1!$A$416:$AE$466,16,FALSE)</f>
        <v>259</v>
      </c>
      <c r="P22" s="17">
        <f>VLOOKUP(A22,[1]Sheet1!$A$416:$AE$466,17,FALSE)/100</f>
        <v>3.0189998834362977E-2</v>
      </c>
      <c r="Q22" s="32">
        <f>VLOOKUP(A22,[1]Sheet1!$A$416:$AE$466,18,FALSE)</f>
        <v>0</v>
      </c>
      <c r="R22" s="17">
        <f>VLOOKUP(A22,[1]Sheet1!$A$416:$AE$466,19,FALSE)/100</f>
        <v>0</v>
      </c>
      <c r="S22" s="32">
        <f>VLOOKUP(A22,[1]Sheet1!$A$416:$AE$466,20,FALSE)</f>
        <v>2436</v>
      </c>
      <c r="T22" s="17">
        <f>VLOOKUP(A22,[1]Sheet1!$A$416:$AE$466,21,FALSE)/100</f>
        <v>3.4248116072432798E-2</v>
      </c>
      <c r="U22" s="32">
        <f>VLOOKUP(A22,[1]Sheet1!$A$416:$AE$466,22,FALSE)</f>
        <v>3491</v>
      </c>
      <c r="V22" s="17">
        <f>VLOOKUP(A22,[1]Sheet1!$A$416:$AE$466,23,FALSE)/100</f>
        <v>3.3157304864844327E-2</v>
      </c>
    </row>
    <row r="23" spans="1:22" x14ac:dyDescent="0.25">
      <c r="A23" s="12" t="s">
        <v>129</v>
      </c>
      <c r="B23" s="32">
        <f>VLOOKUP(A23,[1]Sheet1!$A$416:$AE$466,2,FALSE)</f>
        <v>83</v>
      </c>
      <c r="C23" s="17">
        <f>VLOOKUP(A23,[1]Sheet1!$A$416:$AE$466,3,FALSE)/100</f>
        <v>5.010261982373536E-3</v>
      </c>
      <c r="D23" s="32">
        <f>VLOOKUP(A23,[1]Sheet1!$A$416:$AE$466,4,FALSE)</f>
        <v>86</v>
      </c>
      <c r="E23" s="17">
        <f>VLOOKUP(A23,[1]Sheet1!$A$416:$AE$466,5,FALSE)/100</f>
        <v>5.8559172000544734E-3</v>
      </c>
      <c r="F23" s="32">
        <f>VLOOKUP(A23,[1]Sheet1!$A$416:$AE$466,6,FALSE)</f>
        <v>13</v>
      </c>
      <c r="G23" s="17">
        <f>VLOOKUP(A23,[1]Sheet1!$A$416:$AE$466,7,FALSE)/100</f>
        <v>4.4781260764726145E-3</v>
      </c>
      <c r="H23" s="48">
        <f>VLOOKUP(A23,[1]Sheet1!$A$416:$AE$466,8,FALSE)</f>
        <v>0</v>
      </c>
      <c r="I23" s="32">
        <f>VLOOKUP(A23,[1]Sheet1!$A$416:$AE$466,10,FALSE)</f>
        <v>182</v>
      </c>
      <c r="J23" s="17">
        <f>VLOOKUP(A23,[1]Sheet1!$A$416:$AE$466,11,FALSE)/100</f>
        <v>5.3281808068388085E-3</v>
      </c>
      <c r="K23" s="32">
        <f>VLOOKUP(A23,[1]Sheet1!$A$416:$AE$466,12,FALSE)</f>
        <v>140</v>
      </c>
      <c r="L23" s="17">
        <f>VLOOKUP(A23,[1]Sheet1!$A$416:$AE$466,13,FALSE)/100</f>
        <v>5.2125995978851737E-3</v>
      </c>
      <c r="M23" s="32">
        <f>VLOOKUP(A23,[1]Sheet1!$A$416:$AE$466,14,FALSE)</f>
        <v>140</v>
      </c>
      <c r="N23" s="17">
        <f>VLOOKUP(A23,[1]Sheet1!$A$416:$AE$466,15,FALSE)/100</f>
        <v>3.9275093979689157E-3</v>
      </c>
      <c r="O23" s="32">
        <f>VLOOKUP(A23,[1]Sheet1!$A$416:$AE$466,16,FALSE)</f>
        <v>51</v>
      </c>
      <c r="P23" s="17">
        <f>VLOOKUP(A23,[1]Sheet1!$A$416:$AE$466,17,FALSE)/100</f>
        <v>5.9447488052220528E-3</v>
      </c>
      <c r="Q23" s="32">
        <f>VLOOKUP(A23,[1]Sheet1!$A$416:$AE$466,18,FALSE)</f>
        <v>0</v>
      </c>
      <c r="R23" s="17">
        <f>VLOOKUP(A23,[1]Sheet1!$A$416:$AE$466,19,FALSE)/100</f>
        <v>0</v>
      </c>
      <c r="S23" s="32">
        <f>VLOOKUP(A23,[1]Sheet1!$A$416:$AE$466,20,FALSE)</f>
        <v>331</v>
      </c>
      <c r="T23" s="17">
        <f>VLOOKUP(A23,[1]Sheet1!$A$416:$AE$466,21,FALSE)/100</f>
        <v>4.6535822742098751E-3</v>
      </c>
      <c r="U23" s="32">
        <f>VLOOKUP(A23,[1]Sheet1!$A$416:$AE$466,22,FALSE)</f>
        <v>513</v>
      </c>
      <c r="V23" s="17">
        <f>VLOOKUP(A23,[1]Sheet1!$A$416:$AE$466,23,FALSE)/100</f>
        <v>4.872442679938453E-3</v>
      </c>
    </row>
    <row r="24" spans="1:22" x14ac:dyDescent="0.25">
      <c r="A24" s="12" t="s">
        <v>130</v>
      </c>
      <c r="B24" s="32">
        <f>VLOOKUP(A24,[1]Sheet1!$A$416:$AE$466,2,FALSE)</f>
        <v>254</v>
      </c>
      <c r="C24" s="17">
        <f>VLOOKUP(A24,[1]Sheet1!$A$416:$AE$466,3,FALSE)/100</f>
        <v>1.5332608958106966E-2</v>
      </c>
      <c r="D24" s="32">
        <f>VLOOKUP(A24,[1]Sheet1!$A$416:$AE$466,4,FALSE)</f>
        <v>192</v>
      </c>
      <c r="E24" s="17">
        <f>VLOOKUP(A24,[1]Sheet1!$A$416:$AE$466,5,FALSE)/100</f>
        <v>1.3073675609423945E-2</v>
      </c>
      <c r="F24" s="32">
        <f>VLOOKUP(A24,[1]Sheet1!$A$416:$AE$466,6,FALSE)</f>
        <v>28</v>
      </c>
      <c r="G24" s="17">
        <f>VLOOKUP(A24,[1]Sheet1!$A$416:$AE$466,7,FALSE)/100</f>
        <v>9.6451946262487084E-3</v>
      </c>
      <c r="H24" s="48">
        <f>VLOOKUP(A24,[1]Sheet1!$A$416:$AE$466,8,FALSE)</f>
        <v>0</v>
      </c>
      <c r="I24" s="32">
        <f>VLOOKUP(A24,[1]Sheet1!$A$416:$AE$466,10,FALSE)</f>
        <v>474</v>
      </c>
      <c r="J24" s="17">
        <f>VLOOKUP(A24,[1]Sheet1!$A$416:$AE$466,11,FALSE)/100</f>
        <v>1.3876690672756016E-2</v>
      </c>
      <c r="K24" s="32">
        <f>VLOOKUP(A24,[1]Sheet1!$A$416:$AE$466,12,FALSE)</f>
        <v>421</v>
      </c>
      <c r="L24" s="17">
        <f>VLOOKUP(A24,[1]Sheet1!$A$416:$AE$466,13,FALSE)/100</f>
        <v>1.5675031647926128E-2</v>
      </c>
      <c r="M24" s="32">
        <f>VLOOKUP(A24,[1]Sheet1!$A$416:$AE$466,14,FALSE)</f>
        <v>527</v>
      </c>
      <c r="N24" s="17">
        <f>VLOOKUP(A24,[1]Sheet1!$A$416:$AE$466,15,FALSE)/100</f>
        <v>1.4784267519497275E-2</v>
      </c>
      <c r="O24" s="32">
        <f>VLOOKUP(A24,[1]Sheet1!$A$416:$AE$466,16,FALSE)</f>
        <v>81</v>
      </c>
      <c r="P24" s="17">
        <f>VLOOKUP(A24,[1]Sheet1!$A$416:$AE$466,17,FALSE)/100</f>
        <v>9.4416598671173795E-3</v>
      </c>
      <c r="Q24" s="32">
        <f>VLOOKUP(A24,[1]Sheet1!$A$416:$AE$466,18,FALSE)</f>
        <v>1</v>
      </c>
      <c r="R24" s="17">
        <f>VLOOKUP(A24,[1]Sheet1!$A$416:$AE$466,19,FALSE)/100</f>
        <v>2.2222222222222223E-2</v>
      </c>
      <c r="S24" s="32">
        <f>VLOOKUP(A24,[1]Sheet1!$A$416:$AE$466,20,FALSE)</f>
        <v>1030</v>
      </c>
      <c r="T24" s="17">
        <f>VLOOKUP(A24,[1]Sheet1!$A$416:$AE$466,21,FALSE)/100</f>
        <v>1.4480935777752786E-2</v>
      </c>
      <c r="U24" s="32">
        <f>VLOOKUP(A24,[1]Sheet1!$A$416:$AE$466,22,FALSE)</f>
        <v>1504</v>
      </c>
      <c r="V24" s="17">
        <f>VLOOKUP(A24,[1]Sheet1!$A$416:$AE$466,23,FALSE)/100</f>
        <v>1.4284900176661664E-2</v>
      </c>
    </row>
    <row r="25" spans="1:22" x14ac:dyDescent="0.25">
      <c r="A25" s="12" t="s">
        <v>131</v>
      </c>
      <c r="B25" s="32">
        <f>VLOOKUP(A25,[1]Sheet1!$A$416:$AE$466,2,FALSE)</f>
        <v>613</v>
      </c>
      <c r="C25" s="17">
        <f>VLOOKUP(A25,[1]Sheet1!$A$416:$AE$466,3,FALSE)/100</f>
        <v>3.7003501146927444E-2</v>
      </c>
      <c r="D25" s="32">
        <f>VLOOKUP(A25,[1]Sheet1!$A$416:$AE$466,4,FALSE)</f>
        <v>575</v>
      </c>
      <c r="E25" s="17">
        <f>VLOOKUP(A25,[1]Sheet1!$A$416:$AE$466,5,FALSE)/100</f>
        <v>3.9152934767806069E-2</v>
      </c>
      <c r="F25" s="32">
        <f>VLOOKUP(A25,[1]Sheet1!$A$416:$AE$466,6,FALSE)</f>
        <v>83</v>
      </c>
      <c r="G25" s="17">
        <f>VLOOKUP(A25,[1]Sheet1!$A$416:$AE$466,7,FALSE)/100</f>
        <v>2.8591112642094393E-2</v>
      </c>
      <c r="H25" s="48">
        <f>VLOOKUP(A25,[1]Sheet1!$A$416:$AE$466,8,FALSE)</f>
        <v>0</v>
      </c>
      <c r="I25" s="32">
        <f>VLOOKUP(A25,[1]Sheet1!$A$416:$AE$466,10,FALSE)</f>
        <v>1271</v>
      </c>
      <c r="J25" s="17">
        <f>VLOOKUP(A25,[1]Sheet1!$A$416:$AE$466,11,FALSE)/100</f>
        <v>3.7209438491714972E-2</v>
      </c>
      <c r="K25" s="32">
        <f>VLOOKUP(A25,[1]Sheet1!$A$416:$AE$466,12,FALSE)</f>
        <v>1197</v>
      </c>
      <c r="L25" s="17">
        <f>VLOOKUP(A25,[1]Sheet1!$A$416:$AE$466,13,FALSE)/100</f>
        <v>4.4567726561918236E-2</v>
      </c>
      <c r="M25" s="32">
        <f>VLOOKUP(A25,[1]Sheet1!$A$416:$AE$466,14,FALSE)</f>
        <v>1620</v>
      </c>
      <c r="N25" s="17">
        <f>VLOOKUP(A25,[1]Sheet1!$A$416:$AE$466,15,FALSE)/100</f>
        <v>4.544689446221175E-2</v>
      </c>
      <c r="O25" s="32">
        <f>VLOOKUP(A25,[1]Sheet1!$A$416:$AE$466,16,FALSE)</f>
        <v>312</v>
      </c>
      <c r="P25" s="17">
        <f>VLOOKUP(A25,[1]Sheet1!$A$416:$AE$466,17,FALSE)/100</f>
        <v>3.6367875043711397E-2</v>
      </c>
      <c r="Q25" s="32">
        <f>VLOOKUP(A25,[1]Sheet1!$A$416:$AE$466,18,FALSE)</f>
        <v>0</v>
      </c>
      <c r="R25" s="17">
        <f>VLOOKUP(A25,[1]Sheet1!$A$416:$AE$466,19,FALSE)/100</f>
        <v>0</v>
      </c>
      <c r="S25" s="32">
        <f>VLOOKUP(A25,[1]Sheet1!$A$416:$AE$466,20,FALSE)</f>
        <v>3129</v>
      </c>
      <c r="T25" s="17">
        <f>VLOOKUP(A25,[1]Sheet1!$A$416:$AE$466,21,FALSE)/100</f>
        <v>4.3991114610280067E-2</v>
      </c>
      <c r="U25" s="32">
        <f>VLOOKUP(A25,[1]Sheet1!$A$416:$AE$466,22,FALSE)</f>
        <v>4400</v>
      </c>
      <c r="V25" s="17">
        <f>VLOOKUP(A25,[1]Sheet1!$A$416:$AE$466,23,FALSE)/100</f>
        <v>4.1790931367893164E-2</v>
      </c>
    </row>
    <row r="26" spans="1:22" x14ac:dyDescent="0.25">
      <c r="A26" s="12" t="s">
        <v>132</v>
      </c>
      <c r="B26" s="32">
        <f>VLOOKUP(A26,[1]Sheet1!$A$416:$AE$466,2,FALSE)</f>
        <v>241</v>
      </c>
      <c r="C26" s="17">
        <f>VLOOKUP(A26,[1]Sheet1!$A$416:$AE$466,3,FALSE)/100</f>
        <v>1.4547869129542434E-2</v>
      </c>
      <c r="D26" s="32">
        <f>VLOOKUP(A26,[1]Sheet1!$A$416:$AE$466,4,FALSE)</f>
        <v>182</v>
      </c>
      <c r="E26" s="17">
        <f>VLOOKUP(A26,[1]Sheet1!$A$416:$AE$466,5,FALSE)/100</f>
        <v>1.2392755004766444E-2</v>
      </c>
      <c r="F26" s="32">
        <f>VLOOKUP(A26,[1]Sheet1!$A$416:$AE$466,6,FALSE)</f>
        <v>20</v>
      </c>
      <c r="G26" s="17">
        <f>VLOOKUP(A26,[1]Sheet1!$A$416:$AE$466,7,FALSE)/100</f>
        <v>6.8894247330347916E-3</v>
      </c>
      <c r="H26" s="48">
        <f>VLOOKUP(A26,[1]Sheet1!$A$416:$AE$466,8,FALSE)</f>
        <v>0</v>
      </c>
      <c r="I26" s="32">
        <f>VLOOKUP(A26,[1]Sheet1!$A$416:$AE$466,10,FALSE)</f>
        <v>443</v>
      </c>
      <c r="J26" s="17">
        <f>VLOOKUP(A26,[1]Sheet1!$A$416:$AE$466,11,FALSE)/100</f>
        <v>1.2969143392470284E-2</v>
      </c>
      <c r="K26" s="32">
        <f>VLOOKUP(A26,[1]Sheet1!$A$416:$AE$466,12,FALSE)</f>
        <v>349</v>
      </c>
      <c r="L26" s="17">
        <f>VLOOKUP(A26,[1]Sheet1!$A$416:$AE$466,13,FALSE)/100</f>
        <v>1.299426614044233E-2</v>
      </c>
      <c r="M26" s="32">
        <f>VLOOKUP(A26,[1]Sheet1!$A$416:$AE$466,14,FALSE)</f>
        <v>422</v>
      </c>
      <c r="N26" s="17">
        <f>VLOOKUP(A26,[1]Sheet1!$A$416:$AE$466,15,FALSE)/100</f>
        <v>1.1838635471020591E-2</v>
      </c>
      <c r="O26" s="32">
        <f>VLOOKUP(A26,[1]Sheet1!$A$416:$AE$466,16,FALSE)</f>
        <v>64</v>
      </c>
      <c r="P26" s="17">
        <f>VLOOKUP(A26,[1]Sheet1!$A$416:$AE$466,17,FALSE)/100</f>
        <v>7.4600769320433613E-3</v>
      </c>
      <c r="Q26" s="32">
        <f>VLOOKUP(A26,[1]Sheet1!$A$416:$AE$466,18,FALSE)</f>
        <v>0</v>
      </c>
      <c r="R26" s="17">
        <f>VLOOKUP(A26,[1]Sheet1!$A$416:$AE$466,19,FALSE)/100</f>
        <v>0</v>
      </c>
      <c r="S26" s="32">
        <f>VLOOKUP(A26,[1]Sheet1!$A$416:$AE$466,20,FALSE)</f>
        <v>835</v>
      </c>
      <c r="T26" s="17">
        <f>VLOOKUP(A26,[1]Sheet1!$A$416:$AE$466,21,FALSE)/100</f>
        <v>1.1739399392644245E-2</v>
      </c>
      <c r="U26" s="32">
        <f>VLOOKUP(A26,[1]Sheet1!$A$416:$AE$466,22,FALSE)</f>
        <v>1278</v>
      </c>
      <c r="V26" s="17">
        <f>VLOOKUP(A26,[1]Sheet1!$A$416:$AE$466,23,FALSE)/100</f>
        <v>1.2138365974583516E-2</v>
      </c>
    </row>
    <row r="27" spans="1:22" x14ac:dyDescent="0.25">
      <c r="A27" s="12" t="s">
        <v>133</v>
      </c>
      <c r="B27" s="32">
        <f>VLOOKUP(A27,[1]Sheet1!$A$416:$AE$466,2,FALSE)</f>
        <v>453</v>
      </c>
      <c r="C27" s="17">
        <f>VLOOKUP(A27,[1]Sheet1!$A$416:$AE$466,3,FALSE)/100</f>
        <v>2.7345164795363995E-2</v>
      </c>
      <c r="D27" s="32">
        <f>VLOOKUP(A27,[1]Sheet1!$A$416:$AE$466,4,FALSE)</f>
        <v>371</v>
      </c>
      <c r="E27" s="17">
        <f>VLOOKUP(A27,[1]Sheet1!$A$416:$AE$466,5,FALSE)/100</f>
        <v>2.5262154432793137E-2</v>
      </c>
      <c r="F27" s="32">
        <f>VLOOKUP(A27,[1]Sheet1!$A$416:$AE$466,6,FALSE)</f>
        <v>53</v>
      </c>
      <c r="G27" s="17">
        <f>VLOOKUP(A27,[1]Sheet1!$A$416:$AE$466,7,FALSE)/100</f>
        <v>1.82569755425422E-2</v>
      </c>
      <c r="H27" s="48">
        <f>VLOOKUP(A27,[1]Sheet1!$A$416:$AE$466,8,FALSE)</f>
        <v>0</v>
      </c>
      <c r="I27" s="32">
        <f>VLOOKUP(A27,[1]Sheet1!$A$416:$AE$466,10,FALSE)</f>
        <v>877</v>
      </c>
      <c r="J27" s="17">
        <f>VLOOKUP(A27,[1]Sheet1!$A$416:$AE$466,11,FALSE)/100</f>
        <v>2.5674805316470518E-2</v>
      </c>
      <c r="K27" s="32">
        <f>VLOOKUP(A27,[1]Sheet1!$A$416:$AE$466,12,FALSE)</f>
        <v>847</v>
      </c>
      <c r="L27" s="17">
        <f>VLOOKUP(A27,[1]Sheet1!$A$416:$AE$466,13,FALSE)/100</f>
        <v>3.1536227567205297E-2</v>
      </c>
      <c r="M27" s="32">
        <f>VLOOKUP(A27,[1]Sheet1!$A$416:$AE$466,14,FALSE)</f>
        <v>1073</v>
      </c>
      <c r="N27" s="17">
        <f>VLOOKUP(A27,[1]Sheet1!$A$416:$AE$466,15,FALSE)/100</f>
        <v>3.0101554171576055E-2</v>
      </c>
      <c r="O27" s="32">
        <f>VLOOKUP(A27,[1]Sheet1!$A$416:$AE$466,16,FALSE)</f>
        <v>187</v>
      </c>
      <c r="P27" s="17">
        <f>VLOOKUP(A27,[1]Sheet1!$A$416:$AE$466,17,FALSE)/100</f>
        <v>2.1797412285814201E-2</v>
      </c>
      <c r="Q27" s="32">
        <f>VLOOKUP(A27,[1]Sheet1!$A$416:$AE$466,18,FALSE)</f>
        <v>0</v>
      </c>
      <c r="R27" s="17">
        <f>VLOOKUP(A27,[1]Sheet1!$A$416:$AE$466,19,FALSE)/100</f>
        <v>0</v>
      </c>
      <c r="S27" s="32">
        <f>VLOOKUP(A27,[1]Sheet1!$A$416:$AE$466,20,FALSE)</f>
        <v>2107</v>
      </c>
      <c r="T27" s="17">
        <f>VLOOKUP(A27,[1]Sheet1!$A$416:$AE$466,21,FALSE)/100</f>
        <v>2.9622652120121475E-2</v>
      </c>
      <c r="U27" s="32">
        <f>VLOOKUP(A27,[1]Sheet1!$A$416:$AE$466,22,FALSE)</f>
        <v>2984</v>
      </c>
      <c r="V27" s="17">
        <f>VLOOKUP(A27,[1]Sheet1!$A$416:$AE$466,23,FALSE)/100</f>
        <v>2.8341849818589369E-2</v>
      </c>
    </row>
    <row r="28" spans="1:22" x14ac:dyDescent="0.25">
      <c r="A28" s="12" t="s">
        <v>134</v>
      </c>
      <c r="B28" s="32">
        <f>VLOOKUP(A28,[1]Sheet1!$A$416:$AE$466,2,FALSE)</f>
        <v>176</v>
      </c>
      <c r="C28" s="17">
        <f>VLOOKUP(A28,[1]Sheet1!$A$416:$AE$466,3,FALSE)/100</f>
        <v>1.0624169986719787E-2</v>
      </c>
      <c r="D28" s="32">
        <f>VLOOKUP(A28,[1]Sheet1!$A$416:$AE$466,4,FALSE)</f>
        <v>165</v>
      </c>
      <c r="E28" s="17">
        <f>VLOOKUP(A28,[1]Sheet1!$A$416:$AE$466,5,FALSE)/100</f>
        <v>1.1235189976848699E-2</v>
      </c>
      <c r="F28" s="32">
        <f>VLOOKUP(A28,[1]Sheet1!$A$416:$AE$466,6,FALSE)</f>
        <v>36</v>
      </c>
      <c r="G28" s="17">
        <f>VLOOKUP(A28,[1]Sheet1!$A$416:$AE$466,7,FALSE)/100</f>
        <v>1.2400964519462624E-2</v>
      </c>
      <c r="H28" s="48">
        <f>VLOOKUP(A28,[1]Sheet1!$A$416:$AE$466,8,FALSE)</f>
        <v>0</v>
      </c>
      <c r="I28" s="32">
        <f>VLOOKUP(A28,[1]Sheet1!$A$416:$AE$466,10,FALSE)</f>
        <v>377</v>
      </c>
      <c r="J28" s="17">
        <f>VLOOKUP(A28,[1]Sheet1!$A$416:$AE$466,11,FALSE)/100</f>
        <v>1.1036945957023245E-2</v>
      </c>
      <c r="K28" s="32">
        <f>VLOOKUP(A28,[1]Sheet1!$A$416:$AE$466,12,FALSE)</f>
        <v>456</v>
      </c>
      <c r="L28" s="17">
        <f>VLOOKUP(A28,[1]Sheet1!$A$416:$AE$466,13,FALSE)/100</f>
        <v>1.6978181547397424E-2</v>
      </c>
      <c r="M28" s="32">
        <f>VLOOKUP(A28,[1]Sheet1!$A$416:$AE$466,14,FALSE)</f>
        <v>563</v>
      </c>
      <c r="N28" s="17">
        <f>VLOOKUP(A28,[1]Sheet1!$A$416:$AE$466,15,FALSE)/100</f>
        <v>1.5794198507546427E-2</v>
      </c>
      <c r="O28" s="32">
        <f>VLOOKUP(A28,[1]Sheet1!$A$416:$AE$466,16,FALSE)</f>
        <v>139</v>
      </c>
      <c r="P28" s="17">
        <f>VLOOKUP(A28,[1]Sheet1!$A$416:$AE$466,17,FALSE)/100</f>
        <v>1.6202354586781677E-2</v>
      </c>
      <c r="Q28" s="32">
        <f>VLOOKUP(A28,[1]Sheet1!$A$416:$AE$466,18,FALSE)</f>
        <v>6</v>
      </c>
      <c r="R28" s="17">
        <f>VLOOKUP(A28,[1]Sheet1!$A$416:$AE$466,19,FALSE)/100</f>
        <v>0.13333333333333336</v>
      </c>
      <c r="S28" s="32">
        <f>VLOOKUP(A28,[1]Sheet1!$A$416:$AE$466,20,FALSE)</f>
        <v>1164</v>
      </c>
      <c r="T28" s="17">
        <f>VLOOKUP(A28,[1]Sheet1!$A$416:$AE$466,21,FALSE)/100</f>
        <v>1.6364863344955571E-2</v>
      </c>
      <c r="U28" s="32">
        <f>VLOOKUP(A28,[1]Sheet1!$A$416:$AE$466,22,FALSE)</f>
        <v>1541</v>
      </c>
      <c r="V28" s="17">
        <f>VLOOKUP(A28,[1]Sheet1!$A$416:$AE$466,23,FALSE)/100</f>
        <v>1.4636323917709857E-2</v>
      </c>
    </row>
    <row r="29" spans="1:22" x14ac:dyDescent="0.25">
      <c r="A29" s="12" t="s">
        <v>135</v>
      </c>
      <c r="B29" s="32">
        <f>VLOOKUP(A29,[1]Sheet1!$A$416:$AE$466,2,FALSE)</f>
        <v>140</v>
      </c>
      <c r="C29" s="17">
        <f>VLOOKUP(A29,[1]Sheet1!$A$416:$AE$466,3,FALSE)/100</f>
        <v>8.4510443076180122E-3</v>
      </c>
      <c r="D29" s="32">
        <f>VLOOKUP(A29,[1]Sheet1!$A$416:$AE$466,4,FALSE)</f>
        <v>113</v>
      </c>
      <c r="E29" s="17">
        <f>VLOOKUP(A29,[1]Sheet1!$A$416:$AE$466,5,FALSE)/100</f>
        <v>7.6944028326297155E-3</v>
      </c>
      <c r="F29" s="32">
        <f>VLOOKUP(A29,[1]Sheet1!$A$416:$AE$466,6,FALSE)</f>
        <v>21</v>
      </c>
      <c r="G29" s="17">
        <f>VLOOKUP(A29,[1]Sheet1!$A$416:$AE$466,7,FALSE)/100</f>
        <v>7.2338959696865313E-3</v>
      </c>
      <c r="H29" s="48">
        <f>VLOOKUP(A29,[1]Sheet1!$A$416:$AE$466,8,FALSE)</f>
        <v>0</v>
      </c>
      <c r="I29" s="32">
        <f>VLOOKUP(A29,[1]Sheet1!$A$416:$AE$466,10,FALSE)</f>
        <v>274</v>
      </c>
      <c r="J29" s="17">
        <f>VLOOKUP(A29,[1]Sheet1!$A$416:$AE$466,11,FALSE)/100</f>
        <v>8.0215469289771045E-3</v>
      </c>
      <c r="K29" s="32">
        <f>VLOOKUP(A29,[1]Sheet1!$A$416:$AE$466,12,FALSE)</f>
        <v>175</v>
      </c>
      <c r="L29" s="17">
        <f>VLOOKUP(A29,[1]Sheet1!$A$416:$AE$466,13,FALSE)/100</f>
        <v>6.5157494973564663E-3</v>
      </c>
      <c r="M29" s="32">
        <f>VLOOKUP(A29,[1]Sheet1!$A$416:$AE$466,14,FALSE)</f>
        <v>245</v>
      </c>
      <c r="N29" s="17">
        <f>VLOOKUP(A29,[1]Sheet1!$A$416:$AE$466,15,FALSE)/100</f>
        <v>6.8731414464456046E-3</v>
      </c>
      <c r="O29" s="32">
        <f>VLOOKUP(A29,[1]Sheet1!$A$416:$AE$466,16,FALSE)</f>
        <v>48</v>
      </c>
      <c r="P29" s="17">
        <f>VLOOKUP(A29,[1]Sheet1!$A$416:$AE$466,17,FALSE)/100</f>
        <v>5.5950576990325216E-3</v>
      </c>
      <c r="Q29" s="32">
        <f>VLOOKUP(A29,[1]Sheet1!$A$416:$AE$466,18,FALSE)</f>
        <v>1</v>
      </c>
      <c r="R29" s="17">
        <f>VLOOKUP(A29,[1]Sheet1!$A$416:$AE$466,19,FALSE)/100</f>
        <v>2.2222222222222223E-2</v>
      </c>
      <c r="S29" s="32">
        <f>VLOOKUP(A29,[1]Sheet1!$A$416:$AE$466,20,FALSE)</f>
        <v>469</v>
      </c>
      <c r="T29" s="17">
        <f>VLOOKUP(A29,[1]Sheet1!$A$416:$AE$466,21,FALSE)/100</f>
        <v>6.593746485209764E-3</v>
      </c>
      <c r="U29" s="32">
        <f>VLOOKUP(A29,[1]Sheet1!$A$416:$AE$466,22,FALSE)</f>
        <v>743</v>
      </c>
      <c r="V29" s="17">
        <f>VLOOKUP(A29,[1]Sheet1!$A$416:$AE$466,23,FALSE)/100</f>
        <v>7.0569686378055959E-3</v>
      </c>
    </row>
    <row r="30" spans="1:22" x14ac:dyDescent="0.25">
      <c r="A30" s="12" t="s">
        <v>136</v>
      </c>
      <c r="B30" s="32">
        <f>VLOOKUP(A30,[1]Sheet1!$A$416:$AE$466,2,FALSE)</f>
        <v>434</v>
      </c>
      <c r="C30" s="17">
        <f>VLOOKUP(A30,[1]Sheet1!$A$416:$AE$466,3,FALSE)/100</f>
        <v>2.6198237353615837E-2</v>
      </c>
      <c r="D30" s="32">
        <f>VLOOKUP(A30,[1]Sheet1!$A$416:$AE$466,4,FALSE)</f>
        <v>406</v>
      </c>
      <c r="E30" s="17">
        <f>VLOOKUP(A30,[1]Sheet1!$A$416:$AE$466,5,FALSE)/100</f>
        <v>2.7645376549094377E-2</v>
      </c>
      <c r="F30" s="32">
        <f>VLOOKUP(A30,[1]Sheet1!$A$416:$AE$466,6,FALSE)</f>
        <v>94</v>
      </c>
      <c r="G30" s="17">
        <f>VLOOKUP(A30,[1]Sheet1!$A$416:$AE$466,7,FALSE)/100</f>
        <v>3.2380296245263521E-2</v>
      </c>
      <c r="H30" s="48">
        <f>VLOOKUP(A30,[1]Sheet1!$A$416:$AE$466,8,FALSE)</f>
        <v>0</v>
      </c>
      <c r="I30" s="32">
        <f>VLOOKUP(A30,[1]Sheet1!$A$416:$AE$466,10,FALSE)</f>
        <v>934</v>
      </c>
      <c r="J30" s="17">
        <f>VLOOKUP(A30,[1]Sheet1!$A$416:$AE$466,11,FALSE)/100</f>
        <v>2.7343521283447508E-2</v>
      </c>
      <c r="K30" s="32">
        <f>VLOOKUP(A30,[1]Sheet1!$A$416:$AE$466,12,FALSE)</f>
        <v>736</v>
      </c>
      <c r="L30" s="17">
        <f>VLOOKUP(A30,[1]Sheet1!$A$416:$AE$466,13,FALSE)/100</f>
        <v>2.7403380743167772E-2</v>
      </c>
      <c r="M30" s="32">
        <f>VLOOKUP(A30,[1]Sheet1!$A$416:$AE$466,14,FALSE)</f>
        <v>1110</v>
      </c>
      <c r="N30" s="17">
        <f>VLOOKUP(A30,[1]Sheet1!$A$416:$AE$466,15,FALSE)/100</f>
        <v>3.1139538798182129E-2</v>
      </c>
      <c r="O30" s="32">
        <f>VLOOKUP(A30,[1]Sheet1!$A$416:$AE$466,16,FALSE)</f>
        <v>250</v>
      </c>
      <c r="P30" s="17">
        <f>VLOOKUP(A30,[1]Sheet1!$A$416:$AE$466,17,FALSE)/100</f>
        <v>2.9140925515794381E-2</v>
      </c>
      <c r="Q30" s="32">
        <f>VLOOKUP(A30,[1]Sheet1!$A$416:$AE$466,18,FALSE)</f>
        <v>3</v>
      </c>
      <c r="R30" s="17">
        <f>VLOOKUP(A30,[1]Sheet1!$A$416:$AE$466,19,FALSE)/100</f>
        <v>6.666666666666668E-2</v>
      </c>
      <c r="S30" s="32">
        <f>VLOOKUP(A30,[1]Sheet1!$A$416:$AE$466,20,FALSE)</f>
        <v>2099</v>
      </c>
      <c r="T30" s="17">
        <f>VLOOKUP(A30,[1]Sheet1!$A$416:$AE$466,21,FALSE)/100</f>
        <v>2.9510178832527278E-2</v>
      </c>
      <c r="U30" s="32">
        <f>VLOOKUP(A30,[1]Sheet1!$A$416:$AE$466,22,FALSE)</f>
        <v>3033</v>
      </c>
      <c r="V30" s="17">
        <f>VLOOKUP(A30,[1]Sheet1!$A$416:$AE$466,23,FALSE)/100</f>
        <v>2.8807248827004538E-2</v>
      </c>
    </row>
    <row r="31" spans="1:22" x14ac:dyDescent="0.25">
      <c r="A31" s="12" t="s">
        <v>137</v>
      </c>
      <c r="B31" s="32">
        <f>VLOOKUP(A31,[1]Sheet1!$A$416:$AE$466,2,FALSE)</f>
        <v>124</v>
      </c>
      <c r="C31" s="17">
        <f>VLOOKUP(A31,[1]Sheet1!$A$416:$AE$466,3,FALSE)/100</f>
        <v>7.4852106724616688E-3</v>
      </c>
      <c r="D31" s="32">
        <f>VLOOKUP(A31,[1]Sheet1!$A$416:$AE$466,4,FALSE)</f>
        <v>150</v>
      </c>
      <c r="E31" s="17">
        <f>VLOOKUP(A31,[1]Sheet1!$A$416:$AE$466,5,FALSE)/100</f>
        <v>1.0213809069862453E-2</v>
      </c>
      <c r="F31" s="32">
        <f>VLOOKUP(A31,[1]Sheet1!$A$416:$AE$466,6,FALSE)</f>
        <v>24</v>
      </c>
      <c r="G31" s="17">
        <f>VLOOKUP(A31,[1]Sheet1!$A$416:$AE$466,7,FALSE)/100</f>
        <v>8.2673096796417496E-3</v>
      </c>
      <c r="H31" s="48">
        <f>VLOOKUP(A31,[1]Sheet1!$A$416:$AE$466,8,FALSE)</f>
        <v>0</v>
      </c>
      <c r="I31" s="32">
        <f>VLOOKUP(A31,[1]Sheet1!$A$416:$AE$466,10,FALSE)</f>
        <v>298</v>
      </c>
      <c r="J31" s="17">
        <f>VLOOKUP(A31,[1]Sheet1!$A$416:$AE$466,11,FALSE)/100</f>
        <v>8.7241641782305774E-3</v>
      </c>
      <c r="K31" s="32">
        <f>VLOOKUP(A31,[1]Sheet1!$A$416:$AE$466,12,FALSE)</f>
        <v>224</v>
      </c>
      <c r="L31" s="17">
        <f>VLOOKUP(A31,[1]Sheet1!$A$416:$AE$466,13,FALSE)/100</f>
        <v>8.3401593566162762E-3</v>
      </c>
      <c r="M31" s="32">
        <f>VLOOKUP(A31,[1]Sheet1!$A$416:$AE$466,14,FALSE)</f>
        <v>378</v>
      </c>
      <c r="N31" s="17">
        <f>VLOOKUP(A31,[1]Sheet1!$A$416:$AE$466,15,FALSE)/100</f>
        <v>1.0604275374516074E-2</v>
      </c>
      <c r="O31" s="32">
        <f>VLOOKUP(A31,[1]Sheet1!$A$416:$AE$466,16,FALSE)</f>
        <v>76</v>
      </c>
      <c r="P31" s="17">
        <f>VLOOKUP(A31,[1]Sheet1!$A$416:$AE$466,17,FALSE)/100</f>
        <v>8.8588413568014921E-3</v>
      </c>
      <c r="Q31" s="32">
        <f>VLOOKUP(A31,[1]Sheet1!$A$416:$AE$466,18,FALSE)</f>
        <v>1</v>
      </c>
      <c r="R31" s="17">
        <f>VLOOKUP(A31,[1]Sheet1!$A$416:$AE$466,19,FALSE)/100</f>
        <v>2.2222222222222223E-2</v>
      </c>
      <c r="S31" s="32">
        <f>VLOOKUP(A31,[1]Sheet1!$A$416:$AE$466,20,FALSE)</f>
        <v>679</v>
      </c>
      <c r="T31" s="17">
        <f>VLOOKUP(A31,[1]Sheet1!$A$416:$AE$466,21,FALSE)/100</f>
        <v>9.5461702845574172E-3</v>
      </c>
      <c r="U31" s="32">
        <f>VLOOKUP(A31,[1]Sheet1!$A$416:$AE$466,22,FALSE)</f>
        <v>977</v>
      </c>
      <c r="V31" s="17">
        <f>VLOOKUP(A31,[1]Sheet1!$A$416:$AE$466,23,FALSE)/100</f>
        <v>9.279486351461733E-3</v>
      </c>
    </row>
    <row r="32" spans="1:22" x14ac:dyDescent="0.25">
      <c r="A32" s="12" t="s">
        <v>138</v>
      </c>
      <c r="B32" s="32">
        <f>VLOOKUP(A32,[1]Sheet1!$A$416:$AE$466,2,FALSE)</f>
        <v>458</v>
      </c>
      <c r="C32" s="17">
        <f>VLOOKUP(A32,[1]Sheet1!$A$416:$AE$466,3,FALSE)/100</f>
        <v>2.7646987806350352E-2</v>
      </c>
      <c r="D32" s="32">
        <f>VLOOKUP(A32,[1]Sheet1!$A$416:$AE$466,4,FALSE)</f>
        <v>459</v>
      </c>
      <c r="E32" s="17">
        <f>VLOOKUP(A32,[1]Sheet1!$A$416:$AE$466,5,FALSE)/100</f>
        <v>3.125425575377911E-2</v>
      </c>
      <c r="F32" s="32">
        <f>VLOOKUP(A32,[1]Sheet1!$A$416:$AE$466,6,FALSE)</f>
        <v>98</v>
      </c>
      <c r="G32" s="17">
        <f>VLOOKUP(A32,[1]Sheet1!$A$416:$AE$466,7,FALSE)/100</f>
        <v>3.3758181191870476E-2</v>
      </c>
      <c r="H32" s="48">
        <f>VLOOKUP(A32,[1]Sheet1!$A$416:$AE$466,8,FALSE)</f>
        <v>0</v>
      </c>
      <c r="I32" s="32">
        <f>VLOOKUP(A32,[1]Sheet1!$A$416:$AE$466,10,FALSE)</f>
        <v>1015</v>
      </c>
      <c r="J32" s="17">
        <f>VLOOKUP(A32,[1]Sheet1!$A$416:$AE$466,11,FALSE)/100</f>
        <v>2.9714854499677968E-2</v>
      </c>
      <c r="K32" s="32">
        <f>VLOOKUP(A32,[1]Sheet1!$A$416:$AE$466,12,FALSE)</f>
        <v>774</v>
      </c>
      <c r="L32" s="17">
        <f>VLOOKUP(A32,[1]Sheet1!$A$416:$AE$466,13,FALSE)/100</f>
        <v>2.8818229205450893E-2</v>
      </c>
      <c r="M32" s="32">
        <f>VLOOKUP(A32,[1]Sheet1!$A$416:$AE$466,14,FALSE)</f>
        <v>1173</v>
      </c>
      <c r="N32" s="17">
        <f>VLOOKUP(A32,[1]Sheet1!$A$416:$AE$466,15,FALSE)/100</f>
        <v>3.2906918027268139E-2</v>
      </c>
      <c r="O32" s="32">
        <f>VLOOKUP(A32,[1]Sheet1!$A$416:$AE$466,16,FALSE)</f>
        <v>322</v>
      </c>
      <c r="P32" s="17">
        <f>VLOOKUP(A32,[1]Sheet1!$A$416:$AE$466,17,FALSE)/100</f>
        <v>3.7533512064343161E-2</v>
      </c>
      <c r="Q32" s="32">
        <f>VLOOKUP(A32,[1]Sheet1!$A$416:$AE$466,18,FALSE)</f>
        <v>0</v>
      </c>
      <c r="R32" s="17">
        <f>VLOOKUP(A32,[1]Sheet1!$A$416:$AE$466,19,FALSE)/100</f>
        <v>0</v>
      </c>
      <c r="S32" s="32">
        <f>VLOOKUP(A32,[1]Sheet1!$A$416:$AE$466,20,FALSE)</f>
        <v>2269</v>
      </c>
      <c r="T32" s="17">
        <f>VLOOKUP(A32,[1]Sheet1!$A$416:$AE$466,21,FALSE)/100</f>
        <v>3.1900236193903947E-2</v>
      </c>
      <c r="U32" s="32">
        <f>VLOOKUP(A32,[1]Sheet1!$A$416:$AE$466,22,FALSE)</f>
        <v>3284</v>
      </c>
      <c r="V32" s="17">
        <f>VLOOKUP(A32,[1]Sheet1!$A$416:$AE$466,23,FALSE)/100</f>
        <v>3.11912315027639E-2</v>
      </c>
    </row>
    <row r="33" spans="1:22" x14ac:dyDescent="0.25">
      <c r="A33" s="12" t="s">
        <v>139</v>
      </c>
      <c r="B33" s="32">
        <f>VLOOKUP(A33,[1]Sheet1!$A$416:$AE$466,2,FALSE)</f>
        <v>223</v>
      </c>
      <c r="C33" s="17">
        <f>VLOOKUP(A33,[1]Sheet1!$A$416:$AE$466,3,FALSE)/100</f>
        <v>1.3461306289991547E-2</v>
      </c>
      <c r="D33" s="32">
        <f>VLOOKUP(A33,[1]Sheet1!$A$416:$AE$466,4,FALSE)</f>
        <v>296</v>
      </c>
      <c r="E33" s="17">
        <f>VLOOKUP(A33,[1]Sheet1!$A$416:$AE$466,5,FALSE)/100</f>
        <v>2.015524989786191E-2</v>
      </c>
      <c r="F33" s="32">
        <f>VLOOKUP(A33,[1]Sheet1!$A$416:$AE$466,6,FALSE)</f>
        <v>51</v>
      </c>
      <c r="G33" s="17">
        <f>VLOOKUP(A33,[1]Sheet1!$A$416:$AE$466,7,FALSE)/100</f>
        <v>1.7568033069238719E-2</v>
      </c>
      <c r="H33" s="48">
        <f>VLOOKUP(A33,[1]Sheet1!$A$416:$AE$466,8,FALSE)</f>
        <v>0</v>
      </c>
      <c r="I33" s="32">
        <f>VLOOKUP(A33,[1]Sheet1!$A$416:$AE$466,10,FALSE)</f>
        <v>570</v>
      </c>
      <c r="J33" s="17">
        <f>VLOOKUP(A33,[1]Sheet1!$A$416:$AE$466,11,FALSE)/100</f>
        <v>1.6687159669769892E-2</v>
      </c>
      <c r="K33" s="32">
        <f>VLOOKUP(A33,[1]Sheet1!$A$416:$AE$466,12,FALSE)</f>
        <v>403</v>
      </c>
      <c r="L33" s="17">
        <f>VLOOKUP(A33,[1]Sheet1!$A$416:$AE$466,13,FALSE)/100</f>
        <v>1.5004840271055177E-2</v>
      </c>
      <c r="M33" s="32">
        <f>VLOOKUP(A33,[1]Sheet1!$A$416:$AE$466,14,FALSE)</f>
        <v>552</v>
      </c>
      <c r="N33" s="17">
        <f>VLOOKUP(A33,[1]Sheet1!$A$416:$AE$466,15,FALSE)/100</f>
        <v>1.5485608483420298E-2</v>
      </c>
      <c r="O33" s="32">
        <f>VLOOKUP(A33,[1]Sheet1!$A$416:$AE$466,16,FALSE)</f>
        <v>167</v>
      </c>
      <c r="P33" s="17">
        <f>VLOOKUP(A33,[1]Sheet1!$A$416:$AE$466,17,FALSE)/100</f>
        <v>1.9466138244550648E-2</v>
      </c>
      <c r="Q33" s="32">
        <f>VLOOKUP(A33,[1]Sheet1!$A$416:$AE$466,18,FALSE)</f>
        <v>0</v>
      </c>
      <c r="R33" s="17">
        <f>VLOOKUP(A33,[1]Sheet1!$A$416:$AE$466,19,FALSE)/100</f>
        <v>0</v>
      </c>
      <c r="S33" s="32">
        <f>VLOOKUP(A33,[1]Sheet1!$A$416:$AE$466,20,FALSE)</f>
        <v>1122</v>
      </c>
      <c r="T33" s="17">
        <f>VLOOKUP(A33,[1]Sheet1!$A$416:$AE$466,21,FALSE)/100</f>
        <v>1.5774378585086041E-2</v>
      </c>
      <c r="U33" s="32">
        <f>VLOOKUP(A33,[1]Sheet1!$A$416:$AE$466,22,FALSE)</f>
        <v>1692</v>
      </c>
      <c r="V33" s="17">
        <f>VLOOKUP(A33,[1]Sheet1!$A$416:$AE$466,23,FALSE)/100</f>
        <v>1.6070512698744373E-2</v>
      </c>
    </row>
    <row r="34" spans="1:22" x14ac:dyDescent="0.25">
      <c r="A34" s="15" t="s">
        <v>163</v>
      </c>
      <c r="B34" s="32">
        <f>VLOOKUP(A34,[1]Sheet1!$A$416:$AE$466,2,FALSE)</f>
        <v>183</v>
      </c>
      <c r="C34" s="17">
        <f>VLOOKUP(A34,[1]Sheet1!$A$416:$AE$466,3,FALSE)/100</f>
        <v>1.1046722202100689E-2</v>
      </c>
      <c r="D34" s="32">
        <f>VLOOKUP(A34,[1]Sheet1!$A$416:$AE$466,4,FALSE)</f>
        <v>87</v>
      </c>
      <c r="E34" s="17">
        <f>VLOOKUP(A34,[1]Sheet1!$A$416:$AE$466,5,FALSE)/100</f>
        <v>5.9240092605202235E-3</v>
      </c>
      <c r="F34" s="32">
        <f>VLOOKUP(A34,[1]Sheet1!$A$416:$AE$466,6,FALSE)</f>
        <v>22</v>
      </c>
      <c r="G34" s="17">
        <f>VLOOKUP(A34,[1]Sheet1!$A$416:$AE$466,7,FALSE)/100</f>
        <v>7.578367206338271E-3</v>
      </c>
      <c r="H34" s="48">
        <f>VLOOKUP(A34,[1]Sheet1!$A$416:$AE$466,8,FALSE)</f>
        <v>0</v>
      </c>
      <c r="I34" s="32">
        <f>VLOOKUP(A34,[1]Sheet1!$A$416:$AE$466,10,FALSE)</f>
        <v>292</v>
      </c>
      <c r="J34" s="17">
        <f>VLOOKUP(A34,[1]Sheet1!$A$416:$AE$466,11,FALSE)/100</f>
        <v>8.548509865917207E-3</v>
      </c>
      <c r="K34" s="32">
        <f>VLOOKUP(A34,[1]Sheet1!$A$416:$AE$466,12,FALSE)</f>
        <v>164</v>
      </c>
      <c r="L34" s="17">
        <f>VLOOKUP(A34,[1]Sheet1!$A$416:$AE$466,13,FALSE)/100</f>
        <v>6.106188100379775E-3</v>
      </c>
      <c r="M34" s="32">
        <f>VLOOKUP(A34,[1]Sheet1!$A$416:$AE$466,14,FALSE)</f>
        <v>186</v>
      </c>
      <c r="N34" s="17">
        <f>VLOOKUP(A34,[1]Sheet1!$A$416:$AE$466,15,FALSE)/100</f>
        <v>5.217976771587275E-3</v>
      </c>
      <c r="O34" s="32">
        <f>VLOOKUP(A34,[1]Sheet1!$A$416:$AE$466,16,FALSE)</f>
        <v>49</v>
      </c>
      <c r="P34" s="17">
        <f>VLOOKUP(A34,[1]Sheet1!$A$416:$AE$466,17,FALSE)/100</f>
        <v>5.7116214010956992E-3</v>
      </c>
      <c r="Q34" s="32">
        <f>VLOOKUP(A34,[1]Sheet1!$A$416:$AE$466,18,FALSE)</f>
        <v>0</v>
      </c>
      <c r="R34" s="17">
        <f>VLOOKUP(A34,[1]Sheet1!$A$416:$AE$466,19,FALSE)/100</f>
        <v>0</v>
      </c>
      <c r="S34" s="32">
        <f>VLOOKUP(A34,[1]Sheet1!$A$416:$AE$466,20,FALSE)</f>
        <v>399</v>
      </c>
      <c r="T34" s="17">
        <f>VLOOKUP(A34,[1]Sheet1!$A$416:$AE$466,21,FALSE)/100</f>
        <v>5.6096052187605445E-3</v>
      </c>
      <c r="U34" s="32">
        <f>VLOOKUP(A34,[1]Sheet1!$A$416:$AE$466,22,FALSE)</f>
        <v>691</v>
      </c>
      <c r="V34" s="17">
        <f>VLOOKUP(A34,[1]Sheet1!$A$416:$AE$466,23,FALSE)/100</f>
        <v>6.5630758125486766E-3</v>
      </c>
    </row>
    <row r="35" spans="1:22" x14ac:dyDescent="0.25">
      <c r="A35" s="15" t="s">
        <v>141</v>
      </c>
      <c r="B35" s="32">
        <f>VLOOKUP(A35,[1]Sheet1!$A$416:$AE$466,2,FALSE)</f>
        <v>68</v>
      </c>
      <c r="C35" s="17">
        <f>VLOOKUP(A35,[1]Sheet1!$A$416:$AE$466,3,FALSE)/100</f>
        <v>4.1047929494144632E-3</v>
      </c>
      <c r="D35" s="32">
        <f>VLOOKUP(A35,[1]Sheet1!$A$416:$AE$466,4,FALSE)</f>
        <v>56</v>
      </c>
      <c r="E35" s="17">
        <f>VLOOKUP(A35,[1]Sheet1!$A$416:$AE$466,5,FALSE)/100</f>
        <v>3.8131553860819827E-3</v>
      </c>
      <c r="F35" s="32">
        <f>VLOOKUP(A35,[1]Sheet1!$A$416:$AE$466,6,FALSE)</f>
        <v>15</v>
      </c>
      <c r="G35" s="17">
        <f>VLOOKUP(A35,[1]Sheet1!$A$416:$AE$466,7,FALSE)/100</f>
        <v>5.1670685497760939E-3</v>
      </c>
      <c r="H35" s="48">
        <f>VLOOKUP(A35,[1]Sheet1!$A$416:$AE$466,8,FALSE)</f>
        <v>0</v>
      </c>
      <c r="I35" s="32">
        <f>VLOOKUP(A35,[1]Sheet1!$A$416:$AE$466,10,FALSE)</f>
        <v>139</v>
      </c>
      <c r="J35" s="17">
        <f>VLOOKUP(A35,[1]Sheet1!$A$416:$AE$466,11,FALSE)/100</f>
        <v>4.0693249019263427E-3</v>
      </c>
      <c r="K35" s="32">
        <f>VLOOKUP(A35,[1]Sheet1!$A$416:$AE$466,12,FALSE)</f>
        <v>96</v>
      </c>
      <c r="L35" s="17">
        <f>VLOOKUP(A35,[1]Sheet1!$A$416:$AE$466,13,FALSE)/100</f>
        <v>3.5743540099784049E-3</v>
      </c>
      <c r="M35" s="32">
        <f>VLOOKUP(A35,[1]Sheet1!$A$416:$AE$466,14,FALSE)</f>
        <v>159</v>
      </c>
      <c r="N35" s="17">
        <f>VLOOKUP(A35,[1]Sheet1!$A$416:$AE$466,15,FALSE)/100</f>
        <v>4.4605285305504127E-3</v>
      </c>
      <c r="O35" s="32">
        <f>VLOOKUP(A35,[1]Sheet1!$A$416:$AE$466,16,FALSE)</f>
        <v>47</v>
      </c>
      <c r="P35" s="17">
        <f>VLOOKUP(A35,[1]Sheet1!$A$416:$AE$466,17,FALSE)/100</f>
        <v>5.478493996969344E-3</v>
      </c>
      <c r="Q35" s="32">
        <f>VLOOKUP(A35,[1]Sheet1!$A$416:$AE$466,18,FALSE)</f>
        <v>0</v>
      </c>
      <c r="R35" s="17">
        <f>VLOOKUP(A35,[1]Sheet1!$A$416:$AE$466,19,FALSE)/100</f>
        <v>0</v>
      </c>
      <c r="S35" s="32">
        <f>VLOOKUP(A35,[1]Sheet1!$A$416:$AE$466,20,FALSE)</f>
        <v>302</v>
      </c>
      <c r="T35" s="17">
        <f>VLOOKUP(A35,[1]Sheet1!$A$416:$AE$466,21,FALSE)/100</f>
        <v>4.245866606680913E-3</v>
      </c>
      <c r="U35" s="32">
        <f>VLOOKUP(A35,[1]Sheet1!$A$416:$AE$466,22,FALSE)</f>
        <v>441</v>
      </c>
      <c r="V35" s="17">
        <f>VLOOKUP(A35,[1]Sheet1!$A$416:$AE$466,23,FALSE)/100</f>
        <v>4.1885910757365639E-3</v>
      </c>
    </row>
    <row r="36" spans="1:22" x14ac:dyDescent="0.25">
      <c r="A36" s="15" t="s">
        <v>142</v>
      </c>
      <c r="B36" s="32">
        <f>VLOOKUP(A36,[1]Sheet1!$A$416:$AE$466,2,FALSE)</f>
        <v>90</v>
      </c>
      <c r="C36" s="17">
        <f>VLOOKUP(A36,[1]Sheet1!$A$416:$AE$466,3,FALSE)/100</f>
        <v>5.4328141977544372E-3</v>
      </c>
      <c r="D36" s="32">
        <f>VLOOKUP(A36,[1]Sheet1!$A$416:$AE$466,4,FALSE)</f>
        <v>123</v>
      </c>
      <c r="E36" s="17">
        <f>VLOOKUP(A36,[1]Sheet1!$A$416:$AE$466,5,FALSE)/100</f>
        <v>8.3753234372872104E-3</v>
      </c>
      <c r="F36" s="32">
        <f>VLOOKUP(A36,[1]Sheet1!$A$416:$AE$466,6,FALSE)</f>
        <v>36</v>
      </c>
      <c r="G36" s="17">
        <f>VLOOKUP(A36,[1]Sheet1!$A$416:$AE$466,7,FALSE)/100</f>
        <v>1.2400964519462624E-2</v>
      </c>
      <c r="H36" s="48">
        <f>VLOOKUP(A36,[1]Sheet1!$A$416:$AE$466,8,FALSE)</f>
        <v>0</v>
      </c>
      <c r="I36" s="32">
        <f>VLOOKUP(A36,[1]Sheet1!$A$416:$AE$466,10,FALSE)</f>
        <v>249</v>
      </c>
      <c r="J36" s="17">
        <f>VLOOKUP(A36,[1]Sheet1!$A$416:$AE$466,11,FALSE)/100</f>
        <v>7.2896539610047429E-3</v>
      </c>
      <c r="K36" s="32">
        <f>VLOOKUP(A36,[1]Sheet1!$A$416:$AE$466,12,FALSE)</f>
        <v>168</v>
      </c>
      <c r="L36" s="17">
        <f>VLOOKUP(A36,[1]Sheet1!$A$416:$AE$466,13,FALSE)/100</f>
        <v>6.2551195174622085E-3</v>
      </c>
      <c r="M36" s="32">
        <f>VLOOKUP(A36,[1]Sheet1!$A$416:$AE$466,14,FALSE)</f>
        <v>273</v>
      </c>
      <c r="N36" s="17">
        <f>VLOOKUP(A36,[1]Sheet1!$A$416:$AE$466,15,FALSE)/100</f>
        <v>7.658643326039387E-3</v>
      </c>
      <c r="O36" s="32">
        <f>VLOOKUP(A36,[1]Sheet1!$A$416:$AE$466,16,FALSE)</f>
        <v>64</v>
      </c>
      <c r="P36" s="17">
        <f>VLOOKUP(A36,[1]Sheet1!$A$416:$AE$466,17,FALSE)/100</f>
        <v>7.4600769320433613E-3</v>
      </c>
      <c r="Q36" s="32">
        <f>VLOOKUP(A36,[1]Sheet1!$A$416:$AE$466,18,FALSE)</f>
        <v>0</v>
      </c>
      <c r="R36" s="17">
        <f>VLOOKUP(A36,[1]Sheet1!$A$416:$AE$466,19,FALSE)/100</f>
        <v>0</v>
      </c>
      <c r="S36" s="32">
        <f>VLOOKUP(A36,[1]Sheet1!$A$416:$AE$466,20,FALSE)</f>
        <v>505</v>
      </c>
      <c r="T36" s="17">
        <f>VLOOKUP(A36,[1]Sheet1!$A$416:$AE$466,21,FALSE)/100</f>
        <v>7.099876279383647E-3</v>
      </c>
      <c r="U36" s="32">
        <f>VLOOKUP(A36,[1]Sheet1!$A$416:$AE$466,22,FALSE)</f>
        <v>754</v>
      </c>
      <c r="V36" s="17">
        <f>VLOOKUP(A36,[1]Sheet1!$A$416:$AE$466,23,FALSE)/100</f>
        <v>7.1614459662253278E-3</v>
      </c>
    </row>
    <row r="37" spans="1:22" x14ac:dyDescent="0.25">
      <c r="A37" s="15" t="s">
        <v>164</v>
      </c>
      <c r="B37" s="32">
        <f>VLOOKUP(A37,[1]Sheet1!$A$416:$AE$466,2,FALSE)</f>
        <v>382</v>
      </c>
      <c r="C37" s="17">
        <f>VLOOKUP(A37,[1]Sheet1!$A$416:$AE$466,3,FALSE)/100</f>
        <v>2.3059278039357721E-2</v>
      </c>
      <c r="D37" s="32">
        <f>VLOOKUP(A37,[1]Sheet1!$A$416:$AE$466,4,FALSE)</f>
        <v>418</v>
      </c>
      <c r="E37" s="17">
        <f>VLOOKUP(A37,[1]Sheet1!$A$416:$AE$466,5,FALSE)/100</f>
        <v>2.8462481274683375E-2</v>
      </c>
      <c r="F37" s="32">
        <f>VLOOKUP(A37,[1]Sheet1!$A$416:$AE$466,6,FALSE)</f>
        <v>58</v>
      </c>
      <c r="G37" s="17">
        <f>VLOOKUP(A37,[1]Sheet1!$A$416:$AE$466,7,FALSE)/100</f>
        <v>1.9979331725800895E-2</v>
      </c>
      <c r="H37" s="48">
        <f>VLOOKUP(A37,[1]Sheet1!$A$416:$AE$466,8,FALSE)</f>
        <v>0</v>
      </c>
      <c r="I37" s="32">
        <f>VLOOKUP(A37,[1]Sheet1!$A$416:$AE$466,10,FALSE)</f>
        <v>858</v>
      </c>
      <c r="J37" s="17">
        <f>VLOOKUP(A37,[1]Sheet1!$A$416:$AE$466,11,FALSE)/100</f>
        <v>2.5118566660811522E-2</v>
      </c>
      <c r="K37" s="32">
        <f>VLOOKUP(A37,[1]Sheet1!$A$416:$AE$466,12,FALSE)</f>
        <v>673</v>
      </c>
      <c r="L37" s="17">
        <f>VLOOKUP(A37,[1]Sheet1!$A$416:$AE$466,13,FALSE)/100</f>
        <v>2.5057710924119445E-2</v>
      </c>
      <c r="M37" s="32">
        <f>VLOOKUP(A37,[1]Sheet1!$A$416:$AE$466,14,FALSE)</f>
        <v>1224</v>
      </c>
      <c r="N37" s="17">
        <f>VLOOKUP(A37,[1]Sheet1!$A$416:$AE$466,15,FALSE)/100</f>
        <v>3.4337653593671094E-2</v>
      </c>
      <c r="O37" s="32">
        <f>VLOOKUP(A37,[1]Sheet1!$A$416:$AE$466,16,FALSE)</f>
        <v>217</v>
      </c>
      <c r="P37" s="17">
        <f>VLOOKUP(A37,[1]Sheet1!$A$416:$AE$466,17,FALSE)/100</f>
        <v>2.5294323347709525E-2</v>
      </c>
      <c r="Q37" s="32">
        <f>VLOOKUP(A37,[1]Sheet1!$A$416:$AE$466,18,FALSE)</f>
        <v>2</v>
      </c>
      <c r="R37" s="17">
        <f>VLOOKUP(A37,[1]Sheet1!$A$416:$AE$466,19,FALSE)/100</f>
        <v>4.4444444444444446E-2</v>
      </c>
      <c r="S37" s="32">
        <f>VLOOKUP(A37,[1]Sheet1!$A$416:$AE$466,20,FALSE)</f>
        <v>2116</v>
      </c>
      <c r="T37" s="17">
        <f>VLOOKUP(A37,[1]Sheet1!$A$416:$AE$466,21,FALSE)/100</f>
        <v>2.9749184568664943E-2</v>
      </c>
      <c r="U37" s="32">
        <f>VLOOKUP(A37,[1]Sheet1!$A$416:$AE$466,22,FALSE)</f>
        <v>2974</v>
      </c>
      <c r="V37" s="17">
        <f>VLOOKUP(A37,[1]Sheet1!$A$416:$AE$466,23,FALSE)/100</f>
        <v>2.8246870429116885E-2</v>
      </c>
    </row>
    <row r="38" spans="1:22" x14ac:dyDescent="0.25">
      <c r="A38" s="12" t="s">
        <v>143</v>
      </c>
      <c r="B38" s="32">
        <f>VLOOKUP(A38,[1]Sheet1!$A$416:$AE$466,2,FALSE)</f>
        <v>97</v>
      </c>
      <c r="C38" s="17">
        <f>VLOOKUP(A38,[1]Sheet1!$A$416:$AE$466,3,FALSE)/100</f>
        <v>5.8553664131353374E-3</v>
      </c>
      <c r="D38" s="32">
        <f>VLOOKUP(A38,[1]Sheet1!$A$416:$AE$466,4,FALSE)</f>
        <v>126</v>
      </c>
      <c r="E38" s="17">
        <f>VLOOKUP(A38,[1]Sheet1!$A$416:$AE$466,5,FALSE)/100</f>
        <v>8.5795996186844616E-3</v>
      </c>
      <c r="F38" s="32">
        <f>VLOOKUP(A38,[1]Sheet1!$A$416:$AE$466,6,FALSE)</f>
        <v>24</v>
      </c>
      <c r="G38" s="17">
        <f>VLOOKUP(A38,[1]Sheet1!$A$416:$AE$466,7,FALSE)/100</f>
        <v>8.2673096796417496E-3</v>
      </c>
      <c r="H38" s="48">
        <f>VLOOKUP(A38,[1]Sheet1!$A$416:$AE$466,8,FALSE)</f>
        <v>0</v>
      </c>
      <c r="I38" s="32">
        <f>VLOOKUP(A38,[1]Sheet1!$A$416:$AE$466,10,FALSE)</f>
        <v>247</v>
      </c>
      <c r="J38" s="17">
        <f>VLOOKUP(A38,[1]Sheet1!$A$416:$AE$466,11,FALSE)/100</f>
        <v>7.2311025235669533E-3</v>
      </c>
      <c r="K38" s="32">
        <f>VLOOKUP(A38,[1]Sheet1!$A$416:$AE$466,12,FALSE)</f>
        <v>291</v>
      </c>
      <c r="L38" s="17">
        <f>VLOOKUP(A38,[1]Sheet1!$A$416:$AE$466,13,FALSE)/100</f>
        <v>1.083476059274704E-2</v>
      </c>
      <c r="M38" s="32">
        <f>VLOOKUP(A38,[1]Sheet1!$A$416:$AE$466,14,FALSE)</f>
        <v>368</v>
      </c>
      <c r="N38" s="17">
        <f>VLOOKUP(A38,[1]Sheet1!$A$416:$AE$466,15,FALSE)/100</f>
        <v>1.0323738988946866E-2</v>
      </c>
      <c r="O38" s="32">
        <f>VLOOKUP(A38,[1]Sheet1!$A$416:$AE$466,16,FALSE)</f>
        <v>104</v>
      </c>
      <c r="P38" s="17">
        <f>VLOOKUP(A38,[1]Sheet1!$A$416:$AE$466,17,FALSE)/100</f>
        <v>1.2122625014570463E-2</v>
      </c>
      <c r="Q38" s="32">
        <f>VLOOKUP(A38,[1]Sheet1!$A$416:$AE$466,18,FALSE)</f>
        <v>2</v>
      </c>
      <c r="R38" s="17">
        <f>VLOOKUP(A38,[1]Sheet1!$A$416:$AE$466,19,FALSE)/100</f>
        <v>4.4444444444444446E-2</v>
      </c>
      <c r="S38" s="32">
        <f>VLOOKUP(A38,[1]Sheet1!$A$416:$AE$466,20,FALSE)</f>
        <v>765</v>
      </c>
      <c r="T38" s="17">
        <f>VLOOKUP(A38,[1]Sheet1!$A$416:$AE$466,21,FALSE)/100</f>
        <v>1.0755258126195029E-2</v>
      </c>
      <c r="U38" s="32">
        <f>VLOOKUP(A38,[1]Sheet1!$A$416:$AE$466,22,FALSE)</f>
        <v>1012</v>
      </c>
      <c r="V38" s="17">
        <f>VLOOKUP(A38,[1]Sheet1!$A$416:$AE$466,23,FALSE)/100</f>
        <v>9.6119142146154288E-3</v>
      </c>
    </row>
    <row r="39" spans="1:22" x14ac:dyDescent="0.25">
      <c r="A39" s="12" t="s">
        <v>144</v>
      </c>
      <c r="B39" s="32">
        <f>VLOOKUP(A39,[1]Sheet1!$A$416:$AE$466,2,FALSE)</f>
        <v>710</v>
      </c>
      <c r="C39" s="17">
        <f>VLOOKUP(A39,[1]Sheet1!$A$416:$AE$466,3,FALSE)/100</f>
        <v>4.2858867560062776E-2</v>
      </c>
      <c r="D39" s="32">
        <f>VLOOKUP(A39,[1]Sheet1!$A$416:$AE$466,4,FALSE)</f>
        <v>712</v>
      </c>
      <c r="E39" s="17">
        <f>VLOOKUP(A39,[1]Sheet1!$A$416:$AE$466,5,FALSE)/100</f>
        <v>4.8481547051613783E-2</v>
      </c>
      <c r="F39" s="32">
        <f>VLOOKUP(A39,[1]Sheet1!$A$416:$AE$466,6,FALSE)</f>
        <v>178</v>
      </c>
      <c r="G39" s="17">
        <f>VLOOKUP(A39,[1]Sheet1!$A$416:$AE$466,7,FALSE)/100</f>
        <v>6.1315880124009646E-2</v>
      </c>
      <c r="H39" s="48">
        <f>VLOOKUP(A39,[1]Sheet1!$A$416:$AE$466,8,FALSE)</f>
        <v>0</v>
      </c>
      <c r="I39" s="32">
        <f>VLOOKUP(A39,[1]Sheet1!$A$416:$AE$466,10,FALSE)</f>
        <v>1600</v>
      </c>
      <c r="J39" s="17">
        <f>VLOOKUP(A39,[1]Sheet1!$A$416:$AE$466,11,FALSE)/100</f>
        <v>4.6841149950231281E-2</v>
      </c>
      <c r="K39" s="32">
        <f>VLOOKUP(A39,[1]Sheet1!$A$416:$AE$466,12,FALSE)</f>
        <v>1457</v>
      </c>
      <c r="L39" s="17">
        <f>VLOOKUP(A39,[1]Sheet1!$A$416:$AE$466,13,FALSE)/100</f>
        <v>5.4248268672276417E-2</v>
      </c>
      <c r="M39" s="32">
        <f>VLOOKUP(A39,[1]Sheet1!$A$416:$AE$466,14,FALSE)</f>
        <v>1990</v>
      </c>
      <c r="N39" s="17">
        <f>VLOOKUP(A39,[1]Sheet1!$A$416:$AE$466,15,FALSE)/100</f>
        <v>5.5826740728272456E-2</v>
      </c>
      <c r="O39" s="32">
        <f>VLOOKUP(A39,[1]Sheet1!$A$416:$AE$466,16,FALSE)</f>
        <v>575</v>
      </c>
      <c r="P39" s="17">
        <f>VLOOKUP(A39,[1]Sheet1!$A$416:$AE$466,17,FALSE)/100</f>
        <v>6.7024128686327081E-2</v>
      </c>
      <c r="Q39" s="32">
        <f>VLOOKUP(A39,[1]Sheet1!$A$416:$AE$466,18,FALSE)</f>
        <v>1</v>
      </c>
      <c r="R39" s="17">
        <f>VLOOKUP(A39,[1]Sheet1!$A$416:$AE$466,19,FALSE)/100</f>
        <v>2.2222222222222223E-2</v>
      </c>
      <c r="S39" s="32">
        <f>VLOOKUP(A39,[1]Sheet1!$A$416:$AE$466,20,FALSE)</f>
        <v>4023</v>
      </c>
      <c r="T39" s="17">
        <f>VLOOKUP(A39,[1]Sheet1!$A$416:$AE$466,21,FALSE)/100</f>
        <v>5.6560004498931511E-2</v>
      </c>
      <c r="U39" s="32">
        <f>VLOOKUP(A39,[1]Sheet1!$A$416:$AE$466,22,FALSE)</f>
        <v>5623</v>
      </c>
      <c r="V39" s="17">
        <f>VLOOKUP(A39,[1]Sheet1!$A$416:$AE$466,23,FALSE)/100</f>
        <v>5.3406910700378028E-2</v>
      </c>
    </row>
    <row r="40" spans="1:22" x14ac:dyDescent="0.25">
      <c r="A40" s="12" t="s">
        <v>145</v>
      </c>
      <c r="B40" s="32">
        <f>VLOOKUP(A40,[1]Sheet1!$A$416:$AE$466,2,FALSE)</f>
        <v>60</v>
      </c>
      <c r="C40" s="17">
        <f>VLOOKUP(A40,[1]Sheet1!$A$416:$AE$466,3,FALSE)/100</f>
        <v>3.6218761318362906E-3</v>
      </c>
      <c r="D40" s="32">
        <f>VLOOKUP(A40,[1]Sheet1!$A$416:$AE$466,4,FALSE)</f>
        <v>80</v>
      </c>
      <c r="E40" s="17">
        <f>VLOOKUP(A40,[1]Sheet1!$A$416:$AE$466,5,FALSE)/100</f>
        <v>5.4473648372599763E-3</v>
      </c>
      <c r="F40" s="32">
        <f>VLOOKUP(A40,[1]Sheet1!$A$416:$AE$466,6,FALSE)</f>
        <v>16</v>
      </c>
      <c r="G40" s="17">
        <f>VLOOKUP(A40,[1]Sheet1!$A$416:$AE$466,7,FALSE)/100</f>
        <v>5.5115397864278336E-3</v>
      </c>
      <c r="H40" s="48">
        <f>VLOOKUP(A40,[1]Sheet1!$A$416:$AE$466,8,FALSE)</f>
        <v>0</v>
      </c>
      <c r="I40" s="32">
        <f>VLOOKUP(A40,[1]Sheet1!$A$416:$AE$466,10,FALSE)</f>
        <v>156</v>
      </c>
      <c r="J40" s="17">
        <f>VLOOKUP(A40,[1]Sheet1!$A$416:$AE$466,11,FALSE)/100</f>
        <v>4.5670121201475495E-3</v>
      </c>
      <c r="K40" s="32">
        <f>VLOOKUP(A40,[1]Sheet1!$A$416:$AE$466,12,FALSE)</f>
        <v>117</v>
      </c>
      <c r="L40" s="17">
        <f>VLOOKUP(A40,[1]Sheet1!$A$416:$AE$466,13,FALSE)/100</f>
        <v>4.3562439496611814E-3</v>
      </c>
      <c r="M40" s="32">
        <f>VLOOKUP(A40,[1]Sheet1!$A$416:$AE$466,14,FALSE)</f>
        <v>149</v>
      </c>
      <c r="N40" s="17">
        <f>VLOOKUP(A40,[1]Sheet1!$A$416:$AE$466,15,FALSE)/100</f>
        <v>4.1799921449812037E-3</v>
      </c>
      <c r="O40" s="32">
        <f>VLOOKUP(A40,[1]Sheet1!$A$416:$AE$466,16,FALSE)</f>
        <v>57</v>
      </c>
      <c r="P40" s="17">
        <f>VLOOKUP(A40,[1]Sheet1!$A$416:$AE$466,17,FALSE)/100</f>
        <v>6.6441310176011178E-3</v>
      </c>
      <c r="Q40" s="32">
        <f>VLOOKUP(A40,[1]Sheet1!$A$416:$AE$466,18,FALSE)</f>
        <v>0</v>
      </c>
      <c r="R40" s="17">
        <f>VLOOKUP(A40,[1]Sheet1!$A$416:$AE$466,19,FALSE)/100</f>
        <v>0</v>
      </c>
      <c r="S40" s="32">
        <f>VLOOKUP(A40,[1]Sheet1!$A$416:$AE$466,20,FALSE)</f>
        <v>323</v>
      </c>
      <c r="T40" s="17">
        <f>VLOOKUP(A40,[1]Sheet1!$A$416:$AE$466,21,FALSE)/100</f>
        <v>4.5411089866156792E-3</v>
      </c>
      <c r="U40" s="32">
        <f>VLOOKUP(A40,[1]Sheet1!$A$416:$AE$466,22,FALSE)</f>
        <v>479</v>
      </c>
      <c r="V40" s="17">
        <f>VLOOKUP(A40,[1]Sheet1!$A$416:$AE$466,23,FALSE)/100</f>
        <v>4.549512755732006E-3</v>
      </c>
    </row>
    <row r="41" spans="1:22" x14ac:dyDescent="0.25">
      <c r="A41" s="12" t="s">
        <v>146</v>
      </c>
      <c r="B41" s="32">
        <f>VLOOKUP(A41,[1]Sheet1!$A$416:$AE$466,2,FALSE)</f>
        <v>195</v>
      </c>
      <c r="C41" s="17">
        <f>VLOOKUP(A41,[1]Sheet1!$A$416:$AE$466,3,FALSE)/100</f>
        <v>1.1771097428467946E-2</v>
      </c>
      <c r="D41" s="32">
        <f>VLOOKUP(A41,[1]Sheet1!$A$416:$AE$466,4,FALSE)</f>
        <v>228</v>
      </c>
      <c r="E41" s="17">
        <f>VLOOKUP(A41,[1]Sheet1!$A$416:$AE$466,5,FALSE)/100</f>
        <v>1.5524989786190928E-2</v>
      </c>
      <c r="F41" s="32">
        <f>VLOOKUP(A41,[1]Sheet1!$A$416:$AE$466,6,FALSE)</f>
        <v>81</v>
      </c>
      <c r="G41" s="17">
        <f>VLOOKUP(A41,[1]Sheet1!$A$416:$AE$466,7,FALSE)/100</f>
        <v>2.7902170168790909E-2</v>
      </c>
      <c r="H41" s="48">
        <f>VLOOKUP(A41,[1]Sheet1!$A$416:$AE$466,8,FALSE)</f>
        <v>0</v>
      </c>
      <c r="I41" s="32">
        <f>VLOOKUP(A41,[1]Sheet1!$A$416:$AE$466,10,FALSE)</f>
        <v>504</v>
      </c>
      <c r="J41" s="17">
        <f>VLOOKUP(A41,[1]Sheet1!$A$416:$AE$466,11,FALSE)/100</f>
        <v>1.4754962234322853E-2</v>
      </c>
      <c r="K41" s="32">
        <f>VLOOKUP(A41,[1]Sheet1!$A$416:$AE$466,12,FALSE)</f>
        <v>371</v>
      </c>
      <c r="L41" s="17">
        <f>VLOOKUP(A41,[1]Sheet1!$A$416:$AE$466,13,FALSE)/100</f>
        <v>1.3813388934395711E-2</v>
      </c>
      <c r="M41" s="32">
        <f>VLOOKUP(A41,[1]Sheet1!$A$416:$AE$466,14,FALSE)</f>
        <v>696</v>
      </c>
      <c r="N41" s="17">
        <f>VLOOKUP(A41,[1]Sheet1!$A$416:$AE$466,15,FALSE)/100</f>
        <v>1.95253324356169E-2</v>
      </c>
      <c r="O41" s="32">
        <f>VLOOKUP(A41,[1]Sheet1!$A$416:$AE$466,16,FALSE)</f>
        <v>179</v>
      </c>
      <c r="P41" s="17">
        <f>VLOOKUP(A41,[1]Sheet1!$A$416:$AE$466,17,FALSE)/100</f>
        <v>2.086490266930878E-2</v>
      </c>
      <c r="Q41" s="32">
        <f>VLOOKUP(A41,[1]Sheet1!$A$416:$AE$466,18,FALSE)</f>
        <v>0</v>
      </c>
      <c r="R41" s="17">
        <f>VLOOKUP(A41,[1]Sheet1!$A$416:$AE$466,19,FALSE)/100</f>
        <v>0</v>
      </c>
      <c r="S41" s="32">
        <f>VLOOKUP(A41,[1]Sheet1!$A$416:$AE$466,20,FALSE)</f>
        <v>1246</v>
      </c>
      <c r="T41" s="17">
        <f>VLOOKUP(A41,[1]Sheet1!$A$416:$AE$466,21,FALSE)/100</f>
        <v>1.7517714542796086E-2</v>
      </c>
      <c r="U41" s="32">
        <f>VLOOKUP(A41,[1]Sheet1!$A$416:$AE$466,22,FALSE)</f>
        <v>1750</v>
      </c>
      <c r="V41" s="17">
        <f>VLOOKUP(A41,[1]Sheet1!$A$416:$AE$466,23,FALSE)/100</f>
        <v>1.6621393157684784E-2</v>
      </c>
    </row>
    <row r="42" spans="1:22" x14ac:dyDescent="0.25">
      <c r="A42" s="12" t="s">
        <v>147</v>
      </c>
      <c r="B42" s="32">
        <f>VLOOKUP(A42,[1]Sheet1!$A$416:$AE$466,2,FALSE)</f>
        <v>72</v>
      </c>
      <c r="C42" s="17">
        <f>VLOOKUP(A42,[1]Sheet1!$A$416:$AE$466,3,FALSE)/100</f>
        <v>4.346251358203549E-3</v>
      </c>
      <c r="D42" s="32">
        <f>VLOOKUP(A42,[1]Sheet1!$A$416:$AE$466,4,FALSE)</f>
        <v>74</v>
      </c>
      <c r="E42" s="17">
        <f>VLOOKUP(A42,[1]Sheet1!$A$416:$AE$466,5,FALSE)/100</f>
        <v>5.0388124744654775E-3</v>
      </c>
      <c r="F42" s="32">
        <f>VLOOKUP(A42,[1]Sheet1!$A$416:$AE$466,6,FALSE)</f>
        <v>34</v>
      </c>
      <c r="G42" s="17">
        <f>VLOOKUP(A42,[1]Sheet1!$A$416:$AE$466,7,FALSE)/100</f>
        <v>1.1712022046159145E-2</v>
      </c>
      <c r="H42" s="48">
        <f>VLOOKUP(A42,[1]Sheet1!$A$416:$AE$466,8,FALSE)</f>
        <v>0</v>
      </c>
      <c r="I42" s="32">
        <f>VLOOKUP(A42,[1]Sheet1!$A$416:$AE$466,10,FALSE)</f>
        <v>180</v>
      </c>
      <c r="J42" s="17">
        <f>VLOOKUP(A42,[1]Sheet1!$A$416:$AE$466,11,FALSE)/100</f>
        <v>5.269629369401019E-3</v>
      </c>
      <c r="K42" s="32">
        <f>VLOOKUP(A42,[1]Sheet1!$A$416:$AE$466,12,FALSE)</f>
        <v>203</v>
      </c>
      <c r="L42" s="17">
        <f>VLOOKUP(A42,[1]Sheet1!$A$416:$AE$466,13,FALSE)/100</f>
        <v>7.5582694169335019E-3</v>
      </c>
      <c r="M42" s="32">
        <f>VLOOKUP(A42,[1]Sheet1!$A$416:$AE$466,14,FALSE)</f>
        <v>311</v>
      </c>
      <c r="N42" s="17">
        <f>VLOOKUP(A42,[1]Sheet1!$A$416:$AE$466,15,FALSE)/100</f>
        <v>8.7246815912023785E-3</v>
      </c>
      <c r="O42" s="32">
        <f>VLOOKUP(A42,[1]Sheet1!$A$416:$AE$466,16,FALSE)</f>
        <v>69</v>
      </c>
      <c r="P42" s="17">
        <f>VLOOKUP(A42,[1]Sheet1!$A$416:$AE$466,17,FALSE)/100</f>
        <v>8.0428954423592495E-3</v>
      </c>
      <c r="Q42" s="32">
        <f>VLOOKUP(A42,[1]Sheet1!$A$416:$AE$466,18,FALSE)</f>
        <v>0</v>
      </c>
      <c r="R42" s="17">
        <f>VLOOKUP(A42,[1]Sheet1!$A$416:$AE$466,19,FALSE)/100</f>
        <v>0</v>
      </c>
      <c r="S42" s="32">
        <f>VLOOKUP(A42,[1]Sheet1!$A$416:$AE$466,20,FALSE)</f>
        <v>583</v>
      </c>
      <c r="T42" s="17">
        <f>VLOOKUP(A42,[1]Sheet1!$A$416:$AE$466,21,FALSE)/100</f>
        <v>8.1964908334270607E-3</v>
      </c>
      <c r="U42" s="32">
        <f>VLOOKUP(A42,[1]Sheet1!$A$416:$AE$466,22,FALSE)</f>
        <v>763</v>
      </c>
      <c r="V42" s="17">
        <f>VLOOKUP(A42,[1]Sheet1!$A$416:$AE$466,23,FALSE)/100</f>
        <v>7.2469274167505648E-3</v>
      </c>
    </row>
    <row r="43" spans="1:22" x14ac:dyDescent="0.25">
      <c r="A43" s="12" t="s">
        <v>148</v>
      </c>
      <c r="B43" s="32">
        <f>VLOOKUP(A43,[1]Sheet1!$A$416:$AE$466,2,FALSE)</f>
        <v>58</v>
      </c>
      <c r="C43" s="17">
        <f>VLOOKUP(A43,[1]Sheet1!$A$416:$AE$466,3,FALSE)/100</f>
        <v>3.5011469274417477E-3</v>
      </c>
      <c r="D43" s="32">
        <f>VLOOKUP(A43,[1]Sheet1!$A$416:$AE$466,4,FALSE)</f>
        <v>78</v>
      </c>
      <c r="E43" s="17">
        <f>VLOOKUP(A43,[1]Sheet1!$A$416:$AE$466,5,FALSE)/100</f>
        <v>5.3111807163284761E-3</v>
      </c>
      <c r="F43" s="32">
        <f>VLOOKUP(A43,[1]Sheet1!$A$416:$AE$466,6,FALSE)</f>
        <v>13</v>
      </c>
      <c r="G43" s="17">
        <f>VLOOKUP(A43,[1]Sheet1!$A$416:$AE$466,7,FALSE)/100</f>
        <v>4.4781260764726145E-3</v>
      </c>
      <c r="H43" s="48">
        <f>VLOOKUP(A43,[1]Sheet1!$A$416:$AE$466,8,FALSE)</f>
        <v>0</v>
      </c>
      <c r="I43" s="32">
        <f>VLOOKUP(A43,[1]Sheet1!$A$416:$AE$466,10,FALSE)</f>
        <v>149</v>
      </c>
      <c r="J43" s="17">
        <f>VLOOKUP(A43,[1]Sheet1!$A$416:$AE$466,11,FALSE)/100</f>
        <v>4.3620820891152887E-3</v>
      </c>
      <c r="K43" s="32">
        <f>VLOOKUP(A43,[1]Sheet1!$A$416:$AE$466,12,FALSE)</f>
        <v>85</v>
      </c>
      <c r="L43" s="17">
        <f>VLOOKUP(A43,[1]Sheet1!$A$416:$AE$466,13,FALSE)/100</f>
        <v>3.1647926130017128E-3</v>
      </c>
      <c r="M43" s="32">
        <f>VLOOKUP(A43,[1]Sheet1!$A$416:$AE$466,14,FALSE)</f>
        <v>140</v>
      </c>
      <c r="N43" s="17">
        <f>VLOOKUP(A43,[1]Sheet1!$A$416:$AE$466,15,FALSE)/100</f>
        <v>3.9275093979689157E-3</v>
      </c>
      <c r="O43" s="32">
        <f>VLOOKUP(A43,[1]Sheet1!$A$416:$AE$466,16,FALSE)</f>
        <v>32</v>
      </c>
      <c r="P43" s="17">
        <f>VLOOKUP(A43,[1]Sheet1!$A$416:$AE$466,17,FALSE)/100</f>
        <v>3.7300384660216806E-3</v>
      </c>
      <c r="Q43" s="32">
        <f>VLOOKUP(A43,[1]Sheet1!$A$416:$AE$466,18,FALSE)</f>
        <v>0</v>
      </c>
      <c r="R43" s="17">
        <f>VLOOKUP(A43,[1]Sheet1!$A$416:$AE$466,19,FALSE)/100</f>
        <v>0</v>
      </c>
      <c r="S43" s="32">
        <f>VLOOKUP(A43,[1]Sheet1!$A$416:$AE$466,20,FALSE)</f>
        <v>257</v>
      </c>
      <c r="T43" s="17">
        <f>VLOOKUP(A43,[1]Sheet1!$A$416:$AE$466,21,FALSE)/100</f>
        <v>3.6132043639635581E-3</v>
      </c>
      <c r="U43" s="32">
        <f>VLOOKUP(A43,[1]Sheet1!$A$416:$AE$466,22,FALSE)</f>
        <v>406</v>
      </c>
      <c r="V43" s="17">
        <f>VLOOKUP(A43,[1]Sheet1!$A$416:$AE$466,23,FALSE)/100</f>
        <v>3.8561632125828694E-3</v>
      </c>
    </row>
    <row r="44" spans="1:22" x14ac:dyDescent="0.25">
      <c r="A44" s="12" t="s">
        <v>149</v>
      </c>
      <c r="B44" s="32">
        <f>VLOOKUP(A44,[1]Sheet1!$A$416:$AE$466,2,FALSE)</f>
        <v>43</v>
      </c>
      <c r="C44" s="17">
        <f>VLOOKUP(A44,[1]Sheet1!$A$416:$AE$466,3,FALSE)/100</f>
        <v>2.5956778944826752E-3</v>
      </c>
      <c r="D44" s="32">
        <f>VLOOKUP(A44,[1]Sheet1!$A$416:$AE$466,4,FALSE)</f>
        <v>44</v>
      </c>
      <c r="E44" s="17">
        <f>VLOOKUP(A44,[1]Sheet1!$A$416:$AE$466,5,FALSE)/100</f>
        <v>2.9960506604929864E-3</v>
      </c>
      <c r="F44" s="32">
        <f>VLOOKUP(A44,[1]Sheet1!$A$416:$AE$466,6,FALSE)</f>
        <v>8</v>
      </c>
      <c r="G44" s="17">
        <f>VLOOKUP(A44,[1]Sheet1!$A$416:$AE$466,7,FALSE)/100</f>
        <v>2.7557698932139168E-3</v>
      </c>
      <c r="H44" s="48">
        <f>VLOOKUP(A44,[1]Sheet1!$A$416:$AE$466,8,FALSE)</f>
        <v>0</v>
      </c>
      <c r="I44" s="32">
        <f>VLOOKUP(A44,[1]Sheet1!$A$416:$AE$466,10,FALSE)</f>
        <v>95</v>
      </c>
      <c r="J44" s="17">
        <f>VLOOKUP(A44,[1]Sheet1!$A$416:$AE$466,11,FALSE)/100</f>
        <v>2.7811932782949821E-3</v>
      </c>
      <c r="K44" s="32">
        <f>VLOOKUP(A44,[1]Sheet1!$A$416:$AE$466,12,FALSE)</f>
        <v>76</v>
      </c>
      <c r="L44" s="17">
        <f>VLOOKUP(A44,[1]Sheet1!$A$416:$AE$466,13,FALSE)/100</f>
        <v>2.8296969245662374E-3</v>
      </c>
      <c r="M44" s="32">
        <f>VLOOKUP(A44,[1]Sheet1!$A$416:$AE$466,14,FALSE)</f>
        <v>120</v>
      </c>
      <c r="N44" s="17">
        <f>VLOOKUP(A44,[1]Sheet1!$A$416:$AE$466,15,FALSE)/100</f>
        <v>3.3664366268304994E-3</v>
      </c>
      <c r="O44" s="32">
        <f>VLOOKUP(A44,[1]Sheet1!$A$416:$AE$466,16,FALSE)</f>
        <v>29</v>
      </c>
      <c r="P44" s="17">
        <f>VLOOKUP(A44,[1]Sheet1!$A$416:$AE$466,17,FALSE)/100</f>
        <v>3.3803473598321481E-3</v>
      </c>
      <c r="Q44" s="32">
        <f>VLOOKUP(A44,[1]Sheet1!$A$416:$AE$466,18,FALSE)</f>
        <v>0</v>
      </c>
      <c r="R44" s="17">
        <f>VLOOKUP(A44,[1]Sheet1!$A$416:$AE$466,19,FALSE)/100</f>
        <v>0</v>
      </c>
      <c r="S44" s="32">
        <f>VLOOKUP(A44,[1]Sheet1!$A$416:$AE$466,20,FALSE)</f>
        <v>225</v>
      </c>
      <c r="T44" s="17">
        <f>VLOOKUP(A44,[1]Sheet1!$A$416:$AE$466,21,FALSE)/100</f>
        <v>3.1633112135867731E-3</v>
      </c>
      <c r="U44" s="32">
        <f>VLOOKUP(A44,[1]Sheet1!$A$416:$AE$466,22,FALSE)</f>
        <v>320</v>
      </c>
      <c r="V44" s="17">
        <f>VLOOKUP(A44,[1]Sheet1!$A$416:$AE$466,23,FALSE)/100</f>
        <v>3.039340463119503E-3</v>
      </c>
    </row>
    <row r="45" spans="1:22" x14ac:dyDescent="0.25">
      <c r="A45" s="12" t="s">
        <v>150</v>
      </c>
      <c r="B45" s="32">
        <f>VLOOKUP(A45,[1]Sheet1!$A$416:$AE$466,2,FALSE)</f>
        <v>73</v>
      </c>
      <c r="C45" s="17">
        <f>VLOOKUP(A45,[1]Sheet1!$A$416:$AE$466,3,FALSE)/100</f>
        <v>4.4066159604008214E-3</v>
      </c>
      <c r="D45" s="32">
        <f>VLOOKUP(A45,[1]Sheet1!$A$416:$AE$466,4,FALSE)</f>
        <v>100</v>
      </c>
      <c r="E45" s="17">
        <f>VLOOKUP(A45,[1]Sheet1!$A$416:$AE$466,5,FALSE)/100</f>
        <v>6.8092060465749695E-3</v>
      </c>
      <c r="F45" s="32">
        <f>VLOOKUP(A45,[1]Sheet1!$A$416:$AE$466,6,FALSE)</f>
        <v>28</v>
      </c>
      <c r="G45" s="17">
        <f>VLOOKUP(A45,[1]Sheet1!$A$416:$AE$466,7,FALSE)/100</f>
        <v>9.6451946262487084E-3</v>
      </c>
      <c r="H45" s="48">
        <f>VLOOKUP(A45,[1]Sheet1!$A$416:$AE$466,8,FALSE)</f>
        <v>0</v>
      </c>
      <c r="I45" s="32">
        <f>VLOOKUP(A45,[1]Sheet1!$A$416:$AE$466,10,FALSE)</f>
        <v>201</v>
      </c>
      <c r="J45" s="17">
        <f>VLOOKUP(A45,[1]Sheet1!$A$416:$AE$466,11,FALSE)/100</f>
        <v>5.8844194624978041E-3</v>
      </c>
      <c r="K45" s="32">
        <f>VLOOKUP(A45,[1]Sheet1!$A$416:$AE$466,12,FALSE)</f>
        <v>143</v>
      </c>
      <c r="L45" s="17">
        <f>VLOOKUP(A45,[1]Sheet1!$A$416:$AE$466,13,FALSE)/100</f>
        <v>5.324298160696999E-3</v>
      </c>
      <c r="M45" s="32">
        <f>VLOOKUP(A45,[1]Sheet1!$A$416:$AE$466,14,FALSE)</f>
        <v>238</v>
      </c>
      <c r="N45" s="17">
        <f>VLOOKUP(A45,[1]Sheet1!$A$416:$AE$466,15,FALSE)/100</f>
        <v>6.6767659765471585E-3</v>
      </c>
      <c r="O45" s="32">
        <f>VLOOKUP(A45,[1]Sheet1!$A$416:$AE$466,16,FALSE)</f>
        <v>54</v>
      </c>
      <c r="P45" s="17">
        <f>VLOOKUP(A45,[1]Sheet1!$A$416:$AE$466,17,FALSE)/100</f>
        <v>6.2944399114115866E-3</v>
      </c>
      <c r="Q45" s="32">
        <f>VLOOKUP(A45,[1]Sheet1!$A$416:$AE$466,18,FALSE)</f>
        <v>0</v>
      </c>
      <c r="R45" s="17">
        <f>VLOOKUP(A45,[1]Sheet1!$A$416:$AE$466,19,FALSE)/100</f>
        <v>0</v>
      </c>
      <c r="S45" s="32">
        <f>VLOOKUP(A45,[1]Sheet1!$A$416:$AE$466,20,FALSE)</f>
        <v>435</v>
      </c>
      <c r="T45" s="17">
        <f>VLOOKUP(A45,[1]Sheet1!$A$416:$AE$466,21,FALSE)/100</f>
        <v>6.1157350129344293E-3</v>
      </c>
      <c r="U45" s="32">
        <f>VLOOKUP(A45,[1]Sheet1!$A$416:$AE$466,22,FALSE)</f>
        <v>636</v>
      </c>
      <c r="V45" s="17">
        <f>VLOOKUP(A45,[1]Sheet1!$A$416:$AE$466,23,FALSE)/100</f>
        <v>6.0406891704500136E-3</v>
      </c>
    </row>
    <row r="46" spans="1:22" x14ac:dyDescent="0.25">
      <c r="A46" s="12" t="s">
        <v>151</v>
      </c>
      <c r="B46" s="32">
        <f>VLOOKUP(A46,[1]Sheet1!$A$416:$AE$466,2,FALSE)</f>
        <v>48</v>
      </c>
      <c r="C46" s="17">
        <f>VLOOKUP(A46,[1]Sheet1!$A$416:$AE$466,3,FALSE)/100</f>
        <v>2.897500905469033E-3</v>
      </c>
      <c r="D46" s="32">
        <f>VLOOKUP(A46,[1]Sheet1!$A$416:$AE$466,4,FALSE)</f>
        <v>60</v>
      </c>
      <c r="E46" s="17">
        <f>VLOOKUP(A46,[1]Sheet1!$A$416:$AE$466,5,FALSE)/100</f>
        <v>4.0855236279449814E-3</v>
      </c>
      <c r="F46" s="32">
        <f>VLOOKUP(A46,[1]Sheet1!$A$416:$AE$466,6,FALSE)</f>
        <v>11</v>
      </c>
      <c r="G46" s="17">
        <f>VLOOKUP(A46,[1]Sheet1!$A$416:$AE$466,7,FALSE)/100</f>
        <v>3.7891836031691355E-3</v>
      </c>
      <c r="H46" s="48">
        <f>VLOOKUP(A46,[1]Sheet1!$A$416:$AE$466,8,FALSE)</f>
        <v>0</v>
      </c>
      <c r="I46" s="32">
        <f>VLOOKUP(A46,[1]Sheet1!$A$416:$AE$466,10,FALSE)</f>
        <v>119</v>
      </c>
      <c r="J46" s="17">
        <f>VLOOKUP(A46,[1]Sheet1!$A$416:$AE$466,11,FALSE)/100</f>
        <v>3.4838105275484515E-3</v>
      </c>
      <c r="K46" s="32">
        <f>VLOOKUP(A46,[1]Sheet1!$A$416:$AE$466,12,FALSE)</f>
        <v>126</v>
      </c>
      <c r="L46" s="17">
        <f>VLOOKUP(A46,[1]Sheet1!$A$416:$AE$466,13,FALSE)/100</f>
        <v>4.6913396380966563E-3</v>
      </c>
      <c r="M46" s="32">
        <f>VLOOKUP(A46,[1]Sheet1!$A$416:$AE$466,14,FALSE)</f>
        <v>189</v>
      </c>
      <c r="N46" s="17">
        <f>VLOOKUP(A46,[1]Sheet1!$A$416:$AE$466,15,FALSE)/100</f>
        <v>5.3021376872580371E-3</v>
      </c>
      <c r="O46" s="32">
        <f>VLOOKUP(A46,[1]Sheet1!$A$416:$AE$466,16,FALSE)</f>
        <v>38</v>
      </c>
      <c r="P46" s="17">
        <f>VLOOKUP(A46,[1]Sheet1!$A$416:$AE$466,17,FALSE)/100</f>
        <v>4.4294206784007461E-3</v>
      </c>
      <c r="Q46" s="32">
        <f>VLOOKUP(A46,[1]Sheet1!$A$416:$AE$466,18,FALSE)</f>
        <v>0</v>
      </c>
      <c r="R46" s="17">
        <f>VLOOKUP(A46,[1]Sheet1!$A$416:$AE$466,19,FALSE)/100</f>
        <v>0</v>
      </c>
      <c r="S46" s="32">
        <f>VLOOKUP(A46,[1]Sheet1!$A$416:$AE$466,20,FALSE)</f>
        <v>353</v>
      </c>
      <c r="T46" s="17">
        <f>VLOOKUP(A46,[1]Sheet1!$A$416:$AE$466,21,FALSE)/100</f>
        <v>4.9628838150939155E-3</v>
      </c>
      <c r="U46" s="32">
        <f>VLOOKUP(A46,[1]Sheet1!$A$416:$AE$466,22,FALSE)</f>
        <v>472</v>
      </c>
      <c r="V46" s="17">
        <f>VLOOKUP(A46,[1]Sheet1!$A$416:$AE$466,23,FALSE)/100</f>
        <v>4.4830271831012673E-3</v>
      </c>
    </row>
    <row r="47" spans="1:22" x14ac:dyDescent="0.25">
      <c r="A47" s="12" t="s">
        <v>152</v>
      </c>
      <c r="B47" s="32">
        <f>VLOOKUP(A47,[1]Sheet1!$A$416:$AE$466,2,FALSE)</f>
        <v>25</v>
      </c>
      <c r="C47" s="17">
        <f>VLOOKUP(A47,[1]Sheet1!$A$416:$AE$466,3,FALSE)/100</f>
        <v>1.509115054931788E-3</v>
      </c>
      <c r="D47" s="32">
        <f>VLOOKUP(A47,[1]Sheet1!$A$416:$AE$466,4,FALSE)</f>
        <v>33</v>
      </c>
      <c r="E47" s="17">
        <f>VLOOKUP(A47,[1]Sheet1!$A$416:$AE$466,5,FALSE)/100</f>
        <v>2.2470379953697401E-3</v>
      </c>
      <c r="F47" s="32">
        <f>VLOOKUP(A47,[1]Sheet1!$A$416:$AE$466,6,FALSE)</f>
        <v>6</v>
      </c>
      <c r="G47" s="17">
        <f>VLOOKUP(A47,[1]Sheet1!$A$416:$AE$466,7,FALSE)/100</f>
        <v>2.0668274199104374E-3</v>
      </c>
      <c r="H47" s="48">
        <f>VLOOKUP(A47,[1]Sheet1!$A$416:$AE$466,8,FALSE)</f>
        <v>0</v>
      </c>
      <c r="I47" s="32">
        <f>VLOOKUP(A47,[1]Sheet1!$A$416:$AE$466,10,FALSE)</f>
        <v>64</v>
      </c>
      <c r="J47" s="17">
        <f>VLOOKUP(A47,[1]Sheet1!$A$416:$AE$466,11,FALSE)/100</f>
        <v>1.8736459980092512E-3</v>
      </c>
      <c r="K47" s="32">
        <f>VLOOKUP(A47,[1]Sheet1!$A$416:$AE$466,12,FALSE)</f>
        <v>56</v>
      </c>
      <c r="L47" s="17">
        <f>VLOOKUP(A47,[1]Sheet1!$A$416:$AE$466,13,FALSE)/100</f>
        <v>2.0850398391540691E-3</v>
      </c>
      <c r="M47" s="32">
        <f>VLOOKUP(A47,[1]Sheet1!$A$416:$AE$466,14,FALSE)</f>
        <v>102</v>
      </c>
      <c r="N47" s="17">
        <f>VLOOKUP(A47,[1]Sheet1!$A$416:$AE$466,15,FALSE)/100</f>
        <v>2.8614711328059251E-3</v>
      </c>
      <c r="O47" s="32">
        <f>VLOOKUP(A47,[1]Sheet1!$A$416:$AE$466,16,FALSE)</f>
        <v>31</v>
      </c>
      <c r="P47" s="17">
        <f>VLOOKUP(A47,[1]Sheet1!$A$416:$AE$466,17,FALSE)/100</f>
        <v>3.6134747639585034E-3</v>
      </c>
      <c r="Q47" s="32">
        <f>VLOOKUP(A47,[1]Sheet1!$A$416:$AE$466,18,FALSE)</f>
        <v>0</v>
      </c>
      <c r="R47" s="17">
        <f>VLOOKUP(A47,[1]Sheet1!$A$416:$AE$466,19,FALSE)/100</f>
        <v>0</v>
      </c>
      <c r="S47" s="32">
        <f>VLOOKUP(A47,[1]Sheet1!$A$416:$AE$466,20,FALSE)</f>
        <v>189</v>
      </c>
      <c r="T47" s="17">
        <f>VLOOKUP(A47,[1]Sheet1!$A$416:$AE$466,21,FALSE)/100</f>
        <v>2.6571814194128896E-3</v>
      </c>
      <c r="U47" s="32">
        <f>VLOOKUP(A47,[1]Sheet1!$A$416:$AE$466,22,FALSE)</f>
        <v>253</v>
      </c>
      <c r="V47" s="17">
        <f>VLOOKUP(A47,[1]Sheet1!$A$416:$AE$466,23,FALSE)/100</f>
        <v>2.4029785536538572E-3</v>
      </c>
    </row>
    <row r="48" spans="1:22" x14ac:dyDescent="0.25">
      <c r="A48" s="12" t="s">
        <v>153</v>
      </c>
      <c r="B48" s="32">
        <f>VLOOKUP(A48,[1]Sheet1!$A$416:$AE$466,2,FALSE)</f>
        <v>251</v>
      </c>
      <c r="C48" s="17">
        <f>VLOOKUP(A48,[1]Sheet1!$A$416:$AE$466,3,FALSE)/100</f>
        <v>1.5151515151515148E-2</v>
      </c>
      <c r="D48" s="32">
        <f>VLOOKUP(A48,[1]Sheet1!$A$416:$AE$466,4,FALSE)</f>
        <v>211</v>
      </c>
      <c r="E48" s="17">
        <f>VLOOKUP(A48,[1]Sheet1!$A$416:$AE$466,5,FALSE)/100</f>
        <v>1.4367424758273186E-2</v>
      </c>
      <c r="F48" s="32">
        <f>VLOOKUP(A48,[1]Sheet1!$A$416:$AE$466,6,FALSE)</f>
        <v>35</v>
      </c>
      <c r="G48" s="17">
        <f>VLOOKUP(A48,[1]Sheet1!$A$416:$AE$466,7,FALSE)/100</f>
        <v>1.2056493282810886E-2</v>
      </c>
      <c r="H48" s="48">
        <f>VLOOKUP(A48,[1]Sheet1!$A$416:$AE$466,8,FALSE)</f>
        <v>0</v>
      </c>
      <c r="I48" s="32">
        <f>VLOOKUP(A48,[1]Sheet1!$A$416:$AE$466,10,FALSE)</f>
        <v>497</v>
      </c>
      <c r="J48" s="17">
        <f>VLOOKUP(A48,[1]Sheet1!$A$416:$AE$466,11,FALSE)/100</f>
        <v>1.455003220329059E-2</v>
      </c>
      <c r="K48" s="32">
        <f>VLOOKUP(A48,[1]Sheet1!$A$416:$AE$466,12,FALSE)</f>
        <v>199</v>
      </c>
      <c r="L48" s="17">
        <f>VLOOKUP(A48,[1]Sheet1!$A$416:$AE$466,13,FALSE)/100</f>
        <v>7.4093379998510685E-3</v>
      </c>
      <c r="M48" s="32">
        <f>VLOOKUP(A48,[1]Sheet1!$A$416:$AE$466,14,FALSE)</f>
        <v>292</v>
      </c>
      <c r="N48" s="17">
        <f>VLOOKUP(A48,[1]Sheet1!$A$416:$AE$466,15,FALSE)/100</f>
        <v>8.1916624586208832E-3</v>
      </c>
      <c r="O48" s="32">
        <f>VLOOKUP(A48,[1]Sheet1!$A$416:$AE$466,16,FALSE)</f>
        <v>61</v>
      </c>
      <c r="P48" s="17">
        <f>VLOOKUP(A48,[1]Sheet1!$A$416:$AE$466,17,FALSE)/100</f>
        <v>7.1103858258538275E-3</v>
      </c>
      <c r="Q48" s="32">
        <f>VLOOKUP(A48,[1]Sheet1!$A$416:$AE$466,18,FALSE)</f>
        <v>1</v>
      </c>
      <c r="R48" s="17">
        <f>VLOOKUP(A48,[1]Sheet1!$A$416:$AE$466,19,FALSE)/100</f>
        <v>2.2222222222222223E-2</v>
      </c>
      <c r="S48" s="32">
        <f>VLOOKUP(A48,[1]Sheet1!$A$416:$AE$466,20,FALSE)</f>
        <v>553</v>
      </c>
      <c r="T48" s="17">
        <f>VLOOKUP(A48,[1]Sheet1!$A$416:$AE$466,21,FALSE)/100</f>
        <v>7.7747160049488236E-3</v>
      </c>
      <c r="U48" s="32">
        <f>VLOOKUP(A48,[1]Sheet1!$A$416:$AE$466,22,FALSE)</f>
        <v>1050</v>
      </c>
      <c r="V48" s="17">
        <f>VLOOKUP(A48,[1]Sheet1!$A$416:$AE$466,23,FALSE)/100</f>
        <v>9.9728358946108691E-3</v>
      </c>
    </row>
    <row r="49" spans="1:22" x14ac:dyDescent="0.25">
      <c r="A49" s="12" t="s">
        <v>154</v>
      </c>
      <c r="B49" s="32">
        <f>VLOOKUP(A49,[1]Sheet1!$A$416:$AE$466,2,FALSE)</f>
        <v>413</v>
      </c>
      <c r="C49" s="17">
        <f>VLOOKUP(A49,[1]Sheet1!$A$416:$AE$466,3,FALSE)/100</f>
        <v>2.4930580707473136E-2</v>
      </c>
      <c r="D49" s="32">
        <f>VLOOKUP(A49,[1]Sheet1!$A$416:$AE$466,4,FALSE)</f>
        <v>481</v>
      </c>
      <c r="E49" s="17">
        <f>VLOOKUP(A49,[1]Sheet1!$A$416:$AE$466,5,FALSE)/100</f>
        <v>3.27522810840256E-2</v>
      </c>
      <c r="F49" s="32">
        <f>VLOOKUP(A49,[1]Sheet1!$A$416:$AE$466,6,FALSE)</f>
        <v>85</v>
      </c>
      <c r="G49" s="17">
        <f>VLOOKUP(A49,[1]Sheet1!$A$416:$AE$466,7,FALSE)/100</f>
        <v>2.9280055115397864E-2</v>
      </c>
      <c r="H49" s="48">
        <f>VLOOKUP(A49,[1]Sheet1!$A$416:$AE$466,8,FALSE)</f>
        <v>0</v>
      </c>
      <c r="I49" s="32">
        <f>VLOOKUP(A49,[1]Sheet1!$A$416:$AE$466,10,FALSE)</f>
        <v>979</v>
      </c>
      <c r="J49" s="17">
        <f>VLOOKUP(A49,[1]Sheet1!$A$416:$AE$466,11,FALSE)/100</f>
        <v>2.8660928625797763E-2</v>
      </c>
      <c r="K49" s="32">
        <f>VLOOKUP(A49,[1]Sheet1!$A$416:$AE$466,12,FALSE)</f>
        <v>559</v>
      </c>
      <c r="L49" s="17">
        <f>VLOOKUP(A49,[1]Sheet1!$A$416:$AE$466,13,FALSE)/100</f>
        <v>2.0813165537270088E-2</v>
      </c>
      <c r="M49" s="32">
        <f>VLOOKUP(A49,[1]Sheet1!$A$416:$AE$466,14,FALSE)</f>
        <v>806</v>
      </c>
      <c r="N49" s="17">
        <f>VLOOKUP(A49,[1]Sheet1!$A$416:$AE$466,15,FALSE)/100</f>
        <v>2.2611232676878191E-2</v>
      </c>
      <c r="O49" s="32">
        <f>VLOOKUP(A49,[1]Sheet1!$A$416:$AE$466,16,FALSE)</f>
        <v>242</v>
      </c>
      <c r="P49" s="17">
        <f>VLOOKUP(A49,[1]Sheet1!$A$416:$AE$466,17,FALSE)/100</f>
        <v>2.820841589928896E-2</v>
      </c>
      <c r="Q49" s="32">
        <f>VLOOKUP(A49,[1]Sheet1!$A$416:$AE$466,18,FALSE)</f>
        <v>0</v>
      </c>
      <c r="R49" s="17">
        <f>VLOOKUP(A49,[1]Sheet1!$A$416:$AE$466,19,FALSE)/100</f>
        <v>0</v>
      </c>
      <c r="S49" s="32">
        <f>VLOOKUP(A49,[1]Sheet1!$A$416:$AE$466,20,FALSE)</f>
        <v>1607</v>
      </c>
      <c r="T49" s="17">
        <f>VLOOKUP(A49,[1]Sheet1!$A$416:$AE$466,21,FALSE)/100</f>
        <v>2.2593071645484197E-2</v>
      </c>
      <c r="U49" s="32">
        <f>VLOOKUP(A49,[1]Sheet1!$A$416:$AE$466,22,FALSE)</f>
        <v>2586</v>
      </c>
      <c r="V49" s="17">
        <f>VLOOKUP(A49,[1]Sheet1!$A$416:$AE$466,23,FALSE)/100</f>
        <v>2.4561670117584488E-2</v>
      </c>
    </row>
    <row r="50" spans="1:22" x14ac:dyDescent="0.25">
      <c r="A50" s="12" t="s">
        <v>155</v>
      </c>
      <c r="B50" s="32">
        <f>VLOOKUP(A50,[1]Sheet1!$A$416:$AE$466,2,FALSE)</f>
        <v>40</v>
      </c>
      <c r="C50" s="17">
        <f>VLOOKUP(A50,[1]Sheet1!$A$416:$AE$466,3,FALSE)/100</f>
        <v>2.4145840878908608E-3</v>
      </c>
      <c r="D50" s="32">
        <f>VLOOKUP(A50,[1]Sheet1!$A$416:$AE$466,4,FALSE)</f>
        <v>55</v>
      </c>
      <c r="E50" s="17">
        <f>VLOOKUP(A50,[1]Sheet1!$A$416:$AE$466,5,FALSE)/100</f>
        <v>3.7450633256162326E-3</v>
      </c>
      <c r="F50" s="32">
        <f>VLOOKUP(A50,[1]Sheet1!$A$416:$AE$466,6,FALSE)</f>
        <v>19</v>
      </c>
      <c r="G50" s="17">
        <f>VLOOKUP(A50,[1]Sheet1!$A$416:$AE$466,7,FALSE)/100</f>
        <v>6.5449534963830528E-3</v>
      </c>
      <c r="H50" s="48">
        <f>VLOOKUP(A50,[1]Sheet1!$A$416:$AE$466,8,FALSE)</f>
        <v>0</v>
      </c>
      <c r="I50" s="32">
        <f>VLOOKUP(A50,[1]Sheet1!$A$416:$AE$466,10,FALSE)</f>
        <v>114</v>
      </c>
      <c r="J50" s="17">
        <f>VLOOKUP(A50,[1]Sheet1!$A$416:$AE$466,11,FALSE)/100</f>
        <v>3.337431933953978E-3</v>
      </c>
      <c r="K50" s="32">
        <f>VLOOKUP(A50,[1]Sheet1!$A$416:$AE$466,12,FALSE)</f>
        <v>75</v>
      </c>
      <c r="L50" s="17">
        <f>VLOOKUP(A50,[1]Sheet1!$A$416:$AE$466,13,FALSE)/100</f>
        <v>2.7924640702956288E-3</v>
      </c>
      <c r="M50" s="32">
        <f>VLOOKUP(A50,[1]Sheet1!$A$416:$AE$466,14,FALSE)</f>
        <v>127</v>
      </c>
      <c r="N50" s="17">
        <f>VLOOKUP(A50,[1]Sheet1!$A$416:$AE$466,15,FALSE)/100</f>
        <v>3.5628120967289454E-3</v>
      </c>
      <c r="O50" s="32">
        <f>VLOOKUP(A50,[1]Sheet1!$A$416:$AE$466,16,FALSE)</f>
        <v>46</v>
      </c>
      <c r="P50" s="17">
        <f>VLOOKUP(A50,[1]Sheet1!$A$416:$AE$466,17,FALSE)/100</f>
        <v>5.3619302949061663E-3</v>
      </c>
      <c r="Q50" s="32">
        <f>VLOOKUP(A50,[1]Sheet1!$A$416:$AE$466,18,FALSE)</f>
        <v>1</v>
      </c>
      <c r="R50" s="17">
        <f>VLOOKUP(A50,[1]Sheet1!$A$416:$AE$466,19,FALSE)/100</f>
        <v>2.2222222222222223E-2</v>
      </c>
      <c r="S50" s="32">
        <f>VLOOKUP(A50,[1]Sheet1!$A$416:$AE$466,20,FALSE)</f>
        <v>249</v>
      </c>
      <c r="T50" s="17">
        <f>VLOOKUP(A50,[1]Sheet1!$A$416:$AE$466,21,FALSE)/100</f>
        <v>3.5007310763693622E-3</v>
      </c>
      <c r="U50" s="32">
        <f>VLOOKUP(A50,[1]Sheet1!$A$416:$AE$466,22,FALSE)</f>
        <v>363</v>
      </c>
      <c r="V50" s="17">
        <f>VLOOKUP(A50,[1]Sheet1!$A$416:$AE$466,23,FALSE)/100</f>
        <v>3.4477518378511862E-3</v>
      </c>
    </row>
    <row r="51" spans="1:22" x14ac:dyDescent="0.25">
      <c r="A51" s="12" t="s">
        <v>159</v>
      </c>
      <c r="B51" s="32">
        <f>VLOOKUP(A51,[1]Sheet1!$A$416:$AE$466,2,FALSE)</f>
        <v>1</v>
      </c>
      <c r="C51" s="17">
        <f>VLOOKUP(A51,[1]Sheet1!$A$416:$AE$466,3,FALSE)/100</f>
        <v>6.0364602197271521E-5</v>
      </c>
      <c r="D51" s="32">
        <f>VLOOKUP(A51,[1]Sheet1!$A$416:$AE$466,4,FALSE)</f>
        <v>0</v>
      </c>
      <c r="E51" s="17">
        <f>VLOOKUP(A51,[1]Sheet1!$A$416:$AE$466,5,FALSE)/100</f>
        <v>0</v>
      </c>
      <c r="F51" s="32">
        <f>VLOOKUP(A51,[1]Sheet1!$A$416:$AE$466,6,FALSE)</f>
        <v>0</v>
      </c>
      <c r="G51" s="17">
        <f>VLOOKUP(A51,[1]Sheet1!$A$416:$AE$466,7,FALSE)/100</f>
        <v>0</v>
      </c>
      <c r="H51" s="48">
        <f>VLOOKUP(A51,[1]Sheet1!$A$416:$AE$466,8,FALSE)</f>
        <v>0</v>
      </c>
      <c r="I51" s="32">
        <f>VLOOKUP(A51,[1]Sheet1!$A$416:$AE$466,10,FALSE)</f>
        <v>1</v>
      </c>
      <c r="J51" s="17">
        <f>VLOOKUP(A51,[1]Sheet1!$A$416:$AE$466,11,FALSE)/100</f>
        <v>2.9275718718894549E-5</v>
      </c>
      <c r="K51" s="32">
        <f>VLOOKUP(A51,[1]Sheet1!$A$416:$AE$466,12,FALSE)</f>
        <v>34</v>
      </c>
      <c r="L51" s="17">
        <f>VLOOKUP(A51,[1]Sheet1!$A$416:$AE$466,13,FALSE)/100</f>
        <v>1.2659170452006851E-3</v>
      </c>
      <c r="M51" s="32">
        <f>VLOOKUP(A51,[1]Sheet1!$A$416:$AE$466,14,FALSE)</f>
        <v>0</v>
      </c>
      <c r="N51" s="17">
        <f>VLOOKUP(A51,[1]Sheet1!$A$416:$AE$466,15,FALSE)/100</f>
        <v>0</v>
      </c>
      <c r="O51" s="32">
        <f>VLOOKUP(A51,[1]Sheet1!$A$416:$AE$466,16,FALSE)</f>
        <v>0</v>
      </c>
      <c r="P51" s="17">
        <f>VLOOKUP(A51,[1]Sheet1!$A$416:$AE$466,17,FALSE)/100</f>
        <v>0</v>
      </c>
      <c r="Q51" s="32">
        <f>VLOOKUP(A51,[1]Sheet1!$A$416:$AE$466,18,FALSE)</f>
        <v>0</v>
      </c>
      <c r="R51" s="17">
        <f>VLOOKUP(A51,[1]Sheet1!$A$416:$AE$466,19,FALSE)/100</f>
        <v>0</v>
      </c>
      <c r="S51" s="32">
        <f>VLOOKUP(A51,[1]Sheet1!$A$416:$AE$466,20,FALSE)</f>
        <v>34</v>
      </c>
      <c r="T51" s="17">
        <f>VLOOKUP(A51,[1]Sheet1!$A$416:$AE$466,21,FALSE)/100</f>
        <v>4.7801147227533459E-4</v>
      </c>
      <c r="U51" s="32">
        <f>VLOOKUP(A51,[1]Sheet1!$A$416:$AE$466,22,FALSE)</f>
        <v>35</v>
      </c>
      <c r="V51" s="17">
        <f>VLOOKUP(A51,[1]Sheet1!$A$416:$AE$466,23,FALSE)/100</f>
        <v>3.3242786315369565E-4</v>
      </c>
    </row>
    <row r="52" spans="1:22" x14ac:dyDescent="0.25">
      <c r="A52" s="12" t="s">
        <v>156</v>
      </c>
      <c r="B52" s="34">
        <f>VLOOKUP(A52,[1]Sheet1!$A$416:$AE$466,2,FALSE)</f>
        <v>66</v>
      </c>
      <c r="C52" s="20">
        <f>VLOOKUP(A52,[1]Sheet1!$A$416:$AE$466,3,FALSE)/100</f>
        <v>3.9840637450199202E-3</v>
      </c>
      <c r="D52" s="34">
        <f>VLOOKUP(A52,[1]Sheet1!$A$416:$AE$466,4,FALSE)</f>
        <v>29</v>
      </c>
      <c r="E52" s="20">
        <f>VLOOKUP(A52,[1]Sheet1!$A$416:$AE$466,5,FALSE)/100</f>
        <v>1.974669753506741E-3</v>
      </c>
      <c r="F52" s="34">
        <f>VLOOKUP(A52,[1]Sheet1!$A$416:$AE$466,6,FALSE)</f>
        <v>17</v>
      </c>
      <c r="G52" s="20">
        <f>VLOOKUP(A52,[1]Sheet1!$A$416:$AE$466,7,FALSE)/100</f>
        <v>5.8560110230795725E-3</v>
      </c>
      <c r="H52" s="51">
        <f>VLOOKUP(A52,[1]Sheet1!$A$416:$AE$466,8,FALSE)</f>
        <v>0</v>
      </c>
      <c r="I52" s="34">
        <f>VLOOKUP(A52,[1]Sheet1!$A$416:$AE$466,10,FALSE)</f>
        <v>112</v>
      </c>
      <c r="J52" s="20">
        <f>VLOOKUP(A52,[1]Sheet1!$A$416:$AE$466,11,FALSE)/100</f>
        <v>3.2788804965161894E-3</v>
      </c>
      <c r="K52" s="34">
        <f>VLOOKUP(A52,[1]Sheet1!$A$416:$AE$466,12,FALSE)</f>
        <v>301</v>
      </c>
      <c r="L52" s="20">
        <f>VLOOKUP(A52,[1]Sheet1!$A$416:$AE$466,13,FALSE)/100</f>
        <v>1.1207089135453123E-2</v>
      </c>
      <c r="M52" s="34">
        <f>VLOOKUP(A52,[1]Sheet1!$A$416:$AE$466,14,FALSE)</f>
        <v>370</v>
      </c>
      <c r="N52" s="20">
        <f>VLOOKUP(A52,[1]Sheet1!$A$416:$AE$466,15,FALSE)/100</f>
        <v>1.0379846266060708E-2</v>
      </c>
      <c r="O52" s="34">
        <f>VLOOKUP(A52,[1]Sheet1!$A$416:$AE$466,16,FALSE)</f>
        <v>155</v>
      </c>
      <c r="P52" s="20">
        <f>VLOOKUP(A52,[1]Sheet1!$A$416:$AE$466,17,FALSE)/100</f>
        <v>1.8067373819792516E-2</v>
      </c>
      <c r="Q52" s="34">
        <f>VLOOKUP(A52,[1]Sheet1!$A$416:$AE$466,18,FALSE)</f>
        <v>2</v>
      </c>
      <c r="R52" s="20">
        <f>VLOOKUP(A52,[1]Sheet1!$A$416:$AE$466,19,FALSE)/100</f>
        <v>4.4444444444444446E-2</v>
      </c>
      <c r="S52" s="34">
        <f>VLOOKUP(A52,[1]Sheet1!$A$416:$AE$466,20,FALSE)</f>
        <v>828</v>
      </c>
      <c r="T52" s="20">
        <f>VLOOKUP(A52,[1]Sheet1!$A$416:$AE$466,21,FALSE)/100</f>
        <v>1.1640985265999325E-2</v>
      </c>
      <c r="U52" s="34">
        <f>VLOOKUP(A52,[1]Sheet1!$A$416:$AE$466,22,FALSE)</f>
        <v>940</v>
      </c>
      <c r="V52" s="20">
        <f>VLOOKUP(A52,[1]Sheet1!$A$416:$AE$466,23,FALSE)/100</f>
        <v>8.9280626104135397E-3</v>
      </c>
    </row>
    <row r="53" spans="1:22" ht="15.75" thickBot="1" x14ac:dyDescent="0.3">
      <c r="A53" s="49" t="s">
        <v>165</v>
      </c>
      <c r="B53" s="102">
        <f>VLOOKUP(A53,[1]Sheet1!$A$416:$AE$466,2,FALSE)</f>
        <v>62</v>
      </c>
      <c r="C53" s="103">
        <f>VLOOKUP(A53,[1]Sheet1!$A$416:$AE$466,3,FALSE)/100</f>
        <v>3.7426053362308344E-3</v>
      </c>
      <c r="D53" s="104">
        <f>VLOOKUP(A53,[1]Sheet1!$A$416:$AE$466,4,FALSE)</f>
        <v>8</v>
      </c>
      <c r="E53" s="103">
        <f>VLOOKUP(A53,[1]Sheet1!$A$416:$AE$466,5,FALSE)/100</f>
        <v>5.4473648372599739E-4</v>
      </c>
      <c r="F53" s="104">
        <f>VLOOKUP(A53,[1]Sheet1!$A$416:$AE$466,6,FALSE)</f>
        <v>4</v>
      </c>
      <c r="G53" s="103">
        <f>VLOOKUP(A53,[1]Sheet1!$A$416:$AE$466,7,FALSE)/100</f>
        <v>1.3778849466069584E-3</v>
      </c>
      <c r="H53" s="104">
        <f>VLOOKUP(A53,[1]Sheet1!$A$416:$AE$466,8,FALSE)</f>
        <v>0</v>
      </c>
      <c r="I53" s="104">
        <f>VLOOKUP(A53,[1]Sheet1!$A$416:$AE$466,10,FALSE)</f>
        <v>74</v>
      </c>
      <c r="J53" s="103">
        <f>VLOOKUP(A53,[1]Sheet1!$A$416:$AE$466,11,FALSE)/100</f>
        <v>2.166403185198197E-3</v>
      </c>
      <c r="K53" s="104">
        <f>VLOOKUP(A53,[1]Sheet1!$A$416:$AE$466,12,FALSE)</f>
        <v>38</v>
      </c>
      <c r="L53" s="103">
        <f>VLOOKUP(A53,[1]Sheet1!$A$416:$AE$466,13,FALSE)/100</f>
        <v>1.4148484622831187E-3</v>
      </c>
      <c r="M53" s="104">
        <f>VLOOKUP(A53,[1]Sheet1!$A$416:$AE$466,14,FALSE)</f>
        <v>12</v>
      </c>
      <c r="N53" s="103">
        <f>VLOOKUP(A53,[1]Sheet1!$A$416:$AE$466,15,FALSE)/100</f>
        <v>3.3664366268304995E-4</v>
      </c>
      <c r="O53" s="104">
        <f>VLOOKUP(A53,[1]Sheet1!$A$416:$AE$466,16,FALSE)</f>
        <v>8</v>
      </c>
      <c r="P53" s="103">
        <f>VLOOKUP(A53,[1]Sheet1!$A$416:$AE$466,17,FALSE)/100</f>
        <v>9.3250961650542016E-4</v>
      </c>
      <c r="Q53" s="104">
        <f>VLOOKUP(A53,[1]Sheet1!$A$416:$AE$466,18,FALSE)</f>
        <v>0</v>
      </c>
      <c r="R53" s="103">
        <f>VLOOKUP(A53,[1]Sheet1!$A$416:$AE$466,19,FALSE)/100</f>
        <v>0</v>
      </c>
      <c r="S53" s="104">
        <f>VLOOKUP(A53,[1]Sheet1!$A$416:$AE$466,20,FALSE)</f>
        <v>58</v>
      </c>
      <c r="T53" s="103">
        <f>VLOOKUP(A53,[1]Sheet1!$A$416:$AE$466,21,FALSE)/100</f>
        <v>8.1543133505792371E-4</v>
      </c>
      <c r="U53" s="104">
        <f>VLOOKUP(A53,[1]Sheet1!$A$416:$AE$466,22,FALSE)</f>
        <v>132</v>
      </c>
      <c r="V53" s="103">
        <f>VLOOKUP(A53,[1]Sheet1!$A$416:$AE$466,23,FALSE)/100</f>
        <v>1.253727941036795E-3</v>
      </c>
    </row>
    <row r="54" spans="1:22" ht="15.75" thickBot="1" x14ac:dyDescent="0.3">
      <c r="A54" s="21" t="s">
        <v>64</v>
      </c>
      <c r="B54" s="22">
        <f>VLOOKUP(A54,[1]Sheet1!$A$416:$AE$466,2,FALSE)</f>
        <v>16566</v>
      </c>
      <c r="C54" s="23">
        <f>VLOOKUP(A54,[1]Sheet1!$A$416:$AE$466,3,FALSE)/100</f>
        <v>1</v>
      </c>
      <c r="D54" s="22">
        <f>VLOOKUP(A54,[1]Sheet1!$A$416:$AE$466,4,FALSE)</f>
        <v>14686</v>
      </c>
      <c r="E54" s="23">
        <f>VLOOKUP(A54,[1]Sheet1!$A$416:$AE$466,5,FALSE)/100</f>
        <v>1</v>
      </c>
      <c r="F54" s="22">
        <f>VLOOKUP(A54,[1]Sheet1!$A$416:$AE$466,6,FALSE)</f>
        <v>2903</v>
      </c>
      <c r="G54" s="23">
        <f>VLOOKUP(A54,[1]Sheet1!$A$416:$AE$466,7,FALSE)/100</f>
        <v>1</v>
      </c>
      <c r="H54" s="22">
        <f>VLOOKUP(A54,[1]Sheet1!$A$416:$AE$466,8,FALSE)</f>
        <v>3</v>
      </c>
      <c r="I54" s="22">
        <f>VLOOKUP(A54,[1]Sheet1!$A$416:$AE$466,10,FALSE)</f>
        <v>34158</v>
      </c>
      <c r="J54" s="23">
        <f>VLOOKUP(A54,[1]Sheet1!$A$416:$AE$466,11,FALSE)/100</f>
        <v>1</v>
      </c>
      <c r="K54" s="22">
        <f>VLOOKUP(A54,[1]Sheet1!$A$416:$AE$466,12,FALSE)</f>
        <v>26858</v>
      </c>
      <c r="L54" s="23">
        <f>VLOOKUP(A54,[1]Sheet1!$A$416:$AE$466,13,FALSE)/100</f>
        <v>1</v>
      </c>
      <c r="M54" s="22">
        <f>VLOOKUP(A54,[1]Sheet1!$A$416:$AE$466,14,FALSE)</f>
        <v>35646</v>
      </c>
      <c r="N54" s="23">
        <f>VLOOKUP(A54,[1]Sheet1!$A$416:$AE$466,15,FALSE)/100</f>
        <v>1</v>
      </c>
      <c r="O54" s="22">
        <f>VLOOKUP(A54,[1]Sheet1!$A$416:$AE$466,16,FALSE)</f>
        <v>8579</v>
      </c>
      <c r="P54" s="23">
        <f>VLOOKUP(A54,[1]Sheet1!$A$416:$AE$466,17,FALSE)/100</f>
        <v>1</v>
      </c>
      <c r="Q54" s="22">
        <f>VLOOKUP(A54,[1]Sheet1!$A$416:$AE$466,18,FALSE)</f>
        <v>45</v>
      </c>
      <c r="R54" s="23">
        <f>VLOOKUP(A54,[1]Sheet1!$A$416:$AE$466,19,FALSE)/100</f>
        <v>1</v>
      </c>
      <c r="S54" s="22">
        <f>VLOOKUP(A54,[1]Sheet1!$A$416:$AE$466,20,FALSE)</f>
        <v>71128</v>
      </c>
      <c r="T54" s="23">
        <f>VLOOKUP(A54,[1]Sheet1!$A$416:$AE$466,21,FALSE)/100</f>
        <v>1</v>
      </c>
      <c r="U54" s="22">
        <f>VLOOKUP(A54,[1]Sheet1!$A$416:$AE$466,22,FALSE)</f>
        <v>105286</v>
      </c>
      <c r="V54" s="23">
        <f>VLOOKUP(A54,[1]Sheet1!$A$416:$AE$466,23,FALSE)/100</f>
        <v>1</v>
      </c>
    </row>
    <row r="56" spans="1:22" x14ac:dyDescent="0.25">
      <c r="U56" s="107"/>
    </row>
  </sheetData>
  <mergeCells count="17">
    <mergeCell ref="O5:P5"/>
    <mergeCell ref="A1:V1"/>
    <mergeCell ref="A2:A6"/>
    <mergeCell ref="B2:T2"/>
    <mergeCell ref="U2:V5"/>
    <mergeCell ref="B3:J3"/>
    <mergeCell ref="K3:T3"/>
    <mergeCell ref="B4:H4"/>
    <mergeCell ref="I4:J5"/>
    <mergeCell ref="K4:R4"/>
    <mergeCell ref="S4:T5"/>
    <mergeCell ref="Q5:R5"/>
    <mergeCell ref="B5:C5"/>
    <mergeCell ref="D5:E5"/>
    <mergeCell ref="F5:G5"/>
    <mergeCell ref="K5:L5"/>
    <mergeCell ref="M5:N5"/>
  </mergeCells>
  <printOptions horizontalCentered="1"/>
  <pageMargins left="0.7" right="0.7" top="0.75" bottom="0.75" header="0.3" footer="0.3"/>
  <pageSetup paperSize="9" scale="5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fitToPage="1"/>
  </sheetPr>
  <dimension ref="A1:O54"/>
  <sheetViews>
    <sheetView workbookViewId="0">
      <selection sqref="A1:O1"/>
    </sheetView>
  </sheetViews>
  <sheetFormatPr defaultColWidth="8.85546875" defaultRowHeight="15" x14ac:dyDescent="0.25"/>
  <cols>
    <col min="1" max="1" width="57.28515625" style="89" bestFit="1" customWidth="1"/>
    <col min="2" max="14" width="11.42578125" style="89" customWidth="1"/>
    <col min="15" max="15" width="10.140625" style="89" customWidth="1"/>
    <col min="16" max="16384" width="8.85546875" style="89"/>
  </cols>
  <sheetData>
    <row r="1" spans="1:15" ht="25.15" customHeight="1" thickTop="1" thickBot="1" x14ac:dyDescent="0.3">
      <c r="A1" s="204" t="s">
        <v>190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6"/>
    </row>
    <row r="2" spans="1:15" ht="25.15" customHeight="1" thickTop="1" thickBot="1" x14ac:dyDescent="0.3">
      <c r="A2" s="147" t="s">
        <v>77</v>
      </c>
      <c r="B2" s="189" t="s">
        <v>78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90" t="s">
        <v>79</v>
      </c>
      <c r="O2" s="191"/>
    </row>
    <row r="3" spans="1:15" ht="25.15" customHeight="1" x14ac:dyDescent="0.25">
      <c r="A3" s="147"/>
      <c r="B3" s="149" t="s">
        <v>80</v>
      </c>
      <c r="C3" s="150"/>
      <c r="D3" s="149" t="s">
        <v>81</v>
      </c>
      <c r="E3" s="150"/>
      <c r="F3" s="192" t="s">
        <v>82</v>
      </c>
      <c r="G3" s="193"/>
      <c r="H3" s="192" t="s">
        <v>83</v>
      </c>
      <c r="I3" s="193"/>
      <c r="J3" s="192" t="s">
        <v>84</v>
      </c>
      <c r="K3" s="193"/>
      <c r="L3" s="192" t="s">
        <v>85</v>
      </c>
      <c r="M3" s="193"/>
      <c r="N3" s="190"/>
      <c r="O3" s="191"/>
    </row>
    <row r="4" spans="1:15" ht="25.15" customHeight="1" thickBot="1" x14ac:dyDescent="0.3">
      <c r="A4" s="148"/>
      <c r="B4" s="10" t="s">
        <v>18</v>
      </c>
      <c r="C4" s="11" t="s">
        <v>19</v>
      </c>
      <c r="D4" s="10" t="s">
        <v>18</v>
      </c>
      <c r="E4" s="11" t="s">
        <v>19</v>
      </c>
      <c r="F4" s="10" t="s">
        <v>18</v>
      </c>
      <c r="G4" s="53" t="s">
        <v>19</v>
      </c>
      <c r="H4" s="10" t="s">
        <v>18</v>
      </c>
      <c r="I4" s="11" t="s">
        <v>19</v>
      </c>
      <c r="J4" s="10" t="s">
        <v>18</v>
      </c>
      <c r="K4" s="11" t="s">
        <v>19</v>
      </c>
      <c r="L4" s="10" t="s">
        <v>18</v>
      </c>
      <c r="M4" s="11" t="s">
        <v>19</v>
      </c>
      <c r="N4" s="10" t="s">
        <v>18</v>
      </c>
      <c r="O4" s="11" t="s">
        <v>19</v>
      </c>
    </row>
    <row r="5" spans="1:15" ht="28.5" x14ac:dyDescent="0.25">
      <c r="A5" s="12" t="s">
        <v>113</v>
      </c>
      <c r="B5" s="54">
        <v>153</v>
      </c>
      <c r="C5" s="30">
        <v>4.5106132075471699E-2</v>
      </c>
      <c r="D5" s="54">
        <v>2165</v>
      </c>
      <c r="E5" s="30">
        <v>7.3206194630418608E-2</v>
      </c>
      <c r="F5" s="29">
        <v>2194</v>
      </c>
      <c r="G5" s="55">
        <v>8.3510962241169301E-2</v>
      </c>
      <c r="H5" s="54">
        <v>1840</v>
      </c>
      <c r="I5" s="30">
        <v>8.1719666015278025E-2</v>
      </c>
      <c r="J5" s="29">
        <v>1550</v>
      </c>
      <c r="K5" s="55">
        <v>7.68315653811837E-2</v>
      </c>
      <c r="L5" s="54">
        <v>328</v>
      </c>
      <c r="M5" s="30">
        <v>9.7677188802858861E-2</v>
      </c>
      <c r="N5" s="54">
        <v>8230</v>
      </c>
      <c r="O5" s="30">
        <v>7.8168037535854717E-2</v>
      </c>
    </row>
    <row r="6" spans="1:15" x14ac:dyDescent="0.25">
      <c r="A6" s="12" t="s">
        <v>114</v>
      </c>
      <c r="B6" s="16">
        <v>305</v>
      </c>
      <c r="C6" s="17">
        <v>8.9917452830188663E-2</v>
      </c>
      <c r="D6" s="16">
        <v>2866</v>
      </c>
      <c r="E6" s="17">
        <v>9.690944748765809E-2</v>
      </c>
      <c r="F6" s="32">
        <v>2402</v>
      </c>
      <c r="G6" s="56">
        <v>9.1428136419001216E-2</v>
      </c>
      <c r="H6" s="16">
        <v>2042</v>
      </c>
      <c r="I6" s="17">
        <v>9.0691064132172677E-2</v>
      </c>
      <c r="J6" s="32">
        <v>1951</v>
      </c>
      <c r="K6" s="56">
        <v>9.6708634876573801E-2</v>
      </c>
      <c r="L6" s="16">
        <v>366</v>
      </c>
      <c r="M6" s="17">
        <v>0.10899344848123883</v>
      </c>
      <c r="N6" s="16">
        <v>9932</v>
      </c>
      <c r="O6" s="17">
        <v>9.4333529624071571E-2</v>
      </c>
    </row>
    <row r="7" spans="1:15" x14ac:dyDescent="0.25">
      <c r="A7" s="12" t="s">
        <v>115</v>
      </c>
      <c r="B7" s="16">
        <v>132</v>
      </c>
      <c r="C7" s="17">
        <v>3.891509433962264E-2</v>
      </c>
      <c r="D7" s="16">
        <v>999</v>
      </c>
      <c r="E7" s="17">
        <v>3.3779671332927579E-2</v>
      </c>
      <c r="F7" s="32">
        <v>891</v>
      </c>
      <c r="G7" s="56">
        <v>3.3914433617539583E-2</v>
      </c>
      <c r="H7" s="16">
        <v>805</v>
      </c>
      <c r="I7" s="17">
        <v>3.5752353881684143E-2</v>
      </c>
      <c r="J7" s="32">
        <v>717</v>
      </c>
      <c r="K7" s="56">
        <v>3.5540795082779818E-2</v>
      </c>
      <c r="L7" s="16">
        <v>109</v>
      </c>
      <c r="M7" s="17">
        <v>3.2459797498511009E-2</v>
      </c>
      <c r="N7" s="16">
        <v>3653</v>
      </c>
      <c r="O7" s="17">
        <v>3.4695970974298572E-2</v>
      </c>
    </row>
    <row r="8" spans="1:15" x14ac:dyDescent="0.25">
      <c r="A8" s="12" t="s">
        <v>116</v>
      </c>
      <c r="B8" s="16">
        <v>172</v>
      </c>
      <c r="C8" s="17">
        <v>5.0707547169811323E-2</v>
      </c>
      <c r="D8" s="16">
        <v>1305</v>
      </c>
      <c r="E8" s="17">
        <v>4.4126597687157633E-2</v>
      </c>
      <c r="F8" s="32">
        <v>1091</v>
      </c>
      <c r="G8" s="56">
        <v>4.1527101096224116E-2</v>
      </c>
      <c r="H8" s="16">
        <v>981</v>
      </c>
      <c r="I8" s="17">
        <v>4.356901758749334E-2</v>
      </c>
      <c r="J8" s="32">
        <v>1007</v>
      </c>
      <c r="K8" s="56">
        <v>4.9915733121839993E-2</v>
      </c>
      <c r="L8" s="16">
        <v>149</v>
      </c>
      <c r="M8" s="17">
        <v>4.4371649791542594E-2</v>
      </c>
      <c r="N8" s="16">
        <v>4705</v>
      </c>
      <c r="O8" s="17">
        <v>4.4687802746803944E-2</v>
      </c>
    </row>
    <row r="9" spans="1:15" x14ac:dyDescent="0.25">
      <c r="A9" s="12" t="s">
        <v>117</v>
      </c>
      <c r="B9" s="16">
        <v>148</v>
      </c>
      <c r="C9" s="17">
        <v>4.363207547169811E-2</v>
      </c>
      <c r="D9" s="16">
        <v>1224</v>
      </c>
      <c r="E9" s="17">
        <v>4.1387705416920266E-2</v>
      </c>
      <c r="F9" s="32">
        <v>1080</v>
      </c>
      <c r="G9" s="56">
        <v>4.110840438489647E-2</v>
      </c>
      <c r="H9" s="16">
        <v>932</v>
      </c>
      <c r="I9" s="17">
        <v>4.1392787351216903E-2</v>
      </c>
      <c r="J9" s="32">
        <v>813</v>
      </c>
      <c r="K9" s="56">
        <v>4.0299395261227319E-2</v>
      </c>
      <c r="L9" s="16">
        <v>152</v>
      </c>
      <c r="M9" s="17">
        <v>4.5265038713519952E-2</v>
      </c>
      <c r="N9" s="16">
        <v>4349</v>
      </c>
      <c r="O9" s="17">
        <v>4.1306536481583486E-2</v>
      </c>
    </row>
    <row r="10" spans="1:15" x14ac:dyDescent="0.25">
      <c r="A10" s="12" t="s">
        <v>118</v>
      </c>
      <c r="B10" s="16">
        <v>72</v>
      </c>
      <c r="C10" s="17">
        <v>2.1226415094339625E-2</v>
      </c>
      <c r="D10" s="16">
        <v>638</v>
      </c>
      <c r="E10" s="17">
        <v>2.1573003313721514E-2</v>
      </c>
      <c r="F10" s="32">
        <v>593</v>
      </c>
      <c r="G10" s="56">
        <v>2.257155907429963E-2</v>
      </c>
      <c r="H10" s="16">
        <v>517</v>
      </c>
      <c r="I10" s="17">
        <v>2.2961449635814531E-2</v>
      </c>
      <c r="J10" s="32">
        <v>542</v>
      </c>
      <c r="K10" s="56">
        <v>2.6866263507484885E-2</v>
      </c>
      <c r="L10" s="16">
        <v>84</v>
      </c>
      <c r="M10" s="17">
        <v>2.501488981536629E-2</v>
      </c>
      <c r="N10" s="16">
        <v>2446</v>
      </c>
      <c r="O10" s="17">
        <v>2.3231958664969701E-2</v>
      </c>
    </row>
    <row r="11" spans="1:15" x14ac:dyDescent="0.25">
      <c r="A11" s="12" t="s">
        <v>119</v>
      </c>
      <c r="B11" s="16">
        <v>35</v>
      </c>
      <c r="C11" s="17">
        <v>1.0318396226415094E-2</v>
      </c>
      <c r="D11" s="16">
        <v>341</v>
      </c>
      <c r="E11" s="17">
        <v>1.1530398322851153E-2</v>
      </c>
      <c r="F11" s="32">
        <v>283</v>
      </c>
      <c r="G11" s="56">
        <v>1.0771924482338612E-2</v>
      </c>
      <c r="H11" s="16">
        <v>254</v>
      </c>
      <c r="I11" s="17">
        <v>1.1280866939065553E-2</v>
      </c>
      <c r="J11" s="32">
        <v>261</v>
      </c>
      <c r="K11" s="56">
        <v>1.2937444235154159E-2</v>
      </c>
      <c r="L11" s="16">
        <v>42</v>
      </c>
      <c r="M11" s="17">
        <v>1.2507444907683145E-2</v>
      </c>
      <c r="N11" s="16">
        <v>1216</v>
      </c>
      <c r="O11" s="17">
        <v>1.1549493759854111E-2</v>
      </c>
    </row>
    <row r="12" spans="1:15" x14ac:dyDescent="0.25">
      <c r="A12" s="12" t="s">
        <v>120</v>
      </c>
      <c r="B12" s="16">
        <v>70</v>
      </c>
      <c r="C12" s="17">
        <v>2.0636792452830188E-2</v>
      </c>
      <c r="D12" s="16">
        <v>535</v>
      </c>
      <c r="E12" s="17">
        <v>1.8090214377493745E-2</v>
      </c>
      <c r="F12" s="32">
        <v>495</v>
      </c>
      <c r="G12" s="56">
        <v>1.8841352009744211E-2</v>
      </c>
      <c r="H12" s="16">
        <v>419</v>
      </c>
      <c r="I12" s="17">
        <v>1.8608989163261681E-2</v>
      </c>
      <c r="J12" s="32">
        <v>438</v>
      </c>
      <c r="K12" s="56">
        <v>2.1711113314166749E-2</v>
      </c>
      <c r="L12" s="16">
        <v>59</v>
      </c>
      <c r="M12" s="17">
        <v>1.7569982132221561E-2</v>
      </c>
      <c r="N12" s="16">
        <v>2016</v>
      </c>
      <c r="O12" s="17">
        <v>1.9147844917652871E-2</v>
      </c>
    </row>
    <row r="13" spans="1:15" x14ac:dyDescent="0.25">
      <c r="A13" s="12" t="s">
        <v>121</v>
      </c>
      <c r="B13" s="16">
        <v>50</v>
      </c>
      <c r="C13" s="17">
        <v>1.4740566037735849E-2</v>
      </c>
      <c r="D13" s="16">
        <v>423</v>
      </c>
      <c r="E13" s="17">
        <v>1.430310407790627E-2</v>
      </c>
      <c r="F13" s="32">
        <v>371</v>
      </c>
      <c r="G13" s="56">
        <v>1.4121498172959806E-2</v>
      </c>
      <c r="H13" s="16">
        <v>319</v>
      </c>
      <c r="I13" s="17">
        <v>1.4167702966779182E-2</v>
      </c>
      <c r="J13" s="32">
        <v>356</v>
      </c>
      <c r="K13" s="56">
        <v>1.7646475661742836E-2</v>
      </c>
      <c r="L13" s="16">
        <v>35</v>
      </c>
      <c r="M13" s="17">
        <v>1.042287075640262E-2</v>
      </c>
      <c r="N13" s="16">
        <v>1554</v>
      </c>
      <c r="O13" s="17">
        <v>1.4759797124024088E-2</v>
      </c>
    </row>
    <row r="14" spans="1:15" x14ac:dyDescent="0.25">
      <c r="A14" s="12" t="s">
        <v>122</v>
      </c>
      <c r="B14" s="16">
        <v>22</v>
      </c>
      <c r="C14" s="17">
        <v>6.4858490566037739E-3</v>
      </c>
      <c r="D14" s="16">
        <v>196</v>
      </c>
      <c r="E14" s="17">
        <v>6.6274430242780824E-3</v>
      </c>
      <c r="F14" s="32">
        <v>172</v>
      </c>
      <c r="G14" s="56">
        <v>6.5468940316686965E-3</v>
      </c>
      <c r="H14" s="16">
        <v>164</v>
      </c>
      <c r="I14" s="17">
        <v>7.2837093622313024E-3</v>
      </c>
      <c r="J14" s="32">
        <v>143</v>
      </c>
      <c r="K14" s="56">
        <v>7.0883315158124316E-3</v>
      </c>
      <c r="L14" s="16">
        <v>23</v>
      </c>
      <c r="M14" s="17">
        <v>6.8493150684931503E-3</v>
      </c>
      <c r="N14" s="16">
        <v>720</v>
      </c>
      <c r="O14" s="17">
        <v>6.8385160420188808E-3</v>
      </c>
    </row>
    <row r="15" spans="1:15" x14ac:dyDescent="0.25">
      <c r="A15" s="12" t="s">
        <v>123</v>
      </c>
      <c r="B15" s="16">
        <v>196</v>
      </c>
      <c r="C15" s="17">
        <v>5.7783018867924515E-2</v>
      </c>
      <c r="D15" s="16">
        <v>1979</v>
      </c>
      <c r="E15" s="17">
        <v>6.6916886454317981E-2</v>
      </c>
      <c r="F15" s="32">
        <v>1604</v>
      </c>
      <c r="G15" s="56">
        <v>6.1053593179049938E-2</v>
      </c>
      <c r="H15" s="16">
        <v>1382</v>
      </c>
      <c r="I15" s="17">
        <v>6.1378575235388165E-2</v>
      </c>
      <c r="J15" s="32">
        <v>1233</v>
      </c>
      <c r="K15" s="56">
        <v>6.1118271041935165E-2</v>
      </c>
      <c r="L15" s="16">
        <v>208</v>
      </c>
      <c r="M15" s="17">
        <v>6.1941631923764146E-2</v>
      </c>
      <c r="N15" s="16">
        <v>6602</v>
      </c>
      <c r="O15" s="17">
        <v>6.2705392929734233E-2</v>
      </c>
    </row>
    <row r="16" spans="1:15" x14ac:dyDescent="0.25">
      <c r="A16" s="12" t="s">
        <v>124</v>
      </c>
      <c r="B16" s="16">
        <v>46</v>
      </c>
      <c r="C16" s="17">
        <v>1.3561320754716982E-2</v>
      </c>
      <c r="D16" s="16">
        <v>318</v>
      </c>
      <c r="E16" s="17">
        <v>1.0752688172043012E-2</v>
      </c>
      <c r="F16" s="32">
        <v>286</v>
      </c>
      <c r="G16" s="56">
        <v>1.088611449451888E-2</v>
      </c>
      <c r="H16" s="16">
        <v>291</v>
      </c>
      <c r="I16" s="17">
        <v>1.2924142831764079E-2</v>
      </c>
      <c r="J16" s="32">
        <v>286</v>
      </c>
      <c r="K16" s="56">
        <v>1.4176663031624863E-2</v>
      </c>
      <c r="L16" s="16">
        <v>30</v>
      </c>
      <c r="M16" s="17">
        <v>8.9338892197736754E-3</v>
      </c>
      <c r="N16" s="16">
        <v>1257</v>
      </c>
      <c r="O16" s="17">
        <v>1.1938909256691298E-2</v>
      </c>
    </row>
    <row r="17" spans="1:15" x14ac:dyDescent="0.25">
      <c r="A17" s="12" t="s">
        <v>125</v>
      </c>
      <c r="B17" s="16">
        <v>93</v>
      </c>
      <c r="C17" s="17">
        <v>2.7417452830188684E-2</v>
      </c>
      <c r="D17" s="16">
        <v>773</v>
      </c>
      <c r="E17" s="17">
        <v>2.6137823764117125E-2</v>
      </c>
      <c r="F17" s="32">
        <v>728</v>
      </c>
      <c r="G17" s="56">
        <v>2.7710109622411695E-2</v>
      </c>
      <c r="H17" s="16">
        <v>606</v>
      </c>
      <c r="I17" s="17">
        <v>2.6914194350683956E-2</v>
      </c>
      <c r="J17" s="32">
        <v>530</v>
      </c>
      <c r="K17" s="56">
        <v>2.6271438485178943E-2</v>
      </c>
      <c r="L17" s="16">
        <v>68</v>
      </c>
      <c r="M17" s="17">
        <v>2.0250148898153665E-2</v>
      </c>
      <c r="N17" s="16">
        <v>2798</v>
      </c>
      <c r="O17" s="17">
        <v>2.6575233174401153E-2</v>
      </c>
    </row>
    <row r="18" spans="1:15" x14ac:dyDescent="0.25">
      <c r="A18" s="12" t="s">
        <v>126</v>
      </c>
      <c r="B18" s="16">
        <v>144</v>
      </c>
      <c r="C18" s="17">
        <v>4.245283018867925E-2</v>
      </c>
      <c r="D18" s="16">
        <v>1388</v>
      </c>
      <c r="E18" s="17">
        <v>4.6933116927030498E-2</v>
      </c>
      <c r="F18" s="32">
        <v>1234</v>
      </c>
      <c r="G18" s="56">
        <v>4.6970158343483559E-2</v>
      </c>
      <c r="H18" s="16">
        <v>1174</v>
      </c>
      <c r="I18" s="17">
        <v>5.2140699946704568E-2</v>
      </c>
      <c r="J18" s="32">
        <v>1009</v>
      </c>
      <c r="K18" s="56">
        <v>5.001487062555765E-2</v>
      </c>
      <c r="L18" s="16">
        <v>150</v>
      </c>
      <c r="M18" s="17">
        <v>4.466944609886838E-2</v>
      </c>
      <c r="N18" s="16">
        <v>5099</v>
      </c>
      <c r="O18" s="17">
        <v>4.8429990692019829E-2</v>
      </c>
    </row>
    <row r="19" spans="1:15" x14ac:dyDescent="0.25">
      <c r="A19" s="12" t="s">
        <v>127</v>
      </c>
      <c r="B19" s="16">
        <v>96</v>
      </c>
      <c r="C19" s="17">
        <v>2.8301886792452834E-2</v>
      </c>
      <c r="D19" s="16">
        <v>1087</v>
      </c>
      <c r="E19" s="17">
        <v>3.6755257996889154E-2</v>
      </c>
      <c r="F19" s="32">
        <v>816</v>
      </c>
      <c r="G19" s="56">
        <v>3.1059683313032892E-2</v>
      </c>
      <c r="H19" s="16">
        <v>724</v>
      </c>
      <c r="I19" s="17">
        <v>3.2154912062533313E-2</v>
      </c>
      <c r="J19" s="32">
        <v>708</v>
      </c>
      <c r="K19" s="56">
        <v>3.5094676316050365E-2</v>
      </c>
      <c r="L19" s="16">
        <v>158</v>
      </c>
      <c r="M19" s="17">
        <v>4.7051816557474681E-2</v>
      </c>
      <c r="N19" s="16">
        <v>3589</v>
      </c>
      <c r="O19" s="17">
        <v>3.4088102881674673E-2</v>
      </c>
    </row>
    <row r="20" spans="1:15" x14ac:dyDescent="0.25">
      <c r="A20" s="12" t="s">
        <v>128</v>
      </c>
      <c r="B20" s="16">
        <v>117</v>
      </c>
      <c r="C20" s="17">
        <v>3.449292452830189E-2</v>
      </c>
      <c r="D20" s="16">
        <v>974</v>
      </c>
      <c r="E20" s="17">
        <v>3.2934334212483936E-2</v>
      </c>
      <c r="F20" s="32">
        <v>840</v>
      </c>
      <c r="G20" s="56">
        <v>3.1973203410475028E-2</v>
      </c>
      <c r="H20" s="16">
        <v>728</v>
      </c>
      <c r="I20" s="17">
        <v>3.2332563510392612E-2</v>
      </c>
      <c r="J20" s="32">
        <v>688</v>
      </c>
      <c r="K20" s="56">
        <v>3.4103301278873795E-2</v>
      </c>
      <c r="L20" s="16">
        <v>144</v>
      </c>
      <c r="M20" s="17">
        <v>4.2882668254913631E-2</v>
      </c>
      <c r="N20" s="16">
        <v>3491</v>
      </c>
      <c r="O20" s="17">
        <v>3.3157304864844327E-2</v>
      </c>
    </row>
    <row r="21" spans="1:15" x14ac:dyDescent="0.25">
      <c r="A21" s="12" t="s">
        <v>129</v>
      </c>
      <c r="B21" s="16">
        <v>25</v>
      </c>
      <c r="C21" s="17">
        <v>7.3702830188679246E-3</v>
      </c>
      <c r="D21" s="16">
        <v>140</v>
      </c>
      <c r="E21" s="17">
        <v>4.7338878744843443E-3</v>
      </c>
      <c r="F21" s="32">
        <v>127</v>
      </c>
      <c r="G21" s="56">
        <v>4.8340438489646769E-3</v>
      </c>
      <c r="H21" s="16">
        <v>103</v>
      </c>
      <c r="I21" s="17">
        <v>4.5745247823769765E-3</v>
      </c>
      <c r="J21" s="32">
        <v>109</v>
      </c>
      <c r="K21" s="56">
        <v>5.402993952612273E-3</v>
      </c>
      <c r="L21" s="16">
        <v>9</v>
      </c>
      <c r="M21" s="17">
        <v>2.6801667659321019E-3</v>
      </c>
      <c r="N21" s="16">
        <v>513</v>
      </c>
      <c r="O21" s="17">
        <v>4.872442679938453E-3</v>
      </c>
    </row>
    <row r="22" spans="1:15" x14ac:dyDescent="0.25">
      <c r="A22" s="12" t="s">
        <v>130</v>
      </c>
      <c r="B22" s="16">
        <v>43</v>
      </c>
      <c r="C22" s="17">
        <v>1.2676886792452831E-2</v>
      </c>
      <c r="D22" s="16">
        <v>419</v>
      </c>
      <c r="E22" s="17">
        <v>1.4167850138635286E-2</v>
      </c>
      <c r="F22" s="32">
        <v>391</v>
      </c>
      <c r="G22" s="56">
        <v>1.4882764920828261E-2</v>
      </c>
      <c r="H22" s="16">
        <v>307</v>
      </c>
      <c r="I22" s="17">
        <v>1.3634748623201277E-2</v>
      </c>
      <c r="J22" s="32">
        <v>299</v>
      </c>
      <c r="K22" s="56">
        <v>1.482105680578963E-2</v>
      </c>
      <c r="L22" s="16">
        <v>45</v>
      </c>
      <c r="M22" s="17">
        <v>1.3400833829660513E-2</v>
      </c>
      <c r="N22" s="16">
        <v>1504</v>
      </c>
      <c r="O22" s="17">
        <v>1.4284900176661664E-2</v>
      </c>
    </row>
    <row r="23" spans="1:15" x14ac:dyDescent="0.25">
      <c r="A23" s="12" t="s">
        <v>131</v>
      </c>
      <c r="B23" s="16">
        <v>147</v>
      </c>
      <c r="C23" s="17">
        <v>4.3337264150943397E-2</v>
      </c>
      <c r="D23" s="16">
        <v>1255</v>
      </c>
      <c r="E23" s="17">
        <v>4.2435923446270375E-2</v>
      </c>
      <c r="F23" s="32">
        <v>1105</v>
      </c>
      <c r="G23" s="56">
        <v>4.2059987819732039E-2</v>
      </c>
      <c r="H23" s="16">
        <v>935</v>
      </c>
      <c r="I23" s="17">
        <v>4.152602593711139E-2</v>
      </c>
      <c r="J23" s="32">
        <v>850</v>
      </c>
      <c r="K23" s="56">
        <v>4.213343908000397E-2</v>
      </c>
      <c r="L23" s="16">
        <v>108</v>
      </c>
      <c r="M23" s="17">
        <v>3.216200119118523E-2</v>
      </c>
      <c r="N23" s="16">
        <v>4400</v>
      </c>
      <c r="O23" s="17">
        <v>4.1790931367893164E-2</v>
      </c>
    </row>
    <row r="24" spans="1:15" x14ac:dyDescent="0.25">
      <c r="A24" s="12" t="s">
        <v>132</v>
      </c>
      <c r="B24" s="16">
        <v>46</v>
      </c>
      <c r="C24" s="17">
        <v>1.3561320754716982E-2</v>
      </c>
      <c r="D24" s="16">
        <v>364</v>
      </c>
      <c r="E24" s="17">
        <v>1.2308108473659296E-2</v>
      </c>
      <c r="F24" s="32">
        <v>315</v>
      </c>
      <c r="G24" s="56">
        <v>1.1989951278928136E-2</v>
      </c>
      <c r="H24" s="16">
        <v>267</v>
      </c>
      <c r="I24" s="17">
        <v>1.1858234144608279E-2</v>
      </c>
      <c r="J24" s="32">
        <v>241</v>
      </c>
      <c r="K24" s="56">
        <v>1.1946069197977593E-2</v>
      </c>
      <c r="L24" s="16">
        <v>45</v>
      </c>
      <c r="M24" s="17">
        <v>1.3400833829660513E-2</v>
      </c>
      <c r="N24" s="16">
        <v>1278</v>
      </c>
      <c r="O24" s="17">
        <v>1.2138365974583516E-2</v>
      </c>
    </row>
    <row r="25" spans="1:15" x14ac:dyDescent="0.25">
      <c r="A25" s="12" t="s">
        <v>133</v>
      </c>
      <c r="B25" s="16">
        <v>129</v>
      </c>
      <c r="C25" s="17">
        <v>3.8030660377358493E-2</v>
      </c>
      <c r="D25" s="16">
        <v>911</v>
      </c>
      <c r="E25" s="17">
        <v>3.0804084668965982E-2</v>
      </c>
      <c r="F25" s="32">
        <v>720</v>
      </c>
      <c r="G25" s="56">
        <v>2.7405602923264313E-2</v>
      </c>
      <c r="H25" s="16">
        <v>616</v>
      </c>
      <c r="I25" s="17">
        <v>2.7358322970332208E-2</v>
      </c>
      <c r="J25" s="32">
        <v>541</v>
      </c>
      <c r="K25" s="56">
        <v>2.6816694755626057E-2</v>
      </c>
      <c r="L25" s="16">
        <v>67</v>
      </c>
      <c r="M25" s="17">
        <v>1.9952352590827872E-2</v>
      </c>
      <c r="N25" s="16">
        <v>2984</v>
      </c>
      <c r="O25" s="17">
        <v>2.8341849818589369E-2</v>
      </c>
    </row>
    <row r="26" spans="1:15" x14ac:dyDescent="0.25">
      <c r="A26" s="12" t="s">
        <v>134</v>
      </c>
      <c r="B26" s="16">
        <v>28</v>
      </c>
      <c r="C26" s="17">
        <v>8.2547169811320754E-3</v>
      </c>
      <c r="D26" s="16">
        <v>390</v>
      </c>
      <c r="E26" s="17">
        <v>1.3187259078920675E-2</v>
      </c>
      <c r="F26" s="32">
        <v>375</v>
      </c>
      <c r="G26" s="56">
        <v>1.4273751522533495E-2</v>
      </c>
      <c r="H26" s="16">
        <v>340</v>
      </c>
      <c r="I26" s="17">
        <v>1.5100373068040504E-2</v>
      </c>
      <c r="J26" s="32">
        <v>355</v>
      </c>
      <c r="K26" s="56">
        <v>1.7596906909884011E-2</v>
      </c>
      <c r="L26" s="16">
        <v>53</v>
      </c>
      <c r="M26" s="17">
        <v>1.5783204288266826E-2</v>
      </c>
      <c r="N26" s="16">
        <v>1541</v>
      </c>
      <c r="O26" s="17">
        <v>1.4636323917709857E-2</v>
      </c>
    </row>
    <row r="27" spans="1:15" x14ac:dyDescent="0.25">
      <c r="A27" s="12" t="s">
        <v>135</v>
      </c>
      <c r="B27" s="16">
        <v>33</v>
      </c>
      <c r="C27" s="17">
        <v>9.72877358490566E-3</v>
      </c>
      <c r="D27" s="16">
        <v>194</v>
      </c>
      <c r="E27" s="17">
        <v>6.5598160546425921E-3</v>
      </c>
      <c r="F27" s="32">
        <v>187</v>
      </c>
      <c r="G27" s="56">
        <v>7.1178440925700366E-3</v>
      </c>
      <c r="H27" s="16">
        <v>143</v>
      </c>
      <c r="I27" s="17">
        <v>6.3510392609699758E-3</v>
      </c>
      <c r="J27" s="32">
        <v>147</v>
      </c>
      <c r="K27" s="56">
        <v>7.2866065232477448E-3</v>
      </c>
      <c r="L27" s="16">
        <v>39</v>
      </c>
      <c r="M27" s="17">
        <v>1.1614055985705777E-2</v>
      </c>
      <c r="N27" s="16">
        <v>743</v>
      </c>
      <c r="O27" s="17">
        <v>7.0569686378055959E-3</v>
      </c>
    </row>
    <row r="28" spans="1:15" x14ac:dyDescent="0.25">
      <c r="A28" s="12" t="s">
        <v>136</v>
      </c>
      <c r="B28" s="16">
        <v>83</v>
      </c>
      <c r="C28" s="17">
        <v>2.4469339622641511E-2</v>
      </c>
      <c r="D28" s="16">
        <v>864</v>
      </c>
      <c r="E28" s="17">
        <v>2.9214850882531954E-2</v>
      </c>
      <c r="F28" s="32">
        <v>837</v>
      </c>
      <c r="G28" s="56">
        <v>3.1859013398294764E-2</v>
      </c>
      <c r="H28" s="16">
        <v>634</v>
      </c>
      <c r="I28" s="17">
        <v>2.8157754485699061E-2</v>
      </c>
      <c r="J28" s="32">
        <v>519</v>
      </c>
      <c r="K28" s="56">
        <v>2.5726182214731833E-2</v>
      </c>
      <c r="L28" s="16">
        <v>96</v>
      </c>
      <c r="M28" s="17">
        <v>2.8588445503275762E-2</v>
      </c>
      <c r="N28" s="16">
        <v>3033</v>
      </c>
      <c r="O28" s="17">
        <v>2.8807248827004538E-2</v>
      </c>
    </row>
    <row r="29" spans="1:15" x14ac:dyDescent="0.25">
      <c r="A29" s="12" t="s">
        <v>137</v>
      </c>
      <c r="B29" s="16">
        <v>41</v>
      </c>
      <c r="C29" s="17">
        <v>1.2087264150943397E-2</v>
      </c>
      <c r="D29" s="16">
        <v>312</v>
      </c>
      <c r="E29" s="17">
        <v>1.054980726313654E-2</v>
      </c>
      <c r="F29" s="32">
        <v>270</v>
      </c>
      <c r="G29" s="56">
        <v>1.0277101096224118E-2</v>
      </c>
      <c r="H29" s="16">
        <v>178</v>
      </c>
      <c r="I29" s="17">
        <v>7.9054894297388538E-3</v>
      </c>
      <c r="J29" s="32">
        <v>161</v>
      </c>
      <c r="K29" s="56">
        <v>7.9805690492713369E-3</v>
      </c>
      <c r="L29" s="16">
        <v>15</v>
      </c>
      <c r="M29" s="17">
        <v>4.4669446098868377E-3</v>
      </c>
      <c r="N29" s="16">
        <v>977</v>
      </c>
      <c r="O29" s="17">
        <v>9.279486351461733E-3</v>
      </c>
    </row>
    <row r="30" spans="1:15" x14ac:dyDescent="0.25">
      <c r="A30" s="12" t="s">
        <v>138</v>
      </c>
      <c r="B30" s="16">
        <v>111</v>
      </c>
      <c r="C30" s="17">
        <v>3.2724056603773588E-2</v>
      </c>
      <c r="D30" s="16">
        <v>818</v>
      </c>
      <c r="E30" s="17">
        <v>2.7659430580915668E-2</v>
      </c>
      <c r="F30" s="32">
        <v>853</v>
      </c>
      <c r="G30" s="56">
        <v>3.2468026796589528E-2</v>
      </c>
      <c r="H30" s="16">
        <v>781</v>
      </c>
      <c r="I30" s="17">
        <v>3.4686445194528334E-2</v>
      </c>
      <c r="J30" s="32">
        <v>632</v>
      </c>
      <c r="K30" s="56">
        <v>3.1327451174779419E-2</v>
      </c>
      <c r="L30" s="16">
        <v>89</v>
      </c>
      <c r="M30" s="17">
        <v>2.6503871351995244E-2</v>
      </c>
      <c r="N30" s="16">
        <v>3284</v>
      </c>
      <c r="O30" s="17">
        <v>3.11912315027639E-2</v>
      </c>
    </row>
    <row r="31" spans="1:15" x14ac:dyDescent="0.25">
      <c r="A31" s="12" t="s">
        <v>139</v>
      </c>
      <c r="B31" s="16">
        <v>56</v>
      </c>
      <c r="C31" s="17">
        <v>1.6509433962264151E-2</v>
      </c>
      <c r="D31" s="16">
        <v>464</v>
      </c>
      <c r="E31" s="17">
        <v>1.5689456955433827E-2</v>
      </c>
      <c r="F31" s="32">
        <v>484</v>
      </c>
      <c r="G31" s="56">
        <v>1.8422655298416565E-2</v>
      </c>
      <c r="H31" s="16">
        <v>386</v>
      </c>
      <c r="I31" s="17">
        <v>1.7143364718422455E-2</v>
      </c>
      <c r="J31" s="32">
        <v>260</v>
      </c>
      <c r="K31" s="56">
        <v>1.2887875483295331E-2</v>
      </c>
      <c r="L31" s="16">
        <v>42</v>
      </c>
      <c r="M31" s="17">
        <v>1.2507444907683145E-2</v>
      </c>
      <c r="N31" s="16">
        <v>1692</v>
      </c>
      <c r="O31" s="17">
        <v>1.6070512698744373E-2</v>
      </c>
    </row>
    <row r="32" spans="1:15" x14ac:dyDescent="0.25">
      <c r="A32" s="15" t="s">
        <v>163</v>
      </c>
      <c r="B32" s="16">
        <v>17</v>
      </c>
      <c r="C32" s="17">
        <v>5.0117924528301884E-3</v>
      </c>
      <c r="D32" s="16">
        <v>183</v>
      </c>
      <c r="E32" s="17">
        <v>6.1878677216473917E-3</v>
      </c>
      <c r="F32" s="32">
        <v>177</v>
      </c>
      <c r="G32" s="56">
        <v>6.7372107186358084E-3</v>
      </c>
      <c r="H32" s="16">
        <v>173</v>
      </c>
      <c r="I32" s="17">
        <v>7.6834251199147273E-3</v>
      </c>
      <c r="J32" s="32">
        <v>116</v>
      </c>
      <c r="K32" s="56">
        <v>5.7499752156240699E-3</v>
      </c>
      <c r="L32" s="16">
        <v>25</v>
      </c>
      <c r="M32" s="17">
        <v>7.444907683144728E-3</v>
      </c>
      <c r="N32" s="16">
        <v>691</v>
      </c>
      <c r="O32" s="17">
        <v>6.5630758125486766E-3</v>
      </c>
    </row>
    <row r="33" spans="1:15" x14ac:dyDescent="0.25">
      <c r="A33" s="15" t="s">
        <v>141</v>
      </c>
      <c r="B33" s="16">
        <v>16</v>
      </c>
      <c r="C33" s="17">
        <v>4.7169811320754715E-3</v>
      </c>
      <c r="D33" s="16">
        <v>120</v>
      </c>
      <c r="E33" s="17">
        <v>4.0576181781294381E-3</v>
      </c>
      <c r="F33" s="32">
        <v>118</v>
      </c>
      <c r="G33" s="56">
        <v>4.4914738124238731E-3</v>
      </c>
      <c r="H33" s="16">
        <v>99</v>
      </c>
      <c r="I33" s="17">
        <v>4.3968733345176765E-3</v>
      </c>
      <c r="J33" s="32">
        <v>78</v>
      </c>
      <c r="K33" s="56">
        <v>3.8663626449885998E-3</v>
      </c>
      <c r="L33" s="16">
        <v>10</v>
      </c>
      <c r="M33" s="17">
        <v>2.9779630732578916E-3</v>
      </c>
      <c r="N33" s="16">
        <v>441</v>
      </c>
      <c r="O33" s="17">
        <v>4.1885910757365639E-3</v>
      </c>
    </row>
    <row r="34" spans="1:15" x14ac:dyDescent="0.25">
      <c r="A34" s="15" t="s">
        <v>142</v>
      </c>
      <c r="B34" s="16">
        <v>34</v>
      </c>
      <c r="C34" s="17">
        <v>1.0023584905660377E-2</v>
      </c>
      <c r="D34" s="16">
        <v>204</v>
      </c>
      <c r="E34" s="17">
        <v>6.8979509028200461E-3</v>
      </c>
      <c r="F34" s="32">
        <v>187</v>
      </c>
      <c r="G34" s="56">
        <v>7.1178440925700366E-3</v>
      </c>
      <c r="H34" s="16">
        <v>159</v>
      </c>
      <c r="I34" s="17">
        <v>7.0616450524071759E-3</v>
      </c>
      <c r="J34" s="32">
        <v>152</v>
      </c>
      <c r="K34" s="56">
        <v>7.5344502825418855E-3</v>
      </c>
      <c r="L34" s="16">
        <v>18</v>
      </c>
      <c r="M34" s="17">
        <v>5.3603335318642038E-3</v>
      </c>
      <c r="N34" s="16">
        <v>754</v>
      </c>
      <c r="O34" s="17">
        <v>7.1614459662253278E-3</v>
      </c>
    </row>
    <row r="35" spans="1:15" x14ac:dyDescent="0.25">
      <c r="A35" s="15" t="s">
        <v>164</v>
      </c>
      <c r="B35" s="16">
        <v>103</v>
      </c>
      <c r="C35" s="17">
        <v>3.0365566037735849E-2</v>
      </c>
      <c r="D35" s="16">
        <v>852</v>
      </c>
      <c r="E35" s="17">
        <v>2.8809089064719004E-2</v>
      </c>
      <c r="F35" s="32">
        <v>774</v>
      </c>
      <c r="G35" s="56">
        <v>2.9461023142509136E-2</v>
      </c>
      <c r="H35" s="16">
        <v>690</v>
      </c>
      <c r="I35" s="17">
        <v>3.0644874755729259E-2</v>
      </c>
      <c r="J35" s="32">
        <v>496</v>
      </c>
      <c r="K35" s="56">
        <v>2.4586100921978785E-2</v>
      </c>
      <c r="L35" s="16">
        <v>59</v>
      </c>
      <c r="M35" s="17">
        <v>1.7569982132221561E-2</v>
      </c>
      <c r="N35" s="16">
        <v>2974</v>
      </c>
      <c r="O35" s="17">
        <v>2.8246870429116885E-2</v>
      </c>
    </row>
    <row r="36" spans="1:15" x14ac:dyDescent="0.25">
      <c r="A36" s="12" t="s">
        <v>143</v>
      </c>
      <c r="B36" s="16">
        <v>41</v>
      </c>
      <c r="C36" s="17">
        <v>1.2087264150943397E-2</v>
      </c>
      <c r="D36" s="16">
        <v>302</v>
      </c>
      <c r="E36" s="17">
        <v>1.0211672414959086E-2</v>
      </c>
      <c r="F36" s="32">
        <v>253</v>
      </c>
      <c r="G36" s="56">
        <v>9.6300243605359319E-3</v>
      </c>
      <c r="H36" s="16">
        <v>217</v>
      </c>
      <c r="I36" s="17">
        <v>9.6375910463670274E-3</v>
      </c>
      <c r="J36" s="32">
        <v>169</v>
      </c>
      <c r="K36" s="56">
        <v>8.3771190641419649E-3</v>
      </c>
      <c r="L36" s="16">
        <v>30</v>
      </c>
      <c r="M36" s="17">
        <v>8.9338892197736754E-3</v>
      </c>
      <c r="N36" s="16">
        <v>1012</v>
      </c>
      <c r="O36" s="17">
        <v>9.6119142146154288E-3</v>
      </c>
    </row>
    <row r="37" spans="1:15" x14ac:dyDescent="0.25">
      <c r="A37" s="12" t="s">
        <v>144</v>
      </c>
      <c r="B37" s="16">
        <v>190</v>
      </c>
      <c r="C37" s="17">
        <v>5.6014150943396228E-2</v>
      </c>
      <c r="D37" s="16">
        <v>1589</v>
      </c>
      <c r="E37" s="17">
        <v>5.3729627375397306E-2</v>
      </c>
      <c r="F37" s="32">
        <v>1515</v>
      </c>
      <c r="G37" s="56">
        <v>5.7665956151035321E-2</v>
      </c>
      <c r="H37" s="16">
        <v>1224</v>
      </c>
      <c r="I37" s="17">
        <v>5.4361343044945817E-2</v>
      </c>
      <c r="J37" s="32">
        <v>927</v>
      </c>
      <c r="K37" s="56">
        <v>4.5950232973133734E-2</v>
      </c>
      <c r="L37" s="16">
        <v>178</v>
      </c>
      <c r="M37" s="17">
        <v>5.3007742703990487E-2</v>
      </c>
      <c r="N37" s="16">
        <v>5623</v>
      </c>
      <c r="O37" s="17">
        <v>5.3406910700378028E-2</v>
      </c>
    </row>
    <row r="38" spans="1:15" x14ac:dyDescent="0.25">
      <c r="A38" s="12" t="s">
        <v>145</v>
      </c>
      <c r="B38" s="16">
        <v>18</v>
      </c>
      <c r="C38" s="17">
        <v>5.3066037735849062E-3</v>
      </c>
      <c r="D38" s="16">
        <v>132</v>
      </c>
      <c r="E38" s="17">
        <v>4.4633799959423806E-3</v>
      </c>
      <c r="F38" s="32">
        <v>136</v>
      </c>
      <c r="G38" s="56">
        <v>5.1766138855054815E-3</v>
      </c>
      <c r="H38" s="16">
        <v>100</v>
      </c>
      <c r="I38" s="17">
        <v>4.4412861964825013E-3</v>
      </c>
      <c r="J38" s="32">
        <v>74</v>
      </c>
      <c r="K38" s="56">
        <v>3.6680876375532862E-3</v>
      </c>
      <c r="L38" s="16">
        <v>19</v>
      </c>
      <c r="M38" s="17">
        <v>5.658129839189994E-3</v>
      </c>
      <c r="N38" s="16">
        <v>479</v>
      </c>
      <c r="O38" s="17">
        <v>4.549512755732006E-3</v>
      </c>
    </row>
    <row r="39" spans="1:15" x14ac:dyDescent="0.25">
      <c r="A39" s="12" t="s">
        <v>146</v>
      </c>
      <c r="B39" s="16">
        <v>77</v>
      </c>
      <c r="C39" s="17">
        <v>2.2700471698113206E-2</v>
      </c>
      <c r="D39" s="16">
        <v>515</v>
      </c>
      <c r="E39" s="17">
        <v>1.7413944681138837E-2</v>
      </c>
      <c r="F39" s="32">
        <v>419</v>
      </c>
      <c r="G39" s="56">
        <v>1.5948538367844094E-2</v>
      </c>
      <c r="H39" s="16">
        <v>341</v>
      </c>
      <c r="I39" s="17">
        <v>1.5144785930005329E-2</v>
      </c>
      <c r="J39" s="32">
        <v>347</v>
      </c>
      <c r="K39" s="56">
        <v>1.7200356895013383E-2</v>
      </c>
      <c r="L39" s="16">
        <v>51</v>
      </c>
      <c r="M39" s="17">
        <v>1.5187611673615244E-2</v>
      </c>
      <c r="N39" s="16">
        <v>1750</v>
      </c>
      <c r="O39" s="17">
        <v>1.6621393157684784E-2</v>
      </c>
    </row>
    <row r="40" spans="1:15" x14ac:dyDescent="0.25">
      <c r="A40" s="12" t="s">
        <v>147</v>
      </c>
      <c r="B40" s="16">
        <v>48</v>
      </c>
      <c r="C40" s="17">
        <v>1.4150943396226417E-2</v>
      </c>
      <c r="D40" s="16">
        <v>230</v>
      </c>
      <c r="E40" s="17">
        <v>7.7771015080814231E-3</v>
      </c>
      <c r="F40" s="32">
        <v>176</v>
      </c>
      <c r="G40" s="56">
        <v>6.6991473812423874E-3</v>
      </c>
      <c r="H40" s="16">
        <v>142</v>
      </c>
      <c r="I40" s="17">
        <v>6.3066263990051519E-3</v>
      </c>
      <c r="J40" s="32">
        <v>142</v>
      </c>
      <c r="K40" s="56">
        <v>7.0387627639536057E-3</v>
      </c>
      <c r="L40" s="16">
        <v>25</v>
      </c>
      <c r="M40" s="17">
        <v>7.444907683144728E-3</v>
      </c>
      <c r="N40" s="16">
        <v>763</v>
      </c>
      <c r="O40" s="17">
        <v>7.2469274167505648E-3</v>
      </c>
    </row>
    <row r="41" spans="1:15" x14ac:dyDescent="0.25">
      <c r="A41" s="12" t="s">
        <v>148</v>
      </c>
      <c r="B41" s="16">
        <v>14</v>
      </c>
      <c r="C41" s="17">
        <v>4.1273584905660377E-3</v>
      </c>
      <c r="D41" s="16">
        <v>131</v>
      </c>
      <c r="E41" s="17">
        <v>4.4295665111246376E-3</v>
      </c>
      <c r="F41" s="32">
        <v>98</v>
      </c>
      <c r="G41" s="56">
        <v>3.7302070645554202E-3</v>
      </c>
      <c r="H41" s="16">
        <v>90</v>
      </c>
      <c r="I41" s="17">
        <v>3.9971575768342508E-3</v>
      </c>
      <c r="J41" s="32">
        <v>67</v>
      </c>
      <c r="K41" s="56">
        <v>3.3211063745414893E-3</v>
      </c>
      <c r="L41" s="16">
        <v>6</v>
      </c>
      <c r="M41" s="17">
        <v>1.7867778439547351E-3</v>
      </c>
      <c r="N41" s="16">
        <v>406</v>
      </c>
      <c r="O41" s="17">
        <v>3.8561632125828694E-3</v>
      </c>
    </row>
    <row r="42" spans="1:15" x14ac:dyDescent="0.25">
      <c r="A42" s="12" t="s">
        <v>149</v>
      </c>
      <c r="B42" s="16">
        <v>17</v>
      </c>
      <c r="C42" s="17">
        <v>5.0117924528301884E-3</v>
      </c>
      <c r="D42" s="16">
        <v>106</v>
      </c>
      <c r="E42" s="17">
        <v>3.5842293906810036E-3</v>
      </c>
      <c r="F42" s="32">
        <v>61</v>
      </c>
      <c r="G42" s="56">
        <v>2.321863580998782E-3</v>
      </c>
      <c r="H42" s="16">
        <v>79</v>
      </c>
      <c r="I42" s="17">
        <v>3.5086160952211756E-3</v>
      </c>
      <c r="J42" s="32">
        <v>49</v>
      </c>
      <c r="K42" s="56">
        <v>2.4288688410825819E-3</v>
      </c>
      <c r="L42" s="16">
        <v>8</v>
      </c>
      <c r="M42" s="17">
        <v>2.3823704586063139E-3</v>
      </c>
      <c r="N42" s="16">
        <v>320</v>
      </c>
      <c r="O42" s="17">
        <v>3.039340463119503E-3</v>
      </c>
    </row>
    <row r="43" spans="1:15" x14ac:dyDescent="0.25">
      <c r="A43" s="12" t="s">
        <v>150</v>
      </c>
      <c r="B43" s="16">
        <v>31</v>
      </c>
      <c r="C43" s="17">
        <v>9.1391509433962261E-3</v>
      </c>
      <c r="D43" s="16">
        <v>219</v>
      </c>
      <c r="E43" s="17">
        <v>7.4051531750862244E-3</v>
      </c>
      <c r="F43" s="32">
        <v>142</v>
      </c>
      <c r="G43" s="56">
        <v>5.404993909866017E-3</v>
      </c>
      <c r="H43" s="16">
        <v>117</v>
      </c>
      <c r="I43" s="17">
        <v>5.1963048498845262E-3</v>
      </c>
      <c r="J43" s="32">
        <v>113</v>
      </c>
      <c r="K43" s="56">
        <v>5.6012689600475861E-3</v>
      </c>
      <c r="L43" s="16">
        <v>14</v>
      </c>
      <c r="M43" s="17">
        <v>4.1691483025610484E-3</v>
      </c>
      <c r="N43" s="16">
        <v>636</v>
      </c>
      <c r="O43" s="17">
        <v>6.0406891704500136E-3</v>
      </c>
    </row>
    <row r="44" spans="1:15" x14ac:dyDescent="0.25">
      <c r="A44" s="12" t="s">
        <v>151</v>
      </c>
      <c r="B44" s="16">
        <v>26</v>
      </c>
      <c r="C44" s="17">
        <v>7.6650943396226415E-3</v>
      </c>
      <c r="D44" s="16">
        <v>150</v>
      </c>
      <c r="E44" s="17">
        <v>5.0720227226617974E-3</v>
      </c>
      <c r="F44" s="32">
        <v>137</v>
      </c>
      <c r="G44" s="56">
        <v>5.2146772228989034E-3</v>
      </c>
      <c r="H44" s="16">
        <v>89</v>
      </c>
      <c r="I44" s="17">
        <v>3.9527447148694269E-3</v>
      </c>
      <c r="J44" s="32">
        <v>58</v>
      </c>
      <c r="K44" s="56">
        <v>2.8749876078120349E-3</v>
      </c>
      <c r="L44" s="16">
        <v>12</v>
      </c>
      <c r="M44" s="17">
        <v>3.5735556879094702E-3</v>
      </c>
      <c r="N44" s="16">
        <v>472</v>
      </c>
      <c r="O44" s="17">
        <v>4.4830271831012673E-3</v>
      </c>
    </row>
    <row r="45" spans="1:15" x14ac:dyDescent="0.25">
      <c r="A45" s="12" t="s">
        <v>152</v>
      </c>
      <c r="B45" s="16">
        <v>7</v>
      </c>
      <c r="C45" s="17">
        <v>2.0636792452830188E-3</v>
      </c>
      <c r="D45" s="16">
        <v>70</v>
      </c>
      <c r="E45" s="17">
        <v>2.3669439372421722E-3</v>
      </c>
      <c r="F45" s="32">
        <v>65</v>
      </c>
      <c r="G45" s="56">
        <v>2.4741169305724725E-3</v>
      </c>
      <c r="H45" s="16">
        <v>48</v>
      </c>
      <c r="I45" s="17">
        <v>2.1318173743116006E-3</v>
      </c>
      <c r="J45" s="32">
        <v>54</v>
      </c>
      <c r="K45" s="56">
        <v>2.6767126003767227E-3</v>
      </c>
      <c r="L45" s="16">
        <v>9</v>
      </c>
      <c r="M45" s="17">
        <v>2.6801667659321019E-3</v>
      </c>
      <c r="N45" s="16">
        <v>253</v>
      </c>
      <c r="O45" s="17">
        <v>2.4029785536538572E-3</v>
      </c>
    </row>
    <row r="46" spans="1:15" x14ac:dyDescent="0.25">
      <c r="A46" s="12" t="s">
        <v>153</v>
      </c>
      <c r="B46" s="16">
        <v>39</v>
      </c>
      <c r="C46" s="17">
        <v>1.1497641509433963E-2</v>
      </c>
      <c r="D46" s="16">
        <v>281</v>
      </c>
      <c r="E46" s="17">
        <v>9.5015892337864342E-3</v>
      </c>
      <c r="F46" s="32">
        <v>285</v>
      </c>
      <c r="G46" s="56">
        <v>1.0848051157125456E-2</v>
      </c>
      <c r="H46" s="16">
        <v>232</v>
      </c>
      <c r="I46" s="17">
        <v>1.0303783975839403E-2</v>
      </c>
      <c r="J46" s="32">
        <v>180</v>
      </c>
      <c r="K46" s="56">
        <v>8.9223753345890749E-3</v>
      </c>
      <c r="L46" s="16">
        <v>33</v>
      </c>
      <c r="M46" s="17">
        <v>9.8272781417510415E-3</v>
      </c>
      <c r="N46" s="16">
        <v>1050</v>
      </c>
      <c r="O46" s="17">
        <v>9.9728358946108691E-3</v>
      </c>
    </row>
    <row r="47" spans="1:15" x14ac:dyDescent="0.25">
      <c r="A47" s="12" t="s">
        <v>154</v>
      </c>
      <c r="B47" s="16">
        <v>74</v>
      </c>
      <c r="C47" s="17">
        <v>2.1816037735849055E-2</v>
      </c>
      <c r="D47" s="16">
        <v>790</v>
      </c>
      <c r="E47" s="17">
        <v>2.6712653006018799E-2</v>
      </c>
      <c r="F47" s="32">
        <v>636</v>
      </c>
      <c r="G47" s="56">
        <v>2.4208282582216807E-2</v>
      </c>
      <c r="H47" s="16">
        <v>528</v>
      </c>
      <c r="I47" s="17">
        <v>2.3449991117427606E-2</v>
      </c>
      <c r="J47" s="32">
        <v>472</v>
      </c>
      <c r="K47" s="56">
        <v>2.3396450877366907E-2</v>
      </c>
      <c r="L47" s="16">
        <v>86</v>
      </c>
      <c r="M47" s="17">
        <v>2.5610482430017865E-2</v>
      </c>
      <c r="N47" s="16">
        <v>2586</v>
      </c>
      <c r="O47" s="17">
        <v>2.4561670117584488E-2</v>
      </c>
    </row>
    <row r="48" spans="1:15" x14ac:dyDescent="0.25">
      <c r="A48" s="12" t="s">
        <v>155</v>
      </c>
      <c r="B48" s="16">
        <v>15</v>
      </c>
      <c r="C48" s="17">
        <v>4.4221698113207546E-3</v>
      </c>
      <c r="D48" s="16">
        <v>85</v>
      </c>
      <c r="E48" s="17">
        <v>2.8741462095083518E-3</v>
      </c>
      <c r="F48" s="32">
        <v>97</v>
      </c>
      <c r="G48" s="56">
        <v>3.6921437271619974E-3</v>
      </c>
      <c r="H48" s="16">
        <v>85</v>
      </c>
      <c r="I48" s="17">
        <v>3.775093267010126E-3</v>
      </c>
      <c r="J48" s="32">
        <v>75</v>
      </c>
      <c r="K48" s="56">
        <v>3.7176563894121147E-3</v>
      </c>
      <c r="L48" s="16">
        <v>6</v>
      </c>
      <c r="M48" s="17">
        <v>1.7867778439547351E-3</v>
      </c>
      <c r="N48" s="16">
        <v>363</v>
      </c>
      <c r="O48" s="17">
        <v>3.4477518378511862E-3</v>
      </c>
    </row>
    <row r="49" spans="1:15" x14ac:dyDescent="0.25">
      <c r="A49" s="12" t="s">
        <v>156</v>
      </c>
      <c r="B49" s="16">
        <v>17</v>
      </c>
      <c r="C49" s="17">
        <v>5.0117924528301884E-3</v>
      </c>
      <c r="D49" s="16">
        <v>216</v>
      </c>
      <c r="E49" s="17">
        <v>7.3037127206329886E-3</v>
      </c>
      <c r="F49" s="32">
        <v>222</v>
      </c>
      <c r="G49" s="56">
        <v>8.4500609013398315E-3</v>
      </c>
      <c r="H49" s="16">
        <v>209</v>
      </c>
      <c r="I49" s="17">
        <v>9.2822881506484274E-3</v>
      </c>
      <c r="J49" s="32">
        <v>226</v>
      </c>
      <c r="K49" s="56">
        <v>1.1202537920095172E-2</v>
      </c>
      <c r="L49" s="16">
        <v>50</v>
      </c>
      <c r="M49" s="17">
        <v>1.4889815366289456E-2</v>
      </c>
      <c r="N49" s="16">
        <v>940</v>
      </c>
      <c r="O49" s="17">
        <v>8.9280626104135397E-3</v>
      </c>
    </row>
    <row r="50" spans="1:15" x14ac:dyDescent="0.25">
      <c r="A50" s="49" t="s">
        <v>159</v>
      </c>
      <c r="B50" s="19">
        <v>0</v>
      </c>
      <c r="C50" s="20">
        <v>0</v>
      </c>
      <c r="D50" s="19">
        <v>11</v>
      </c>
      <c r="E50" s="20">
        <v>3.7194833299519851E-4</v>
      </c>
      <c r="F50" s="34">
        <v>6</v>
      </c>
      <c r="G50" s="57">
        <v>2.2838002436053592E-4</v>
      </c>
      <c r="H50" s="19">
        <v>8</v>
      </c>
      <c r="I50" s="20">
        <v>3.5530289571860009E-4</v>
      </c>
      <c r="J50" s="34">
        <v>8</v>
      </c>
      <c r="K50" s="57">
        <v>3.9655001487062558E-4</v>
      </c>
      <c r="L50" s="19">
        <v>2</v>
      </c>
      <c r="M50" s="20">
        <v>5.9559261465157848E-4</v>
      </c>
      <c r="N50" s="19">
        <v>35</v>
      </c>
      <c r="O50" s="20">
        <v>3.3242786315369565E-4</v>
      </c>
    </row>
    <row r="51" spans="1:15" ht="15.75" thickBot="1" x14ac:dyDescent="0.3">
      <c r="A51" s="101" t="s">
        <v>165</v>
      </c>
      <c r="B51" s="19">
        <v>15</v>
      </c>
      <c r="C51" s="20">
        <v>4.4221698113207546E-3</v>
      </c>
      <c r="D51" s="19">
        <v>46</v>
      </c>
      <c r="E51" s="20">
        <v>1.5554203016162845E-3</v>
      </c>
      <c r="F51" s="34">
        <v>24</v>
      </c>
      <c r="G51" s="57">
        <v>9.1352009744214368E-4</v>
      </c>
      <c r="H51" s="19">
        <v>18</v>
      </c>
      <c r="I51" s="20">
        <v>7.9943151536685029E-4</v>
      </c>
      <c r="J51" s="34">
        <v>25</v>
      </c>
      <c r="K51" s="57">
        <v>1.239218796470705E-3</v>
      </c>
      <c r="L51" s="19">
        <v>4</v>
      </c>
      <c r="M51" s="20">
        <v>1.191185229303157E-3</v>
      </c>
      <c r="N51" s="19">
        <v>132</v>
      </c>
      <c r="O51" s="20">
        <v>1.253727941036795E-3</v>
      </c>
    </row>
    <row r="52" spans="1:15" ht="15.75" thickBot="1" x14ac:dyDescent="0.3">
      <c r="A52" s="21" t="s">
        <v>64</v>
      </c>
      <c r="B52" s="58">
        <v>3392</v>
      </c>
      <c r="C52" s="23">
        <v>1</v>
      </c>
      <c r="D52" s="58">
        <v>29574</v>
      </c>
      <c r="E52" s="23">
        <v>1</v>
      </c>
      <c r="F52" s="22">
        <v>26272</v>
      </c>
      <c r="G52" s="59">
        <v>1</v>
      </c>
      <c r="H52" s="58">
        <v>22516</v>
      </c>
      <c r="I52" s="23">
        <v>1</v>
      </c>
      <c r="J52" s="22">
        <v>20174</v>
      </c>
      <c r="K52" s="59">
        <v>1</v>
      </c>
      <c r="L52" s="58">
        <v>3358</v>
      </c>
      <c r="M52" s="23">
        <v>1</v>
      </c>
      <c r="N52" s="58">
        <v>105286</v>
      </c>
      <c r="O52" s="23">
        <v>1</v>
      </c>
    </row>
    <row r="53" spans="1:15" x14ac:dyDescent="0.25">
      <c r="N53" s="107"/>
    </row>
    <row r="54" spans="1:15" x14ac:dyDescent="0.25">
      <c r="N54" s="107"/>
    </row>
  </sheetData>
  <mergeCells count="10">
    <mergeCell ref="A1:O1"/>
    <mergeCell ref="A2:A4"/>
    <mergeCell ref="B2:M2"/>
    <mergeCell ref="N2:O3"/>
    <mergeCell ref="B3:C3"/>
    <mergeCell ref="D3:E3"/>
    <mergeCell ref="F3:G3"/>
    <mergeCell ref="H3:I3"/>
    <mergeCell ref="J3:K3"/>
    <mergeCell ref="L3:M3"/>
  </mergeCells>
  <printOptions horizontalCentered="1"/>
  <pageMargins left="0.7" right="0.7" top="0.75" bottom="0.75" header="0.3" footer="0.3"/>
  <pageSetup paperSize="9"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fitToPage="1"/>
  </sheetPr>
  <dimension ref="A1:S55"/>
  <sheetViews>
    <sheetView workbookViewId="0">
      <selection activeCell="B2" sqref="B2:S2"/>
    </sheetView>
  </sheetViews>
  <sheetFormatPr defaultColWidth="8.85546875" defaultRowHeight="15" x14ac:dyDescent="0.25"/>
  <cols>
    <col min="1" max="1" width="57.28515625" style="89" bestFit="1" customWidth="1"/>
    <col min="2" max="19" width="10" style="89" customWidth="1"/>
    <col min="20" max="16384" width="8.85546875" style="89"/>
  </cols>
  <sheetData>
    <row r="1" spans="1:19" ht="25.15" customHeight="1" thickTop="1" thickBot="1" x14ac:dyDescent="0.3">
      <c r="A1" s="151" t="s">
        <v>191</v>
      </c>
      <c r="B1" s="152"/>
      <c r="C1" s="152"/>
      <c r="D1" s="152"/>
      <c r="E1" s="152"/>
      <c r="F1" s="152"/>
      <c r="G1" s="152"/>
      <c r="H1" s="152"/>
      <c r="I1" s="152"/>
      <c r="J1" s="152"/>
      <c r="K1" s="194"/>
      <c r="L1" s="195"/>
      <c r="M1" s="195"/>
      <c r="N1" s="195"/>
      <c r="O1" s="195"/>
      <c r="P1" s="195"/>
      <c r="Q1" s="195"/>
      <c r="R1" s="195"/>
      <c r="S1" s="153"/>
    </row>
    <row r="2" spans="1:19" ht="25.15" customHeight="1" thickTop="1" thickBot="1" x14ac:dyDescent="0.3">
      <c r="A2" s="196" t="s">
        <v>17</v>
      </c>
      <c r="B2" s="200" t="s">
        <v>87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2"/>
    </row>
    <row r="3" spans="1:19" ht="25.15" customHeight="1" x14ac:dyDescent="0.25">
      <c r="A3" s="168"/>
      <c r="B3" s="166" t="s">
        <v>88</v>
      </c>
      <c r="C3" s="199"/>
      <c r="D3" s="166" t="s">
        <v>89</v>
      </c>
      <c r="E3" s="199"/>
      <c r="F3" s="166" t="s">
        <v>90</v>
      </c>
      <c r="G3" s="165"/>
      <c r="H3" s="166" t="s">
        <v>91</v>
      </c>
      <c r="I3" s="199"/>
      <c r="J3" s="166" t="s">
        <v>92</v>
      </c>
      <c r="K3" s="165"/>
      <c r="L3" s="166" t="s">
        <v>93</v>
      </c>
      <c r="M3" s="199"/>
      <c r="N3" s="166" t="s">
        <v>94</v>
      </c>
      <c r="O3" s="165"/>
      <c r="P3" s="166" t="s">
        <v>95</v>
      </c>
      <c r="Q3" s="199"/>
      <c r="R3" s="166" t="s">
        <v>64</v>
      </c>
      <c r="S3" s="165"/>
    </row>
    <row r="4" spans="1:19" ht="25.15" customHeight="1" thickBot="1" x14ac:dyDescent="0.3">
      <c r="A4" s="169"/>
      <c r="B4" s="60" t="s">
        <v>18</v>
      </c>
      <c r="C4" s="61" t="s">
        <v>19</v>
      </c>
      <c r="D4" s="60" t="s">
        <v>18</v>
      </c>
      <c r="E4" s="61" t="s">
        <v>19</v>
      </c>
      <c r="F4" s="60" t="s">
        <v>18</v>
      </c>
      <c r="G4" s="62" t="s">
        <v>19</v>
      </c>
      <c r="H4" s="60" t="s">
        <v>18</v>
      </c>
      <c r="I4" s="61" t="s">
        <v>19</v>
      </c>
      <c r="J4" s="60" t="s">
        <v>18</v>
      </c>
      <c r="K4" s="62" t="s">
        <v>19</v>
      </c>
      <c r="L4" s="60" t="s">
        <v>18</v>
      </c>
      <c r="M4" s="61" t="s">
        <v>19</v>
      </c>
      <c r="N4" s="60" t="s">
        <v>18</v>
      </c>
      <c r="O4" s="62" t="s">
        <v>19</v>
      </c>
      <c r="P4" s="60" t="s">
        <v>18</v>
      </c>
      <c r="Q4" s="61" t="s">
        <v>19</v>
      </c>
      <c r="R4" s="60" t="s">
        <v>18</v>
      </c>
      <c r="S4" s="62" t="s">
        <v>19</v>
      </c>
    </row>
    <row r="5" spans="1:19" ht="28.5" x14ac:dyDescent="0.25">
      <c r="A5" s="12" t="s">
        <v>113</v>
      </c>
      <c r="B5" s="54">
        <v>3886</v>
      </c>
      <c r="C5" s="30">
        <v>8.6131613360817413E-2</v>
      </c>
      <c r="D5" s="54">
        <v>821</v>
      </c>
      <c r="E5" s="30">
        <v>7.0538706074405016E-2</v>
      </c>
      <c r="F5" s="54">
        <v>816</v>
      </c>
      <c r="G5" s="30">
        <v>6.8750526581851878E-2</v>
      </c>
      <c r="H5" s="54">
        <v>842</v>
      </c>
      <c r="I5" s="30">
        <v>6.6963575632257036E-2</v>
      </c>
      <c r="J5" s="54">
        <v>602</v>
      </c>
      <c r="K5" s="30">
        <v>7.2899007023492376E-2</v>
      </c>
      <c r="L5" s="54">
        <v>797</v>
      </c>
      <c r="M5" s="30">
        <v>7.3327813046278403E-2</v>
      </c>
      <c r="N5" s="54">
        <v>321</v>
      </c>
      <c r="O5" s="30">
        <v>8.9941159988792374E-2</v>
      </c>
      <c r="P5" s="54">
        <v>145</v>
      </c>
      <c r="Q5" s="30">
        <v>0.10424155283968367</v>
      </c>
      <c r="R5" s="54">
        <v>8230</v>
      </c>
      <c r="S5" s="30">
        <v>7.8168037535854717E-2</v>
      </c>
    </row>
    <row r="6" spans="1:19" x14ac:dyDescent="0.25">
      <c r="A6" s="12" t="s">
        <v>114</v>
      </c>
      <c r="B6" s="16">
        <v>4652</v>
      </c>
      <c r="C6" s="17">
        <v>0.10310969257707737</v>
      </c>
      <c r="D6" s="16">
        <v>1190</v>
      </c>
      <c r="E6" s="17">
        <v>0.10224246069249937</v>
      </c>
      <c r="F6" s="16">
        <v>1075</v>
      </c>
      <c r="G6" s="17">
        <v>9.0572078523885755E-2</v>
      </c>
      <c r="H6" s="16">
        <v>1069</v>
      </c>
      <c r="I6" s="17">
        <v>8.5016701129314462E-2</v>
      </c>
      <c r="J6" s="16">
        <v>676</v>
      </c>
      <c r="K6" s="17">
        <v>8.1860014531363531E-2</v>
      </c>
      <c r="L6" s="16">
        <v>886</v>
      </c>
      <c r="M6" s="17">
        <v>8.15162388444199E-2</v>
      </c>
      <c r="N6" s="16">
        <v>265</v>
      </c>
      <c r="O6" s="17">
        <v>7.4250490333426733E-2</v>
      </c>
      <c r="P6" s="16">
        <v>119</v>
      </c>
      <c r="Q6" s="17">
        <v>8.5549964054636954E-2</v>
      </c>
      <c r="R6" s="16">
        <v>9932</v>
      </c>
      <c r="S6" s="17">
        <v>9.4333529624071571E-2</v>
      </c>
    </row>
    <row r="7" spans="1:19" x14ac:dyDescent="0.25">
      <c r="A7" s="12" t="s">
        <v>115</v>
      </c>
      <c r="B7" s="16">
        <v>1592</v>
      </c>
      <c r="C7" s="17">
        <v>3.5286034089145997E-2</v>
      </c>
      <c r="D7" s="16">
        <v>440</v>
      </c>
      <c r="E7" s="17">
        <v>3.7803935045966151E-2</v>
      </c>
      <c r="F7" s="16">
        <v>425</v>
      </c>
      <c r="G7" s="17">
        <v>3.5807565928047853E-2</v>
      </c>
      <c r="H7" s="16">
        <v>394</v>
      </c>
      <c r="I7" s="17">
        <v>3.1334499761412442E-2</v>
      </c>
      <c r="J7" s="16">
        <v>276</v>
      </c>
      <c r="K7" s="17">
        <v>3.3422136110438372E-2</v>
      </c>
      <c r="L7" s="16">
        <v>378</v>
      </c>
      <c r="M7" s="17">
        <v>3.4777808446039192E-2</v>
      </c>
      <c r="N7" s="16">
        <v>109</v>
      </c>
      <c r="O7" s="17">
        <v>3.0540767722050995E-2</v>
      </c>
      <c r="P7" s="16">
        <v>39</v>
      </c>
      <c r="Q7" s="17">
        <v>2.8037383177570093E-2</v>
      </c>
      <c r="R7" s="16">
        <v>3653</v>
      </c>
      <c r="S7" s="17">
        <v>3.4695970974298572E-2</v>
      </c>
    </row>
    <row r="8" spans="1:19" x14ac:dyDescent="0.25">
      <c r="A8" s="12" t="s">
        <v>116</v>
      </c>
      <c r="B8" s="16">
        <v>1911</v>
      </c>
      <c r="C8" s="17">
        <v>4.235653966354145E-2</v>
      </c>
      <c r="D8" s="16">
        <v>588</v>
      </c>
      <c r="E8" s="17">
        <v>5.0519804106882032E-2</v>
      </c>
      <c r="F8" s="16">
        <v>603</v>
      </c>
      <c r="G8" s="17">
        <v>5.0804617069677309E-2</v>
      </c>
      <c r="H8" s="16">
        <v>560</v>
      </c>
      <c r="I8" s="17">
        <v>4.4536344838555751E-2</v>
      </c>
      <c r="J8" s="16">
        <v>379</v>
      </c>
      <c r="K8" s="17">
        <v>4.589488980382659E-2</v>
      </c>
      <c r="L8" s="16">
        <v>488</v>
      </c>
      <c r="M8" s="17">
        <v>4.4898334713405097E-2</v>
      </c>
      <c r="N8" s="16">
        <v>130</v>
      </c>
      <c r="O8" s="17">
        <v>3.6424768842813114E-2</v>
      </c>
      <c r="P8" s="16">
        <v>46</v>
      </c>
      <c r="Q8" s="17">
        <v>3.3069734004313442E-2</v>
      </c>
      <c r="R8" s="16">
        <v>4705</v>
      </c>
      <c r="S8" s="17">
        <v>4.4687802746803944E-2</v>
      </c>
    </row>
    <row r="9" spans="1:19" x14ac:dyDescent="0.25">
      <c r="A9" s="12" t="s">
        <v>117</v>
      </c>
      <c r="B9" s="16">
        <v>1738</v>
      </c>
      <c r="C9" s="17">
        <v>3.8522064853602857E-2</v>
      </c>
      <c r="D9" s="16">
        <v>547</v>
      </c>
      <c r="E9" s="17">
        <v>4.6997164704871558E-2</v>
      </c>
      <c r="F9" s="16">
        <v>537</v>
      </c>
      <c r="G9" s="17">
        <v>4.5243912713792224E-2</v>
      </c>
      <c r="H9" s="16">
        <v>538</v>
      </c>
      <c r="I9" s="17">
        <v>4.2786702719898199E-2</v>
      </c>
      <c r="J9" s="16">
        <v>362</v>
      </c>
      <c r="K9" s="17">
        <v>4.3836279970937274E-2</v>
      </c>
      <c r="L9" s="16">
        <v>442</v>
      </c>
      <c r="M9" s="17">
        <v>4.0666114637961173E-2</v>
      </c>
      <c r="N9" s="16">
        <v>134</v>
      </c>
      <c r="O9" s="17">
        <v>3.7545530961053515E-2</v>
      </c>
      <c r="P9" s="16">
        <v>51</v>
      </c>
      <c r="Q9" s="17">
        <v>3.6664270309130116E-2</v>
      </c>
      <c r="R9" s="16">
        <v>4349</v>
      </c>
      <c r="S9" s="17">
        <v>4.1306536481583486E-2</v>
      </c>
    </row>
    <row r="10" spans="1:19" x14ac:dyDescent="0.25">
      <c r="A10" s="12" t="s">
        <v>118</v>
      </c>
      <c r="B10" s="16">
        <v>984</v>
      </c>
      <c r="C10" s="17">
        <v>2.1809960768668129E-2</v>
      </c>
      <c r="D10" s="16">
        <v>296</v>
      </c>
      <c r="E10" s="17">
        <v>2.5431738121831769E-2</v>
      </c>
      <c r="F10" s="16">
        <v>292</v>
      </c>
      <c r="G10" s="17">
        <v>2.4601904119976408E-2</v>
      </c>
      <c r="H10" s="16">
        <v>309</v>
      </c>
      <c r="I10" s="17">
        <v>2.4574518848417368E-2</v>
      </c>
      <c r="J10" s="16">
        <v>196</v>
      </c>
      <c r="K10" s="17">
        <v>2.373456042625333E-2</v>
      </c>
      <c r="L10" s="16">
        <v>262</v>
      </c>
      <c r="M10" s="17">
        <v>2.4105253473180609E-2</v>
      </c>
      <c r="N10" s="16">
        <v>80</v>
      </c>
      <c r="O10" s="17">
        <v>2.2415242364808071E-2</v>
      </c>
      <c r="P10" s="16">
        <v>27</v>
      </c>
      <c r="Q10" s="17">
        <v>1.9410496046010063E-2</v>
      </c>
      <c r="R10" s="16">
        <v>2446</v>
      </c>
      <c r="S10" s="17">
        <v>2.3231958664969701E-2</v>
      </c>
    </row>
    <row r="11" spans="1:19" x14ac:dyDescent="0.25">
      <c r="A11" s="12" t="s">
        <v>119</v>
      </c>
      <c r="B11" s="16">
        <v>460</v>
      </c>
      <c r="C11" s="17">
        <v>1.0195713367466809E-2</v>
      </c>
      <c r="D11" s="16">
        <v>155</v>
      </c>
      <c r="E11" s="17">
        <v>1.3317295300283529E-2</v>
      </c>
      <c r="F11" s="16">
        <v>150</v>
      </c>
      <c r="G11" s="17">
        <v>1.2637964445193361E-2</v>
      </c>
      <c r="H11" s="16">
        <v>149</v>
      </c>
      <c r="I11" s="17">
        <v>1.1849848894544298E-2</v>
      </c>
      <c r="J11" s="16">
        <v>103</v>
      </c>
      <c r="K11" s="17">
        <v>1.247275369338823E-2</v>
      </c>
      <c r="L11" s="16">
        <v>156</v>
      </c>
      <c r="M11" s="17">
        <v>1.4352746342809829E-2</v>
      </c>
      <c r="N11" s="16">
        <v>35</v>
      </c>
      <c r="O11" s="17">
        <v>9.8066685346035309E-3</v>
      </c>
      <c r="P11" s="16">
        <v>8</v>
      </c>
      <c r="Q11" s="17">
        <v>5.7512580877066869E-3</v>
      </c>
      <c r="R11" s="16">
        <v>1216</v>
      </c>
      <c r="S11" s="17">
        <v>1.1549493759854111E-2</v>
      </c>
    </row>
    <row r="12" spans="1:19" x14ac:dyDescent="0.25">
      <c r="A12" s="12" t="s">
        <v>120</v>
      </c>
      <c r="B12" s="16">
        <v>904</v>
      </c>
      <c r="C12" s="17">
        <v>2.0036793226499993E-2</v>
      </c>
      <c r="D12" s="16">
        <v>222</v>
      </c>
      <c r="E12" s="17">
        <v>1.9073803591373829E-2</v>
      </c>
      <c r="F12" s="16">
        <v>206</v>
      </c>
      <c r="G12" s="17">
        <v>1.7356137838065552E-2</v>
      </c>
      <c r="H12" s="16">
        <v>248</v>
      </c>
      <c r="I12" s="17">
        <v>1.9723238428503261E-2</v>
      </c>
      <c r="J12" s="16">
        <v>177</v>
      </c>
      <c r="K12" s="17">
        <v>2.1433761201259383E-2</v>
      </c>
      <c r="L12" s="16">
        <v>186</v>
      </c>
      <c r="M12" s="17">
        <v>1.7112889870273255E-2</v>
      </c>
      <c r="N12" s="16">
        <v>55</v>
      </c>
      <c r="O12" s="17">
        <v>1.541047912580555E-2</v>
      </c>
      <c r="P12" s="16">
        <v>18</v>
      </c>
      <c r="Q12" s="17">
        <v>1.2940330697340045E-2</v>
      </c>
      <c r="R12" s="16">
        <v>2016</v>
      </c>
      <c r="S12" s="17">
        <v>1.9147844917652871E-2</v>
      </c>
    </row>
    <row r="13" spans="1:19" x14ac:dyDescent="0.25">
      <c r="A13" s="12" t="s">
        <v>121</v>
      </c>
      <c r="B13" s="16">
        <v>662</v>
      </c>
      <c r="C13" s="17">
        <v>1.4672961411441364E-2</v>
      </c>
      <c r="D13" s="16">
        <v>174</v>
      </c>
      <c r="E13" s="17">
        <v>1.4949737949995705E-2</v>
      </c>
      <c r="F13" s="16">
        <v>178</v>
      </c>
      <c r="G13" s="17">
        <v>1.4997051141629456E-2</v>
      </c>
      <c r="H13" s="16">
        <v>185</v>
      </c>
      <c r="I13" s="17">
        <v>1.4712899634165739E-2</v>
      </c>
      <c r="J13" s="16">
        <v>130</v>
      </c>
      <c r="K13" s="17">
        <v>1.5742310486800679E-2</v>
      </c>
      <c r="L13" s="16">
        <v>156</v>
      </c>
      <c r="M13" s="17">
        <v>1.4352746342809829E-2</v>
      </c>
      <c r="N13" s="16">
        <v>46</v>
      </c>
      <c r="O13" s="17">
        <v>1.2888764359764639E-2</v>
      </c>
      <c r="P13" s="16">
        <v>23</v>
      </c>
      <c r="Q13" s="17">
        <v>1.6534867002156721E-2</v>
      </c>
      <c r="R13" s="16">
        <v>1554</v>
      </c>
      <c r="S13" s="17">
        <v>1.4759797124024088E-2</v>
      </c>
    </row>
    <row r="14" spans="1:19" x14ac:dyDescent="0.25">
      <c r="A14" s="12" t="s">
        <v>122</v>
      </c>
      <c r="B14" s="16">
        <v>310</v>
      </c>
      <c r="C14" s="17">
        <v>6.8710242259015465E-3</v>
      </c>
      <c r="D14" s="16">
        <v>75</v>
      </c>
      <c r="E14" s="17">
        <v>6.4438525646533205E-3</v>
      </c>
      <c r="F14" s="16">
        <v>101</v>
      </c>
      <c r="G14" s="17">
        <v>8.5095627264301955E-3</v>
      </c>
      <c r="H14" s="16">
        <v>79</v>
      </c>
      <c r="I14" s="17">
        <v>6.2828057897248287E-3</v>
      </c>
      <c r="J14" s="16">
        <v>44</v>
      </c>
      <c r="K14" s="17">
        <v>5.3281666263017679E-3</v>
      </c>
      <c r="L14" s="16">
        <v>80</v>
      </c>
      <c r="M14" s="17">
        <v>7.3603827399024756E-3</v>
      </c>
      <c r="N14" s="16">
        <v>24</v>
      </c>
      <c r="O14" s="17">
        <v>6.7245727094424204E-3</v>
      </c>
      <c r="P14" s="16">
        <v>7</v>
      </c>
      <c r="Q14" s="17">
        <v>5.0323508267433505E-3</v>
      </c>
      <c r="R14" s="16">
        <v>720</v>
      </c>
      <c r="S14" s="17">
        <v>6.8385160420188808E-3</v>
      </c>
    </row>
    <row r="15" spans="1:19" x14ac:dyDescent="0.25">
      <c r="A15" s="12" t="s">
        <v>123</v>
      </c>
      <c r="B15" s="16">
        <v>3335</v>
      </c>
      <c r="C15" s="17">
        <v>7.3918921914134364E-2</v>
      </c>
      <c r="D15" s="16">
        <v>761</v>
      </c>
      <c r="E15" s="17">
        <v>6.5383624022682371E-2</v>
      </c>
      <c r="F15" s="16">
        <v>620</v>
      </c>
      <c r="G15" s="17">
        <v>5.2236919706799216E-2</v>
      </c>
      <c r="H15" s="16">
        <v>642</v>
      </c>
      <c r="I15" s="17">
        <v>5.10577381899157E-2</v>
      </c>
      <c r="J15" s="16">
        <v>443</v>
      </c>
      <c r="K15" s="17">
        <v>5.3644950351174628E-2</v>
      </c>
      <c r="L15" s="16">
        <v>556</v>
      </c>
      <c r="M15" s="17">
        <v>5.1154660042322192E-2</v>
      </c>
      <c r="N15" s="16">
        <v>185</v>
      </c>
      <c r="O15" s="17">
        <v>5.1835247968618658E-2</v>
      </c>
      <c r="P15" s="16">
        <v>60</v>
      </c>
      <c r="Q15" s="17">
        <v>4.3134435657800146E-2</v>
      </c>
      <c r="R15" s="16">
        <v>6602</v>
      </c>
      <c r="S15" s="17">
        <v>6.2705392929734233E-2</v>
      </c>
    </row>
    <row r="16" spans="1:19" x14ac:dyDescent="0.25">
      <c r="A16" s="12" t="s">
        <v>124</v>
      </c>
      <c r="B16" s="16">
        <v>567</v>
      </c>
      <c r="C16" s="17">
        <v>1.2567324955116697E-2</v>
      </c>
      <c r="D16" s="16">
        <v>114</v>
      </c>
      <c r="E16" s="17">
        <v>9.7946558982730473E-3</v>
      </c>
      <c r="F16" s="16">
        <v>143</v>
      </c>
      <c r="G16" s="17">
        <v>1.2048192771084338E-2</v>
      </c>
      <c r="H16" s="16">
        <v>150</v>
      </c>
      <c r="I16" s="17">
        <v>1.1929378081756004E-2</v>
      </c>
      <c r="J16" s="16">
        <v>93</v>
      </c>
      <c r="K16" s="17">
        <v>1.1261806732865101E-2</v>
      </c>
      <c r="L16" s="16">
        <v>139</v>
      </c>
      <c r="M16" s="17">
        <v>1.2788665010580548E-2</v>
      </c>
      <c r="N16" s="16">
        <v>34</v>
      </c>
      <c r="O16" s="17">
        <v>9.5264780050434289E-3</v>
      </c>
      <c r="P16" s="16">
        <v>17</v>
      </c>
      <c r="Q16" s="17">
        <v>1.2221423436376708E-2</v>
      </c>
      <c r="R16" s="16">
        <v>1257</v>
      </c>
      <c r="S16" s="17">
        <v>1.1938909256691298E-2</v>
      </c>
    </row>
    <row r="17" spans="1:19" x14ac:dyDescent="0.25">
      <c r="A17" s="12" t="s">
        <v>125</v>
      </c>
      <c r="B17" s="16">
        <v>1132</v>
      </c>
      <c r="C17" s="17">
        <v>2.5090320721679191E-2</v>
      </c>
      <c r="D17" s="16">
        <v>348</v>
      </c>
      <c r="E17" s="17">
        <v>2.989947589999141E-2</v>
      </c>
      <c r="F17" s="16">
        <v>369</v>
      </c>
      <c r="G17" s="17">
        <v>3.1089392535175672E-2</v>
      </c>
      <c r="H17" s="16">
        <v>323</v>
      </c>
      <c r="I17" s="17">
        <v>2.5687927469381266E-2</v>
      </c>
      <c r="J17" s="16">
        <v>187</v>
      </c>
      <c r="K17" s="17">
        <v>2.2644708161782514E-2</v>
      </c>
      <c r="L17" s="16">
        <v>299</v>
      </c>
      <c r="M17" s="17">
        <v>2.7509430490385501E-2</v>
      </c>
      <c r="N17" s="16">
        <v>104</v>
      </c>
      <c r="O17" s="17">
        <v>2.9139815074250494E-2</v>
      </c>
      <c r="P17" s="16">
        <v>36</v>
      </c>
      <c r="Q17" s="17">
        <v>2.588066139468009E-2</v>
      </c>
      <c r="R17" s="16">
        <v>2798</v>
      </c>
      <c r="S17" s="17">
        <v>2.6575233174401153E-2</v>
      </c>
    </row>
    <row r="18" spans="1:19" x14ac:dyDescent="0.25">
      <c r="A18" s="12" t="s">
        <v>126</v>
      </c>
      <c r="B18" s="16">
        <v>1974</v>
      </c>
      <c r="C18" s="17">
        <v>4.3752909102998873E-2</v>
      </c>
      <c r="D18" s="16">
        <v>592</v>
      </c>
      <c r="E18" s="17">
        <v>5.0863476243663538E-2</v>
      </c>
      <c r="F18" s="16">
        <v>666</v>
      </c>
      <c r="G18" s="17">
        <v>5.6112562136658516E-2</v>
      </c>
      <c r="H18" s="16">
        <v>678</v>
      </c>
      <c r="I18" s="17">
        <v>5.3920788929537139E-2</v>
      </c>
      <c r="J18" s="16">
        <v>448</v>
      </c>
      <c r="K18" s="17">
        <v>5.4250423831436183E-2</v>
      </c>
      <c r="L18" s="16">
        <v>515</v>
      </c>
      <c r="M18" s="17">
        <v>4.738246388812218E-2</v>
      </c>
      <c r="N18" s="16">
        <v>169</v>
      </c>
      <c r="O18" s="17">
        <v>4.7352199495657048E-2</v>
      </c>
      <c r="P18" s="16">
        <v>57</v>
      </c>
      <c r="Q18" s="17">
        <v>4.0977713874910136E-2</v>
      </c>
      <c r="R18" s="16">
        <v>5099</v>
      </c>
      <c r="S18" s="17">
        <v>4.8429990692019829E-2</v>
      </c>
    </row>
    <row r="19" spans="1:19" x14ac:dyDescent="0.25">
      <c r="A19" s="12" t="s">
        <v>127</v>
      </c>
      <c r="B19" s="16">
        <v>1769</v>
      </c>
      <c r="C19" s="17">
        <v>3.9209167276193016E-2</v>
      </c>
      <c r="D19" s="16">
        <v>388</v>
      </c>
      <c r="E19" s="17">
        <v>3.3336197267806511E-2</v>
      </c>
      <c r="F19" s="16">
        <v>371</v>
      </c>
      <c r="G19" s="17">
        <v>3.1257898727778247E-2</v>
      </c>
      <c r="H19" s="16">
        <v>377</v>
      </c>
      <c r="I19" s="17">
        <v>2.9982503578813425E-2</v>
      </c>
      <c r="J19" s="16">
        <v>236</v>
      </c>
      <c r="K19" s="17">
        <v>2.8578348268345842E-2</v>
      </c>
      <c r="L19" s="16">
        <v>341</v>
      </c>
      <c r="M19" s="17">
        <v>3.13736314288343E-2</v>
      </c>
      <c r="N19" s="16">
        <v>84</v>
      </c>
      <c r="O19" s="17">
        <v>2.3536004483048472E-2</v>
      </c>
      <c r="P19" s="16">
        <v>23</v>
      </c>
      <c r="Q19" s="17">
        <v>1.6534867002156721E-2</v>
      </c>
      <c r="R19" s="16">
        <v>3589</v>
      </c>
      <c r="S19" s="17">
        <v>3.4088102881674673E-2</v>
      </c>
    </row>
    <row r="20" spans="1:19" x14ac:dyDescent="0.25">
      <c r="A20" s="12" t="s">
        <v>128</v>
      </c>
      <c r="B20" s="16">
        <v>1487</v>
      </c>
      <c r="C20" s="17">
        <v>3.2958751690050317E-2</v>
      </c>
      <c r="D20" s="16">
        <v>423</v>
      </c>
      <c r="E20" s="17">
        <v>3.6343328464644727E-2</v>
      </c>
      <c r="F20" s="16">
        <v>442</v>
      </c>
      <c r="G20" s="17">
        <v>3.7239868565169768E-2</v>
      </c>
      <c r="H20" s="16">
        <v>395</v>
      </c>
      <c r="I20" s="17">
        <v>3.1414028948624148E-2</v>
      </c>
      <c r="J20" s="16">
        <v>255</v>
      </c>
      <c r="K20" s="17">
        <v>3.0879147493339795E-2</v>
      </c>
      <c r="L20" s="16">
        <v>361</v>
      </c>
      <c r="M20" s="17">
        <v>3.3213727113809918E-2</v>
      </c>
      <c r="N20" s="16">
        <v>94</v>
      </c>
      <c r="O20" s="17">
        <v>2.6337909778649481E-2</v>
      </c>
      <c r="P20" s="16">
        <v>34</v>
      </c>
      <c r="Q20" s="17">
        <v>2.4442846872753415E-2</v>
      </c>
      <c r="R20" s="16">
        <v>3491</v>
      </c>
      <c r="S20" s="17">
        <v>3.3157304864844327E-2</v>
      </c>
    </row>
    <row r="21" spans="1:19" x14ac:dyDescent="0.25">
      <c r="A21" s="12" t="s">
        <v>129</v>
      </c>
      <c r="B21" s="16">
        <v>231</v>
      </c>
      <c r="C21" s="17">
        <v>5.1200212780105059E-3</v>
      </c>
      <c r="D21" s="16">
        <v>62</v>
      </c>
      <c r="E21" s="17">
        <v>5.3269181201134122E-3</v>
      </c>
      <c r="F21" s="16">
        <v>52</v>
      </c>
      <c r="G21" s="17">
        <v>4.3811610076670317E-3</v>
      </c>
      <c r="H21" s="16">
        <v>52</v>
      </c>
      <c r="I21" s="17">
        <v>4.1355177350087483E-3</v>
      </c>
      <c r="J21" s="16">
        <v>36</v>
      </c>
      <c r="K21" s="17">
        <v>4.3594090578832649E-3</v>
      </c>
      <c r="L21" s="16">
        <v>50</v>
      </c>
      <c r="M21" s="17">
        <v>4.6002392124390471E-3</v>
      </c>
      <c r="N21" s="16">
        <v>20</v>
      </c>
      <c r="O21" s="17">
        <v>5.6038105912020178E-3</v>
      </c>
      <c r="P21" s="16">
        <v>10</v>
      </c>
      <c r="Q21" s="17">
        <v>7.1890726096333572E-3</v>
      </c>
      <c r="R21" s="16">
        <v>513</v>
      </c>
      <c r="S21" s="17">
        <v>4.872442679938453E-3</v>
      </c>
    </row>
    <row r="22" spans="1:19" x14ac:dyDescent="0.25">
      <c r="A22" s="12" t="s">
        <v>130</v>
      </c>
      <c r="B22" s="16">
        <v>690</v>
      </c>
      <c r="C22" s="17">
        <v>1.5293570051200214E-2</v>
      </c>
      <c r="D22" s="16">
        <v>186</v>
      </c>
      <c r="E22" s="17">
        <v>1.5980754360340237E-2</v>
      </c>
      <c r="F22" s="16">
        <v>175</v>
      </c>
      <c r="G22" s="17">
        <v>1.4744291852725586E-2</v>
      </c>
      <c r="H22" s="16">
        <v>144</v>
      </c>
      <c r="I22" s="17">
        <v>1.1452202958485765E-2</v>
      </c>
      <c r="J22" s="16">
        <v>116</v>
      </c>
      <c r="K22" s="17">
        <v>1.4046984742068298E-2</v>
      </c>
      <c r="L22" s="16">
        <v>158</v>
      </c>
      <c r="M22" s="17">
        <v>1.4536755911307386E-2</v>
      </c>
      <c r="N22" s="16">
        <v>22</v>
      </c>
      <c r="O22" s="17">
        <v>6.1641916503222191E-3</v>
      </c>
      <c r="P22" s="16">
        <v>13</v>
      </c>
      <c r="Q22" s="17">
        <v>9.3457943925233638E-3</v>
      </c>
      <c r="R22" s="16">
        <v>1504</v>
      </c>
      <c r="S22" s="17">
        <v>1.4284900176661664E-2</v>
      </c>
    </row>
    <row r="23" spans="1:19" x14ac:dyDescent="0.25">
      <c r="A23" s="12" t="s">
        <v>131</v>
      </c>
      <c r="B23" s="16">
        <v>1866</v>
      </c>
      <c r="C23" s="17">
        <v>4.1359132921071878E-2</v>
      </c>
      <c r="D23" s="16">
        <v>560</v>
      </c>
      <c r="E23" s="17">
        <v>4.8114099149411463E-2</v>
      </c>
      <c r="F23" s="16">
        <v>509</v>
      </c>
      <c r="G23" s="17">
        <v>4.2884826017356131E-2</v>
      </c>
      <c r="H23" s="16">
        <v>545</v>
      </c>
      <c r="I23" s="17">
        <v>4.3343407030380157E-2</v>
      </c>
      <c r="J23" s="16">
        <v>372</v>
      </c>
      <c r="K23" s="17">
        <v>4.5047226931460405E-2</v>
      </c>
      <c r="L23" s="16">
        <v>408</v>
      </c>
      <c r="M23" s="17">
        <v>3.7537951973502619E-2</v>
      </c>
      <c r="N23" s="16">
        <v>104</v>
      </c>
      <c r="O23" s="17">
        <v>2.9139815074250494E-2</v>
      </c>
      <c r="P23" s="16">
        <v>36</v>
      </c>
      <c r="Q23" s="17">
        <v>2.588066139468009E-2</v>
      </c>
      <c r="R23" s="16">
        <v>4400</v>
      </c>
      <c r="S23" s="17">
        <v>4.1790931367893164E-2</v>
      </c>
    </row>
    <row r="24" spans="1:19" x14ac:dyDescent="0.25">
      <c r="A24" s="12" t="s">
        <v>132</v>
      </c>
      <c r="B24" s="16">
        <v>602</v>
      </c>
      <c r="C24" s="17">
        <v>1.3343085754815258E-2</v>
      </c>
      <c r="D24" s="16">
        <v>154</v>
      </c>
      <c r="E24" s="17">
        <v>1.3231377266088151E-2</v>
      </c>
      <c r="F24" s="16">
        <v>118</v>
      </c>
      <c r="G24" s="17">
        <v>9.9418653635521097E-3</v>
      </c>
      <c r="H24" s="16">
        <v>145</v>
      </c>
      <c r="I24" s="17">
        <v>1.1531732145697471E-2</v>
      </c>
      <c r="J24" s="16">
        <v>107</v>
      </c>
      <c r="K24" s="17">
        <v>1.2957132477597484E-2</v>
      </c>
      <c r="L24" s="16">
        <v>112</v>
      </c>
      <c r="M24" s="17">
        <v>1.0304535835863464E-2</v>
      </c>
      <c r="N24" s="16">
        <v>30</v>
      </c>
      <c r="O24" s="17">
        <v>8.4057158868030262E-3</v>
      </c>
      <c r="P24" s="16">
        <v>10</v>
      </c>
      <c r="Q24" s="17">
        <v>7.1890726096333572E-3</v>
      </c>
      <c r="R24" s="16">
        <v>1278</v>
      </c>
      <c r="S24" s="17">
        <v>1.2138365974583516E-2</v>
      </c>
    </row>
    <row r="25" spans="1:19" x14ac:dyDescent="0.25">
      <c r="A25" s="12" t="s">
        <v>133</v>
      </c>
      <c r="B25" s="16">
        <v>1341</v>
      </c>
      <c r="C25" s="17">
        <v>2.9722720925593454E-2</v>
      </c>
      <c r="D25" s="16">
        <v>364</v>
      </c>
      <c r="E25" s="17">
        <v>3.1274164447117447E-2</v>
      </c>
      <c r="F25" s="16">
        <v>376</v>
      </c>
      <c r="G25" s="17">
        <v>3.167916420928469E-2</v>
      </c>
      <c r="H25" s="16">
        <v>345</v>
      </c>
      <c r="I25" s="17">
        <v>2.7437569588038811E-2</v>
      </c>
      <c r="J25" s="16">
        <v>216</v>
      </c>
      <c r="K25" s="17">
        <v>2.6156454347299584E-2</v>
      </c>
      <c r="L25" s="16">
        <v>248</v>
      </c>
      <c r="M25" s="17">
        <v>2.2817186493697673E-2</v>
      </c>
      <c r="N25" s="16">
        <v>70</v>
      </c>
      <c r="O25" s="17">
        <v>1.9613337069207062E-2</v>
      </c>
      <c r="P25" s="16">
        <v>24</v>
      </c>
      <c r="Q25" s="17">
        <v>1.7253774263120056E-2</v>
      </c>
      <c r="R25" s="16">
        <v>2984</v>
      </c>
      <c r="S25" s="17">
        <v>2.8341849818589369E-2</v>
      </c>
    </row>
    <row r="26" spans="1:19" x14ac:dyDescent="0.25">
      <c r="A26" s="12" t="s">
        <v>134</v>
      </c>
      <c r="B26" s="16">
        <v>654</v>
      </c>
      <c r="C26" s="17">
        <v>1.4495644657224549E-2</v>
      </c>
      <c r="D26" s="16">
        <v>155</v>
      </c>
      <c r="E26" s="17">
        <v>1.3317295300283529E-2</v>
      </c>
      <c r="F26" s="16">
        <v>178</v>
      </c>
      <c r="G26" s="17">
        <v>1.4997051141629456E-2</v>
      </c>
      <c r="H26" s="16">
        <v>179</v>
      </c>
      <c r="I26" s="17">
        <v>1.4235724510895499E-2</v>
      </c>
      <c r="J26" s="16">
        <v>123</v>
      </c>
      <c r="K26" s="17">
        <v>1.4894647614434492E-2</v>
      </c>
      <c r="L26" s="16">
        <v>183</v>
      </c>
      <c r="M26" s="17">
        <v>1.6836875517526911E-2</v>
      </c>
      <c r="N26" s="16">
        <v>52</v>
      </c>
      <c r="O26" s="17">
        <v>1.4569907537125247E-2</v>
      </c>
      <c r="P26" s="16">
        <v>17</v>
      </c>
      <c r="Q26" s="17">
        <v>1.2221423436376708E-2</v>
      </c>
      <c r="R26" s="16">
        <v>1541</v>
      </c>
      <c r="S26" s="17">
        <v>1.4636323917709857E-2</v>
      </c>
    </row>
    <row r="27" spans="1:19" x14ac:dyDescent="0.25">
      <c r="A27" s="12" t="s">
        <v>135</v>
      </c>
      <c r="B27" s="16">
        <v>329</v>
      </c>
      <c r="C27" s="17">
        <v>7.2921515171664774E-3</v>
      </c>
      <c r="D27" s="16">
        <v>91</v>
      </c>
      <c r="E27" s="17">
        <v>7.8185411117793618E-3</v>
      </c>
      <c r="F27" s="16">
        <v>75</v>
      </c>
      <c r="G27" s="17">
        <v>6.3189822225966806E-3</v>
      </c>
      <c r="H27" s="16">
        <v>84</v>
      </c>
      <c r="I27" s="17">
        <v>6.6804517257833627E-3</v>
      </c>
      <c r="J27" s="16">
        <v>46</v>
      </c>
      <c r="K27" s="17">
        <v>5.5703560184063939E-3</v>
      </c>
      <c r="L27" s="16">
        <v>85</v>
      </c>
      <c r="M27" s="17">
        <v>7.8204066611463792E-3</v>
      </c>
      <c r="N27" s="16">
        <v>28</v>
      </c>
      <c r="O27" s="17">
        <v>7.845334827682824E-3</v>
      </c>
      <c r="P27" s="16">
        <v>5</v>
      </c>
      <c r="Q27" s="17">
        <v>3.5945363048166786E-3</v>
      </c>
      <c r="R27" s="16">
        <v>743</v>
      </c>
      <c r="S27" s="17">
        <v>7.0569686378055959E-3</v>
      </c>
    </row>
    <row r="28" spans="1:19" x14ac:dyDescent="0.25">
      <c r="A28" s="12" t="s">
        <v>136</v>
      </c>
      <c r="B28" s="16">
        <v>1222</v>
      </c>
      <c r="C28" s="17">
        <v>2.7085134206618348E-2</v>
      </c>
      <c r="D28" s="16">
        <v>322</v>
      </c>
      <c r="E28" s="17">
        <v>2.7665607010911589E-2</v>
      </c>
      <c r="F28" s="16">
        <v>346</v>
      </c>
      <c r="G28" s="17">
        <v>2.9151571320246018E-2</v>
      </c>
      <c r="H28" s="16">
        <v>384</v>
      </c>
      <c r="I28" s="17">
        <v>3.0539207889295376E-2</v>
      </c>
      <c r="J28" s="16">
        <v>280</v>
      </c>
      <c r="K28" s="17">
        <v>3.3906514894647612E-2</v>
      </c>
      <c r="L28" s="16">
        <v>297</v>
      </c>
      <c r="M28" s="17">
        <v>2.7325420921887934E-2</v>
      </c>
      <c r="N28" s="16">
        <v>128</v>
      </c>
      <c r="O28" s="17">
        <v>3.5864387783692914E-2</v>
      </c>
      <c r="P28" s="16">
        <v>54</v>
      </c>
      <c r="Q28" s="17">
        <v>3.8820992092020126E-2</v>
      </c>
      <c r="R28" s="16">
        <v>3033</v>
      </c>
      <c r="S28" s="17">
        <v>2.8807248827004538E-2</v>
      </c>
    </row>
    <row r="29" spans="1:19" x14ac:dyDescent="0.25">
      <c r="A29" s="12" t="s">
        <v>137</v>
      </c>
      <c r="B29" s="16">
        <v>355</v>
      </c>
      <c r="C29" s="17">
        <v>7.868430968371122E-3</v>
      </c>
      <c r="D29" s="16">
        <v>124</v>
      </c>
      <c r="E29" s="17">
        <v>1.0653836240226824E-2</v>
      </c>
      <c r="F29" s="16">
        <v>102</v>
      </c>
      <c r="G29" s="17">
        <v>8.5938158227314848E-3</v>
      </c>
      <c r="H29" s="16">
        <v>138</v>
      </c>
      <c r="I29" s="17">
        <v>1.0975027835215524E-2</v>
      </c>
      <c r="J29" s="16">
        <v>89</v>
      </c>
      <c r="K29" s="17">
        <v>1.0777427948655849E-2</v>
      </c>
      <c r="L29" s="16">
        <v>114</v>
      </c>
      <c r="M29" s="17">
        <v>1.0488545404361027E-2</v>
      </c>
      <c r="N29" s="16">
        <v>35</v>
      </c>
      <c r="O29" s="17">
        <v>9.8066685346035309E-3</v>
      </c>
      <c r="P29" s="16">
        <v>20</v>
      </c>
      <c r="Q29" s="17">
        <v>1.4378145219266714E-2</v>
      </c>
      <c r="R29" s="16">
        <v>977</v>
      </c>
      <c r="S29" s="17">
        <v>9.279486351461733E-3</v>
      </c>
    </row>
    <row r="30" spans="1:19" x14ac:dyDescent="0.25">
      <c r="A30" s="12" t="s">
        <v>138</v>
      </c>
      <c r="B30" s="16">
        <v>1285</v>
      </c>
      <c r="C30" s="17">
        <v>2.8481503646075754E-2</v>
      </c>
      <c r="D30" s="16">
        <v>312</v>
      </c>
      <c r="E30" s="17">
        <v>2.6806426668957811E-2</v>
      </c>
      <c r="F30" s="16">
        <v>383</v>
      </c>
      <c r="G30" s="17">
        <v>3.2268935883393718E-2</v>
      </c>
      <c r="H30" s="16">
        <v>410</v>
      </c>
      <c r="I30" s="17">
        <v>3.2606966756799742E-2</v>
      </c>
      <c r="J30" s="16">
        <v>289</v>
      </c>
      <c r="K30" s="17">
        <v>3.4996367159118427E-2</v>
      </c>
      <c r="L30" s="16">
        <v>384</v>
      </c>
      <c r="M30" s="17">
        <v>3.532983715153188E-2</v>
      </c>
      <c r="N30" s="16">
        <v>157</v>
      </c>
      <c r="O30" s="17">
        <v>4.3989913140935838E-2</v>
      </c>
      <c r="P30" s="16">
        <v>64</v>
      </c>
      <c r="Q30" s="17">
        <v>4.6010064701653496E-2</v>
      </c>
      <c r="R30" s="16">
        <v>3284</v>
      </c>
      <c r="S30" s="17">
        <v>3.11912315027639E-2</v>
      </c>
    </row>
    <row r="31" spans="1:19" x14ac:dyDescent="0.25">
      <c r="A31" s="12" t="s">
        <v>139</v>
      </c>
      <c r="B31" s="16">
        <v>659</v>
      </c>
      <c r="C31" s="17">
        <v>1.460646762861006E-2</v>
      </c>
      <c r="D31" s="16">
        <v>152</v>
      </c>
      <c r="E31" s="17">
        <v>1.3059541197697398E-2</v>
      </c>
      <c r="F31" s="16">
        <v>202</v>
      </c>
      <c r="G31" s="17">
        <v>1.7019125452860391E-2</v>
      </c>
      <c r="H31" s="16">
        <v>239</v>
      </c>
      <c r="I31" s="17">
        <v>1.9007475743597901E-2</v>
      </c>
      <c r="J31" s="16">
        <v>128</v>
      </c>
      <c r="K31" s="17">
        <v>1.5500121094696048E-2</v>
      </c>
      <c r="L31" s="16">
        <v>194</v>
      </c>
      <c r="M31" s="17">
        <v>1.7848928144263504E-2</v>
      </c>
      <c r="N31" s="16">
        <v>89</v>
      </c>
      <c r="O31" s="17">
        <v>2.4936957130848977E-2</v>
      </c>
      <c r="P31" s="16">
        <v>29</v>
      </c>
      <c r="Q31" s="17">
        <v>2.0848310567936738E-2</v>
      </c>
      <c r="R31" s="16">
        <v>1692</v>
      </c>
      <c r="S31" s="17">
        <v>1.6070512698744373E-2</v>
      </c>
    </row>
    <row r="32" spans="1:19" x14ac:dyDescent="0.25">
      <c r="A32" s="15" t="s">
        <v>163</v>
      </c>
      <c r="B32" s="16">
        <v>352</v>
      </c>
      <c r="C32" s="17">
        <v>7.8019371855398189E-3</v>
      </c>
      <c r="D32" s="16">
        <v>59</v>
      </c>
      <c r="E32" s="17">
        <v>5.0691640175272792E-3</v>
      </c>
      <c r="F32" s="16">
        <v>78</v>
      </c>
      <c r="G32" s="17">
        <v>6.5717415115005484E-3</v>
      </c>
      <c r="H32" s="16">
        <v>63</v>
      </c>
      <c r="I32" s="17">
        <v>5.0103387943375207E-3</v>
      </c>
      <c r="J32" s="16">
        <v>40</v>
      </c>
      <c r="K32" s="17">
        <v>4.8437878420925159E-3</v>
      </c>
      <c r="L32" s="16">
        <v>62</v>
      </c>
      <c r="M32" s="17">
        <v>5.7042966234244182E-3</v>
      </c>
      <c r="N32" s="16">
        <v>30</v>
      </c>
      <c r="O32" s="17">
        <v>8.4057158868030262E-3</v>
      </c>
      <c r="P32" s="16">
        <v>7</v>
      </c>
      <c r="Q32" s="17">
        <v>5.0323508267433505E-3</v>
      </c>
      <c r="R32" s="16">
        <v>691</v>
      </c>
      <c r="S32" s="17">
        <v>6.5630758125486766E-3</v>
      </c>
    </row>
    <row r="33" spans="1:19" x14ac:dyDescent="0.25">
      <c r="A33" s="15" t="s">
        <v>141</v>
      </c>
      <c r="B33" s="16">
        <v>171</v>
      </c>
      <c r="C33" s="17">
        <v>3.7901456213844009E-3</v>
      </c>
      <c r="D33" s="16">
        <v>45</v>
      </c>
      <c r="E33" s="17">
        <v>3.8663115387919922E-3</v>
      </c>
      <c r="F33" s="16">
        <v>47</v>
      </c>
      <c r="G33" s="17">
        <v>3.9598955261605862E-3</v>
      </c>
      <c r="H33" s="16">
        <v>61</v>
      </c>
      <c r="I33" s="17">
        <v>4.8512804199141082E-3</v>
      </c>
      <c r="J33" s="16">
        <v>35</v>
      </c>
      <c r="K33" s="17">
        <v>4.2383143618309515E-3</v>
      </c>
      <c r="L33" s="16">
        <v>51</v>
      </c>
      <c r="M33" s="17">
        <v>4.6922439966878273E-3</v>
      </c>
      <c r="N33" s="16">
        <v>24</v>
      </c>
      <c r="O33" s="17">
        <v>6.7245727094424204E-3</v>
      </c>
      <c r="P33" s="16">
        <v>7</v>
      </c>
      <c r="Q33" s="17">
        <v>5.0323508267433505E-3</v>
      </c>
      <c r="R33" s="16">
        <v>441</v>
      </c>
      <c r="S33" s="17">
        <v>4.1885910757365639E-3</v>
      </c>
    </row>
    <row r="34" spans="1:19" x14ac:dyDescent="0.25">
      <c r="A34" s="15" t="s">
        <v>142</v>
      </c>
      <c r="B34" s="16">
        <v>267</v>
      </c>
      <c r="C34" s="17">
        <v>5.9179466719861693E-3</v>
      </c>
      <c r="D34" s="16">
        <v>63</v>
      </c>
      <c r="E34" s="17">
        <v>5.4128361543087896E-3</v>
      </c>
      <c r="F34" s="16">
        <v>78</v>
      </c>
      <c r="G34" s="17">
        <v>6.5717415115005484E-3</v>
      </c>
      <c r="H34" s="16">
        <v>124</v>
      </c>
      <c r="I34" s="17">
        <v>9.8616192142516306E-3</v>
      </c>
      <c r="J34" s="16">
        <v>79</v>
      </c>
      <c r="K34" s="17">
        <v>9.5664809881327202E-3</v>
      </c>
      <c r="L34" s="16">
        <v>95</v>
      </c>
      <c r="M34" s="17">
        <v>8.7404545036341898E-3</v>
      </c>
      <c r="N34" s="16">
        <v>31</v>
      </c>
      <c r="O34" s="17">
        <v>8.6859064163631265E-3</v>
      </c>
      <c r="P34" s="16">
        <v>17</v>
      </c>
      <c r="Q34" s="17">
        <v>1.2221423436376708E-2</v>
      </c>
      <c r="R34" s="16">
        <v>754</v>
      </c>
      <c r="S34" s="17">
        <v>7.1614459662253278E-3</v>
      </c>
    </row>
    <row r="35" spans="1:19" x14ac:dyDescent="0.25">
      <c r="A35" s="15" t="s">
        <v>164</v>
      </c>
      <c r="B35" s="16">
        <v>1091</v>
      </c>
      <c r="C35" s="17">
        <v>2.4181572356318019E-2</v>
      </c>
      <c r="D35" s="16">
        <v>298</v>
      </c>
      <c r="E35" s="17">
        <v>2.5603574190222533E-2</v>
      </c>
      <c r="F35" s="16">
        <v>394</v>
      </c>
      <c r="G35" s="17">
        <v>3.3195719942707896E-2</v>
      </c>
      <c r="H35" s="16">
        <v>438</v>
      </c>
      <c r="I35" s="17">
        <v>3.4833783998727538E-2</v>
      </c>
      <c r="J35" s="16">
        <v>277</v>
      </c>
      <c r="K35" s="17">
        <v>3.3543230806490673E-2</v>
      </c>
      <c r="L35" s="16">
        <v>335</v>
      </c>
      <c r="M35" s="17">
        <v>3.0821602723341616E-2</v>
      </c>
      <c r="N35" s="16">
        <v>110</v>
      </c>
      <c r="O35" s="17">
        <v>3.0820958251611099E-2</v>
      </c>
      <c r="P35" s="16">
        <v>31</v>
      </c>
      <c r="Q35" s="17">
        <v>2.2286125089863405E-2</v>
      </c>
      <c r="R35" s="16">
        <v>2974</v>
      </c>
      <c r="S35" s="17">
        <v>2.8246870429116885E-2</v>
      </c>
    </row>
    <row r="36" spans="1:19" x14ac:dyDescent="0.25">
      <c r="A36" s="12" t="s">
        <v>143</v>
      </c>
      <c r="B36" s="16">
        <v>402</v>
      </c>
      <c r="C36" s="17">
        <v>8.9101668993949064E-3</v>
      </c>
      <c r="D36" s="16">
        <v>91</v>
      </c>
      <c r="E36" s="17">
        <v>7.8185411117793618E-3</v>
      </c>
      <c r="F36" s="16">
        <v>99</v>
      </c>
      <c r="G36" s="17">
        <v>8.3410565338276187E-3</v>
      </c>
      <c r="H36" s="16">
        <v>130</v>
      </c>
      <c r="I36" s="17">
        <v>1.033879433752187E-2</v>
      </c>
      <c r="J36" s="16">
        <v>100</v>
      </c>
      <c r="K36" s="17">
        <v>1.2109469605231292E-2</v>
      </c>
      <c r="L36" s="16">
        <v>128</v>
      </c>
      <c r="M36" s="17">
        <v>1.1776612383843961E-2</v>
      </c>
      <c r="N36" s="16">
        <v>47</v>
      </c>
      <c r="O36" s="17">
        <v>1.3168954889324741E-2</v>
      </c>
      <c r="P36" s="16">
        <v>15</v>
      </c>
      <c r="Q36" s="17">
        <v>1.0783608914450037E-2</v>
      </c>
      <c r="R36" s="16">
        <v>1012</v>
      </c>
      <c r="S36" s="17">
        <v>9.6119142146154288E-3</v>
      </c>
    </row>
    <row r="37" spans="1:19" x14ac:dyDescent="0.25">
      <c r="A37" s="12" t="s">
        <v>144</v>
      </c>
      <c r="B37" s="16">
        <v>2262</v>
      </c>
      <c r="C37" s="17">
        <v>5.0136312254804173E-2</v>
      </c>
      <c r="D37" s="16">
        <v>539</v>
      </c>
      <c r="E37" s="17">
        <v>4.6309820431308532E-2</v>
      </c>
      <c r="F37" s="16">
        <v>581</v>
      </c>
      <c r="G37" s="17">
        <v>4.8951048951048952E-2</v>
      </c>
      <c r="H37" s="16">
        <v>772</v>
      </c>
      <c r="I37" s="17">
        <v>6.139653252743757E-2</v>
      </c>
      <c r="J37" s="16">
        <v>436</v>
      </c>
      <c r="K37" s="17">
        <v>5.2797287478808422E-2</v>
      </c>
      <c r="L37" s="16">
        <v>645</v>
      </c>
      <c r="M37" s="17">
        <v>5.9343085840463702E-2</v>
      </c>
      <c r="N37" s="16">
        <v>278</v>
      </c>
      <c r="O37" s="17">
        <v>7.789296721770804E-2</v>
      </c>
      <c r="P37" s="16">
        <v>110</v>
      </c>
      <c r="Q37" s="17">
        <v>7.9079798705966931E-2</v>
      </c>
      <c r="R37" s="16">
        <v>5623</v>
      </c>
      <c r="S37" s="17">
        <v>5.3406910700378028E-2</v>
      </c>
    </row>
    <row r="38" spans="1:19" x14ac:dyDescent="0.25">
      <c r="A38" s="12" t="s">
        <v>145</v>
      </c>
      <c r="B38" s="16">
        <v>184</v>
      </c>
      <c r="C38" s="17">
        <v>4.0782853469867233E-3</v>
      </c>
      <c r="D38" s="16">
        <v>35</v>
      </c>
      <c r="E38" s="17">
        <v>3.0071311968382164E-3</v>
      </c>
      <c r="F38" s="16">
        <v>59</v>
      </c>
      <c r="G38" s="17">
        <v>4.9709326817760548E-3</v>
      </c>
      <c r="H38" s="16">
        <v>57</v>
      </c>
      <c r="I38" s="17">
        <v>4.5331636710672814E-3</v>
      </c>
      <c r="J38" s="16">
        <v>46</v>
      </c>
      <c r="K38" s="17">
        <v>5.5703560184063939E-3</v>
      </c>
      <c r="L38" s="16">
        <v>62</v>
      </c>
      <c r="M38" s="17">
        <v>5.7042966234244182E-3</v>
      </c>
      <c r="N38" s="16">
        <v>25</v>
      </c>
      <c r="O38" s="17">
        <v>7.0047632390025216E-3</v>
      </c>
      <c r="P38" s="16">
        <v>11</v>
      </c>
      <c r="Q38" s="17">
        <v>7.9079798705966944E-3</v>
      </c>
      <c r="R38" s="16">
        <v>479</v>
      </c>
      <c r="S38" s="17">
        <v>4.549512755732006E-3</v>
      </c>
    </row>
    <row r="39" spans="1:19" x14ac:dyDescent="0.25">
      <c r="A39" s="12" t="s">
        <v>146</v>
      </c>
      <c r="B39" s="16">
        <v>603</v>
      </c>
      <c r="C39" s="17">
        <v>1.3365250349092356E-2</v>
      </c>
      <c r="D39" s="16">
        <v>145</v>
      </c>
      <c r="E39" s="17">
        <v>1.2458114958329753E-2</v>
      </c>
      <c r="F39" s="16">
        <v>195</v>
      </c>
      <c r="G39" s="17">
        <v>1.6429353778751366E-2</v>
      </c>
      <c r="H39" s="16">
        <v>290</v>
      </c>
      <c r="I39" s="17">
        <v>2.3063464291394942E-2</v>
      </c>
      <c r="J39" s="16">
        <v>163</v>
      </c>
      <c r="K39" s="17">
        <v>1.9738435456527006E-2</v>
      </c>
      <c r="L39" s="16">
        <v>225</v>
      </c>
      <c r="M39" s="17">
        <v>2.0701076455975711E-2</v>
      </c>
      <c r="N39" s="16">
        <v>85</v>
      </c>
      <c r="O39" s="17">
        <v>2.3816195012608576E-2</v>
      </c>
      <c r="P39" s="16">
        <v>44</v>
      </c>
      <c r="Q39" s="17">
        <v>3.1631919482386778E-2</v>
      </c>
      <c r="R39" s="16">
        <v>1750</v>
      </c>
      <c r="S39" s="17">
        <v>1.6621393157684784E-2</v>
      </c>
    </row>
    <row r="40" spans="1:19" x14ac:dyDescent="0.25">
      <c r="A40" s="12" t="s">
        <v>147</v>
      </c>
      <c r="B40" s="16">
        <v>286</v>
      </c>
      <c r="C40" s="17">
        <v>6.3390739632511028E-3</v>
      </c>
      <c r="D40" s="16">
        <v>83</v>
      </c>
      <c r="E40" s="17">
        <v>7.1311968382163412E-3</v>
      </c>
      <c r="F40" s="16">
        <v>91</v>
      </c>
      <c r="G40" s="17">
        <v>7.6670317634173054E-3</v>
      </c>
      <c r="H40" s="16">
        <v>106</v>
      </c>
      <c r="I40" s="17">
        <v>8.4300938444409074E-3</v>
      </c>
      <c r="J40" s="16">
        <v>61</v>
      </c>
      <c r="K40" s="17">
        <v>7.3867764591910891E-3</v>
      </c>
      <c r="L40" s="16">
        <v>98</v>
      </c>
      <c r="M40" s="17">
        <v>9.0164688563805322E-3</v>
      </c>
      <c r="N40" s="16">
        <v>29</v>
      </c>
      <c r="O40" s="17">
        <v>8.125525357242926E-3</v>
      </c>
      <c r="P40" s="16">
        <v>9</v>
      </c>
      <c r="Q40" s="17">
        <v>6.4701653486700225E-3</v>
      </c>
      <c r="R40" s="16">
        <v>763</v>
      </c>
      <c r="S40" s="17">
        <v>7.2469274167505648E-3</v>
      </c>
    </row>
    <row r="41" spans="1:19" x14ac:dyDescent="0.25">
      <c r="A41" s="12" t="s">
        <v>148</v>
      </c>
      <c r="B41" s="16">
        <v>146</v>
      </c>
      <c r="C41" s="17">
        <v>3.2360307644568572E-3</v>
      </c>
      <c r="D41" s="16">
        <v>41</v>
      </c>
      <c r="E41" s="17">
        <v>3.5226394020104819E-3</v>
      </c>
      <c r="F41" s="16">
        <v>53</v>
      </c>
      <c r="G41" s="17">
        <v>4.4654141039683209E-3</v>
      </c>
      <c r="H41" s="16">
        <v>54</v>
      </c>
      <c r="I41" s="17">
        <v>4.2945761094321617E-3</v>
      </c>
      <c r="J41" s="16">
        <v>38</v>
      </c>
      <c r="K41" s="17">
        <v>4.6015984499878908E-3</v>
      </c>
      <c r="L41" s="16">
        <v>49</v>
      </c>
      <c r="M41" s="17">
        <v>4.5082344281902661E-3</v>
      </c>
      <c r="N41" s="16">
        <v>15</v>
      </c>
      <c r="O41" s="17">
        <v>4.2028579434015131E-3</v>
      </c>
      <c r="P41" s="16">
        <v>10</v>
      </c>
      <c r="Q41" s="17">
        <v>7.1890726096333572E-3</v>
      </c>
      <c r="R41" s="16">
        <v>406</v>
      </c>
      <c r="S41" s="17">
        <v>3.8561632125828694E-3</v>
      </c>
    </row>
    <row r="42" spans="1:19" x14ac:dyDescent="0.25">
      <c r="A42" s="12" t="s">
        <v>149</v>
      </c>
      <c r="B42" s="16">
        <v>123</v>
      </c>
      <c r="C42" s="17">
        <v>2.7262450960835161E-3</v>
      </c>
      <c r="D42" s="16">
        <v>31</v>
      </c>
      <c r="E42" s="17">
        <v>2.6634590600567061E-3</v>
      </c>
      <c r="F42" s="16">
        <v>37</v>
      </c>
      <c r="G42" s="17">
        <v>3.1173645631476952E-3</v>
      </c>
      <c r="H42" s="16">
        <v>45</v>
      </c>
      <c r="I42" s="17">
        <v>3.5788134245268014E-3</v>
      </c>
      <c r="J42" s="16">
        <v>31</v>
      </c>
      <c r="K42" s="17">
        <v>3.7539355776216999E-3</v>
      </c>
      <c r="L42" s="16">
        <v>31</v>
      </c>
      <c r="M42" s="17">
        <v>2.8521483117122091E-3</v>
      </c>
      <c r="N42" s="16">
        <v>14</v>
      </c>
      <c r="O42" s="17">
        <v>3.922667413841412E-3</v>
      </c>
      <c r="P42" s="16">
        <v>8</v>
      </c>
      <c r="Q42" s="17">
        <v>5.7512580877066869E-3</v>
      </c>
      <c r="R42" s="16">
        <v>320</v>
      </c>
      <c r="S42" s="17">
        <v>3.039340463119503E-3</v>
      </c>
    </row>
    <row r="43" spans="1:19" x14ac:dyDescent="0.25">
      <c r="A43" s="12" t="s">
        <v>150</v>
      </c>
      <c r="B43" s="16">
        <v>225</v>
      </c>
      <c r="C43" s="17">
        <v>4.9870337123478952E-3</v>
      </c>
      <c r="D43" s="16">
        <v>68</v>
      </c>
      <c r="E43" s="17">
        <v>5.8424263252856764E-3</v>
      </c>
      <c r="F43" s="16">
        <v>84</v>
      </c>
      <c r="G43" s="17">
        <v>7.0772600893082823E-3</v>
      </c>
      <c r="H43" s="16">
        <v>88</v>
      </c>
      <c r="I43" s="17">
        <v>6.9985684746301895E-3</v>
      </c>
      <c r="J43" s="16">
        <v>45</v>
      </c>
      <c r="K43" s="17">
        <v>5.4492613223540813E-3</v>
      </c>
      <c r="L43" s="16">
        <v>87</v>
      </c>
      <c r="M43" s="17">
        <v>8.0044162296439413E-3</v>
      </c>
      <c r="N43" s="16">
        <v>29</v>
      </c>
      <c r="O43" s="17">
        <v>8.125525357242926E-3</v>
      </c>
      <c r="P43" s="16">
        <v>10</v>
      </c>
      <c r="Q43" s="17">
        <v>7.1890726096333572E-3</v>
      </c>
      <c r="R43" s="16">
        <v>636</v>
      </c>
      <c r="S43" s="17">
        <v>6.0406891704500136E-3</v>
      </c>
    </row>
    <row r="44" spans="1:19" x14ac:dyDescent="0.25">
      <c r="A44" s="12" t="s">
        <v>151</v>
      </c>
      <c r="B44" s="16">
        <v>179</v>
      </c>
      <c r="C44" s="17">
        <v>3.9674623756012148E-3</v>
      </c>
      <c r="D44" s="16">
        <v>53</v>
      </c>
      <c r="E44" s="17">
        <v>4.5536558123550133E-3</v>
      </c>
      <c r="F44" s="16">
        <v>62</v>
      </c>
      <c r="G44" s="17">
        <v>5.2236919706799226E-3</v>
      </c>
      <c r="H44" s="16">
        <v>55</v>
      </c>
      <c r="I44" s="17">
        <v>4.374105296643868E-3</v>
      </c>
      <c r="J44" s="16">
        <v>44</v>
      </c>
      <c r="K44" s="17">
        <v>5.3281666263017679E-3</v>
      </c>
      <c r="L44" s="16">
        <v>49</v>
      </c>
      <c r="M44" s="17">
        <v>4.5082344281902661E-3</v>
      </c>
      <c r="N44" s="16">
        <v>20</v>
      </c>
      <c r="O44" s="17">
        <v>5.6038105912020178E-3</v>
      </c>
      <c r="P44" s="16">
        <v>10</v>
      </c>
      <c r="Q44" s="17">
        <v>7.1890726096333572E-3</v>
      </c>
      <c r="R44" s="16">
        <v>472</v>
      </c>
      <c r="S44" s="17">
        <v>4.4830271831012673E-3</v>
      </c>
    </row>
    <row r="45" spans="1:19" x14ac:dyDescent="0.25">
      <c r="A45" s="12" t="s">
        <v>152</v>
      </c>
      <c r="B45" s="16">
        <v>86</v>
      </c>
      <c r="C45" s="17">
        <v>1.9061551078307511E-3</v>
      </c>
      <c r="D45" s="16">
        <v>31</v>
      </c>
      <c r="E45" s="17">
        <v>2.6634590600567061E-3</v>
      </c>
      <c r="F45" s="16">
        <v>29</v>
      </c>
      <c r="G45" s="17">
        <v>2.4433397927373832E-3</v>
      </c>
      <c r="H45" s="16">
        <v>39</v>
      </c>
      <c r="I45" s="17">
        <v>3.1016383012565612E-3</v>
      </c>
      <c r="J45" s="16">
        <v>16</v>
      </c>
      <c r="K45" s="17">
        <v>1.937515136837006E-3</v>
      </c>
      <c r="L45" s="16">
        <v>31</v>
      </c>
      <c r="M45" s="17">
        <v>2.8521483117122091E-3</v>
      </c>
      <c r="N45" s="16">
        <v>11</v>
      </c>
      <c r="O45" s="17">
        <v>3.0820958251611096E-3</v>
      </c>
      <c r="P45" s="16">
        <v>10</v>
      </c>
      <c r="Q45" s="17">
        <v>7.1890726096333572E-3</v>
      </c>
      <c r="R45" s="16">
        <v>253</v>
      </c>
      <c r="S45" s="17">
        <v>2.4029785536538572E-3</v>
      </c>
    </row>
    <row r="46" spans="1:19" x14ac:dyDescent="0.25">
      <c r="A46" s="12" t="s">
        <v>153</v>
      </c>
      <c r="B46" s="16">
        <v>461</v>
      </c>
      <c r="C46" s="17">
        <v>1.021787796174391E-2</v>
      </c>
      <c r="D46" s="16">
        <v>106</v>
      </c>
      <c r="E46" s="17">
        <v>9.1073116247100266E-3</v>
      </c>
      <c r="F46" s="16">
        <v>90</v>
      </c>
      <c r="G46" s="17">
        <v>7.5827786671160162E-3</v>
      </c>
      <c r="H46" s="16">
        <v>134</v>
      </c>
      <c r="I46" s="17">
        <v>1.0656911086368697E-2</v>
      </c>
      <c r="J46" s="16">
        <v>78</v>
      </c>
      <c r="K46" s="17">
        <v>9.4453862920804068E-3</v>
      </c>
      <c r="L46" s="16">
        <v>120</v>
      </c>
      <c r="M46" s="17">
        <v>1.1040574109853712E-2</v>
      </c>
      <c r="N46" s="16">
        <v>49</v>
      </c>
      <c r="O46" s="17">
        <v>1.3729335948444943E-2</v>
      </c>
      <c r="P46" s="16">
        <v>12</v>
      </c>
      <c r="Q46" s="17">
        <v>8.6268871315600282E-3</v>
      </c>
      <c r="R46" s="16">
        <v>1050</v>
      </c>
      <c r="S46" s="17">
        <v>9.9728358946108691E-3</v>
      </c>
    </row>
    <row r="47" spans="1:19" x14ac:dyDescent="0.25">
      <c r="A47" s="12" t="s">
        <v>154</v>
      </c>
      <c r="B47" s="16">
        <v>1013</v>
      </c>
      <c r="C47" s="17">
        <v>2.2452734002704079E-2</v>
      </c>
      <c r="D47" s="16">
        <v>237</v>
      </c>
      <c r="E47" s="17">
        <v>2.036257410430449E-2</v>
      </c>
      <c r="F47" s="16">
        <v>279</v>
      </c>
      <c r="G47" s="17">
        <v>2.3506613868059651E-2</v>
      </c>
      <c r="H47" s="16">
        <v>351</v>
      </c>
      <c r="I47" s="17">
        <v>2.7914744711309048E-2</v>
      </c>
      <c r="J47" s="16">
        <v>239</v>
      </c>
      <c r="K47" s="17">
        <v>2.8941632356502781E-2</v>
      </c>
      <c r="L47" s="16">
        <v>314</v>
      </c>
      <c r="M47" s="17">
        <v>2.8889502254117218E-2</v>
      </c>
      <c r="N47" s="16">
        <v>103</v>
      </c>
      <c r="O47" s="17">
        <v>2.885962454469039E-2</v>
      </c>
      <c r="P47" s="16">
        <v>50</v>
      </c>
      <c r="Q47" s="17">
        <v>3.5945363048166777E-2</v>
      </c>
      <c r="R47" s="16">
        <v>2586</v>
      </c>
      <c r="S47" s="17">
        <v>2.4561670117584488E-2</v>
      </c>
    </row>
    <row r="48" spans="1:19" x14ac:dyDescent="0.25">
      <c r="A48" s="12" t="s">
        <v>155</v>
      </c>
      <c r="B48" s="16">
        <v>127</v>
      </c>
      <c r="C48" s="17">
        <v>2.8149034731919233E-3</v>
      </c>
      <c r="D48" s="16">
        <v>31</v>
      </c>
      <c r="E48" s="17">
        <v>2.6634590600567061E-3</v>
      </c>
      <c r="F48" s="16">
        <v>33</v>
      </c>
      <c r="G48" s="17">
        <v>2.7803521779425394E-3</v>
      </c>
      <c r="H48" s="16">
        <v>53</v>
      </c>
      <c r="I48" s="17">
        <v>4.2150469222204537E-3</v>
      </c>
      <c r="J48" s="16">
        <v>28</v>
      </c>
      <c r="K48" s="17">
        <v>3.3906514894647614E-3</v>
      </c>
      <c r="L48" s="16">
        <v>66</v>
      </c>
      <c r="M48" s="17">
        <v>6.0723157604195424E-3</v>
      </c>
      <c r="N48" s="16">
        <v>11</v>
      </c>
      <c r="O48" s="17">
        <v>3.0820958251611096E-3</v>
      </c>
      <c r="P48" s="16">
        <v>14</v>
      </c>
      <c r="Q48" s="17">
        <v>1.0064701653486701E-2</v>
      </c>
      <c r="R48" s="16">
        <v>363</v>
      </c>
      <c r="S48" s="17">
        <v>3.4477518378511862E-3</v>
      </c>
    </row>
    <row r="49" spans="1:19" x14ac:dyDescent="0.25">
      <c r="A49" s="12" t="s">
        <v>159</v>
      </c>
      <c r="B49" s="16">
        <v>35</v>
      </c>
      <c r="C49" s="17">
        <v>7.7576079969856151E-4</v>
      </c>
      <c r="D49" s="16">
        <v>0</v>
      </c>
      <c r="E49" s="17">
        <v>0</v>
      </c>
      <c r="F49" s="16">
        <v>0</v>
      </c>
      <c r="G49" s="17">
        <v>0</v>
      </c>
      <c r="H49" s="16">
        <v>0</v>
      </c>
      <c r="I49" s="17">
        <v>0</v>
      </c>
      <c r="J49" s="16">
        <v>0</v>
      </c>
      <c r="K49" s="17">
        <v>0</v>
      </c>
      <c r="L49" s="16">
        <v>0</v>
      </c>
      <c r="M49" s="17">
        <v>0</v>
      </c>
      <c r="N49" s="16">
        <v>0</v>
      </c>
      <c r="O49" s="17">
        <v>0</v>
      </c>
      <c r="P49" s="16">
        <v>0</v>
      </c>
      <c r="Q49" s="17">
        <v>0</v>
      </c>
      <c r="R49" s="16">
        <v>35</v>
      </c>
      <c r="S49" s="17">
        <v>3.3242786315369565E-4</v>
      </c>
    </row>
    <row r="50" spans="1:19" x14ac:dyDescent="0.25">
      <c r="A50" s="12" t="s">
        <v>156</v>
      </c>
      <c r="B50" s="16">
        <v>405</v>
      </c>
      <c r="C50" s="17">
        <v>8.9766606822262122E-3</v>
      </c>
      <c r="D50" s="16">
        <v>64</v>
      </c>
      <c r="E50" s="17">
        <v>5.4987541885041669E-3</v>
      </c>
      <c r="F50" s="16">
        <v>66</v>
      </c>
      <c r="G50" s="17">
        <v>5.5607043558850789E-3</v>
      </c>
      <c r="H50" s="16">
        <v>104</v>
      </c>
      <c r="I50" s="17">
        <v>8.2710354700174966E-3</v>
      </c>
      <c r="J50" s="16">
        <v>86</v>
      </c>
      <c r="K50" s="17">
        <v>1.0414143860498911E-2</v>
      </c>
      <c r="L50" s="16">
        <v>142</v>
      </c>
      <c r="M50" s="17">
        <v>1.3064679363326894E-2</v>
      </c>
      <c r="N50" s="16">
        <v>49</v>
      </c>
      <c r="O50" s="17">
        <v>1.3729335948444943E-2</v>
      </c>
      <c r="P50" s="16">
        <v>24</v>
      </c>
      <c r="Q50" s="17">
        <v>1.7253774263120056E-2</v>
      </c>
      <c r="R50" s="16">
        <v>940</v>
      </c>
      <c r="S50" s="17">
        <v>8.9280626104135397E-3</v>
      </c>
    </row>
    <row r="51" spans="1:19" ht="15.75" thickBot="1" x14ac:dyDescent="0.3">
      <c r="A51" s="49" t="s">
        <v>165</v>
      </c>
      <c r="B51" s="19">
        <v>102</v>
      </c>
      <c r="C51" s="20">
        <v>2.2607886162643795E-3</v>
      </c>
      <c r="D51" s="19">
        <v>3</v>
      </c>
      <c r="E51" s="20">
        <v>2.5775410258613285E-4</v>
      </c>
      <c r="F51" s="19">
        <v>4</v>
      </c>
      <c r="G51" s="20">
        <v>3.3701238520515627E-4</v>
      </c>
      <c r="H51" s="19">
        <v>7</v>
      </c>
      <c r="I51" s="20">
        <v>5.5670431048194689E-4</v>
      </c>
      <c r="J51" s="19">
        <v>7</v>
      </c>
      <c r="K51" s="20">
        <v>8.4766287236619036E-4</v>
      </c>
      <c r="L51" s="19">
        <v>4</v>
      </c>
      <c r="M51" s="20">
        <v>3.6801913699512377E-4</v>
      </c>
      <c r="N51" s="19">
        <v>5</v>
      </c>
      <c r="O51" s="20">
        <v>1.4009526478005044E-3</v>
      </c>
      <c r="P51" s="19">
        <v>0</v>
      </c>
      <c r="Q51" s="20">
        <v>0</v>
      </c>
      <c r="R51" s="19">
        <v>132</v>
      </c>
      <c r="S51" s="20">
        <v>1.253727941036795E-3</v>
      </c>
    </row>
    <row r="52" spans="1:19" ht="15.75" thickBot="1" x14ac:dyDescent="0.3">
      <c r="A52" s="21" t="s">
        <v>64</v>
      </c>
      <c r="B52" s="58">
        <v>45117</v>
      </c>
      <c r="C52" s="23">
        <v>1</v>
      </c>
      <c r="D52" s="58">
        <v>11639</v>
      </c>
      <c r="E52" s="23">
        <v>1</v>
      </c>
      <c r="F52" s="58">
        <v>11869</v>
      </c>
      <c r="G52" s="23">
        <v>1</v>
      </c>
      <c r="H52" s="58">
        <v>12574</v>
      </c>
      <c r="I52" s="23">
        <v>1</v>
      </c>
      <c r="J52" s="58">
        <v>8258</v>
      </c>
      <c r="K52" s="23">
        <v>1</v>
      </c>
      <c r="L52" s="58">
        <v>10869</v>
      </c>
      <c r="M52" s="23">
        <v>1</v>
      </c>
      <c r="N52" s="58">
        <v>3569</v>
      </c>
      <c r="O52" s="23">
        <v>1</v>
      </c>
      <c r="P52" s="58">
        <v>1391</v>
      </c>
      <c r="Q52" s="23">
        <v>1</v>
      </c>
      <c r="R52" s="58">
        <v>105286</v>
      </c>
      <c r="S52" s="23">
        <v>1</v>
      </c>
    </row>
    <row r="54" spans="1:19" x14ac:dyDescent="0.25">
      <c r="R54" s="107">
        <f>SUM(R5:R51)</f>
        <v>105286</v>
      </c>
    </row>
    <row r="55" spans="1:19" x14ac:dyDescent="0.25">
      <c r="R55" s="107"/>
    </row>
  </sheetData>
  <mergeCells count="12">
    <mergeCell ref="R3:S3"/>
    <mergeCell ref="A1:S1"/>
    <mergeCell ref="A2:A4"/>
    <mergeCell ref="B2:S2"/>
    <mergeCell ref="B3:C3"/>
    <mergeCell ref="D3:E3"/>
    <mergeCell ref="F3:G3"/>
    <mergeCell ref="H3:I3"/>
    <mergeCell ref="J3:K3"/>
    <mergeCell ref="L3:M3"/>
    <mergeCell ref="N3:O3"/>
    <mergeCell ref="P3:Q3"/>
  </mergeCells>
  <printOptions horizontalCentered="1"/>
  <pageMargins left="0.7" right="0.7" top="0.75" bottom="0.75" header="0.3" footer="0.3"/>
  <pageSetup paperSize="9" scale="5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pageSetUpPr fitToPage="1"/>
  </sheetPr>
  <dimension ref="A1:U54"/>
  <sheetViews>
    <sheetView workbookViewId="0">
      <selection sqref="A1:U1"/>
    </sheetView>
  </sheetViews>
  <sheetFormatPr defaultColWidth="8.85546875" defaultRowHeight="15" x14ac:dyDescent="0.25"/>
  <cols>
    <col min="1" max="1" width="57.28515625" style="89" bestFit="1" customWidth="1"/>
    <col min="2" max="2" width="9.7109375" style="89" bestFit="1" customWidth="1"/>
    <col min="3" max="17" width="9.28515625" style="89" customWidth="1"/>
    <col min="18" max="18" width="11.28515625" style="89" customWidth="1"/>
    <col min="19" max="19" width="9.28515625" style="89" customWidth="1"/>
    <col min="20" max="20" width="9.7109375" style="89" bestFit="1" customWidth="1"/>
    <col min="21" max="21" width="9.28515625" style="89" customWidth="1"/>
    <col min="22" max="16384" width="8.85546875" style="89"/>
  </cols>
  <sheetData>
    <row r="1" spans="1:21" ht="25.15" customHeight="1" thickTop="1" thickBot="1" x14ac:dyDescent="0.3">
      <c r="A1" s="151" t="s">
        <v>192</v>
      </c>
      <c r="B1" s="152"/>
      <c r="C1" s="152"/>
      <c r="D1" s="152"/>
      <c r="E1" s="152"/>
      <c r="F1" s="152"/>
      <c r="G1" s="152"/>
      <c r="H1" s="152"/>
      <c r="I1" s="152"/>
      <c r="J1" s="152"/>
      <c r="K1" s="194"/>
      <c r="L1" s="195"/>
      <c r="M1" s="195"/>
      <c r="N1" s="195"/>
      <c r="O1" s="195"/>
      <c r="P1" s="195"/>
      <c r="Q1" s="195"/>
      <c r="R1" s="195"/>
      <c r="S1" s="195"/>
      <c r="T1" s="195"/>
      <c r="U1" s="153"/>
    </row>
    <row r="2" spans="1:21" ht="25.15" customHeight="1" thickTop="1" thickBot="1" x14ac:dyDescent="0.3">
      <c r="A2" s="196" t="s">
        <v>17</v>
      </c>
      <c r="B2" s="200" t="s">
        <v>96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2"/>
    </row>
    <row r="3" spans="1:21" ht="25.15" customHeight="1" x14ac:dyDescent="0.25">
      <c r="A3" s="168"/>
      <c r="B3" s="203">
        <v>0</v>
      </c>
      <c r="C3" s="199"/>
      <c r="D3" s="166" t="s">
        <v>97</v>
      </c>
      <c r="E3" s="165"/>
      <c r="F3" s="164" t="s">
        <v>98</v>
      </c>
      <c r="G3" s="199"/>
      <c r="H3" s="166" t="s">
        <v>99</v>
      </c>
      <c r="I3" s="165"/>
      <c r="J3" s="164" t="s">
        <v>100</v>
      </c>
      <c r="K3" s="199"/>
      <c r="L3" s="166" t="s">
        <v>101</v>
      </c>
      <c r="M3" s="165"/>
      <c r="N3" s="164" t="s">
        <v>102</v>
      </c>
      <c r="O3" s="199"/>
      <c r="P3" s="166" t="s">
        <v>103</v>
      </c>
      <c r="Q3" s="165"/>
      <c r="R3" s="166" t="s">
        <v>70</v>
      </c>
      <c r="S3" s="165"/>
      <c r="T3" s="166" t="s">
        <v>64</v>
      </c>
      <c r="U3" s="165"/>
    </row>
    <row r="4" spans="1:21" ht="25.15" customHeight="1" thickBot="1" x14ac:dyDescent="0.3">
      <c r="A4" s="169"/>
      <c r="B4" s="60" t="s">
        <v>18</v>
      </c>
      <c r="C4" s="61" t="s">
        <v>19</v>
      </c>
      <c r="D4" s="60" t="s">
        <v>18</v>
      </c>
      <c r="E4" s="62" t="s">
        <v>19</v>
      </c>
      <c r="F4" s="63" t="s">
        <v>18</v>
      </c>
      <c r="G4" s="61" t="s">
        <v>19</v>
      </c>
      <c r="H4" s="60" t="s">
        <v>18</v>
      </c>
      <c r="I4" s="62" t="s">
        <v>19</v>
      </c>
      <c r="J4" s="63" t="s">
        <v>18</v>
      </c>
      <c r="K4" s="61" t="s">
        <v>19</v>
      </c>
      <c r="L4" s="60" t="s">
        <v>18</v>
      </c>
      <c r="M4" s="62" t="s">
        <v>19</v>
      </c>
      <c r="N4" s="63" t="s">
        <v>18</v>
      </c>
      <c r="O4" s="61" t="s">
        <v>19</v>
      </c>
      <c r="P4" s="60" t="s">
        <v>18</v>
      </c>
      <c r="Q4" s="62" t="s">
        <v>19</v>
      </c>
      <c r="R4" s="60" t="s">
        <v>18</v>
      </c>
      <c r="S4" s="62" t="s">
        <v>19</v>
      </c>
      <c r="T4" s="60" t="s">
        <v>18</v>
      </c>
      <c r="U4" s="62" t="s">
        <v>19</v>
      </c>
    </row>
    <row r="5" spans="1:21" ht="28.5" x14ac:dyDescent="0.25">
      <c r="A5" s="12" t="s">
        <v>113</v>
      </c>
      <c r="B5" s="54">
        <v>7257</v>
      </c>
      <c r="C5" s="30">
        <v>7.6456648234888347E-2</v>
      </c>
      <c r="D5" s="54">
        <v>430</v>
      </c>
      <c r="E5" s="30">
        <v>7.2967928050229086E-2</v>
      </c>
      <c r="F5" s="54">
        <v>437</v>
      </c>
      <c r="G5" s="30">
        <v>0.10357904716757525</v>
      </c>
      <c r="H5" s="54">
        <v>83</v>
      </c>
      <c r="I5" s="30">
        <v>7.7137546468401472E-2</v>
      </c>
      <c r="J5" s="54">
        <v>6</v>
      </c>
      <c r="K5" s="30">
        <v>7.7922077922077934E-2</v>
      </c>
      <c r="L5" s="54">
        <v>11</v>
      </c>
      <c r="M5" s="30">
        <v>6.5476190476190479E-2</v>
      </c>
      <c r="N5" s="54">
        <v>1</v>
      </c>
      <c r="O5" s="30">
        <v>3.125E-2</v>
      </c>
      <c r="P5" s="54">
        <v>4</v>
      </c>
      <c r="Q5" s="30">
        <v>0.23529411764705876</v>
      </c>
      <c r="R5" s="54">
        <v>1</v>
      </c>
      <c r="S5" s="30">
        <v>0</v>
      </c>
      <c r="T5" s="54">
        <v>8230</v>
      </c>
      <c r="U5" s="30">
        <v>7.7350899337330387E-2</v>
      </c>
    </row>
    <row r="6" spans="1:21" x14ac:dyDescent="0.25">
      <c r="A6" s="12" t="s">
        <v>114</v>
      </c>
      <c r="B6" s="16">
        <v>8880</v>
      </c>
      <c r="C6" s="17">
        <v>9.4580612142722037E-2</v>
      </c>
      <c r="D6" s="16">
        <v>560</v>
      </c>
      <c r="E6" s="17">
        <v>9.5027999321228573E-2</v>
      </c>
      <c r="F6" s="16">
        <v>384</v>
      </c>
      <c r="G6" s="17">
        <v>9.1016828632377339E-2</v>
      </c>
      <c r="H6" s="16">
        <v>76</v>
      </c>
      <c r="I6" s="17">
        <v>7.0631970260223054E-2</v>
      </c>
      <c r="J6" s="16">
        <v>4</v>
      </c>
      <c r="K6" s="17">
        <v>5.1948051948051945E-2</v>
      </c>
      <c r="L6" s="16">
        <v>15</v>
      </c>
      <c r="M6" s="17">
        <v>8.9285714285714288E-2</v>
      </c>
      <c r="N6" s="16">
        <v>5</v>
      </c>
      <c r="O6" s="17">
        <v>0.15625</v>
      </c>
      <c r="P6" s="16">
        <v>2</v>
      </c>
      <c r="Q6" s="17">
        <v>0.11764705882352938</v>
      </c>
      <c r="R6" s="16">
        <v>6</v>
      </c>
      <c r="S6" s="17">
        <v>0.13333333333333336</v>
      </c>
      <c r="T6" s="16">
        <v>9932</v>
      </c>
      <c r="U6" s="17">
        <v>9.4203613127169461E-2</v>
      </c>
    </row>
    <row r="7" spans="1:21" x14ac:dyDescent="0.25">
      <c r="A7" s="12" t="s">
        <v>115</v>
      </c>
      <c r="B7" s="16">
        <v>3251</v>
      </c>
      <c r="C7" s="17">
        <v>3.5001835760616815E-2</v>
      </c>
      <c r="D7" s="16">
        <v>201</v>
      </c>
      <c r="E7" s="17">
        <v>3.4108264042083829E-2</v>
      </c>
      <c r="F7" s="16">
        <v>146</v>
      </c>
      <c r="G7" s="17">
        <v>3.4605356719601799E-2</v>
      </c>
      <c r="H7" s="16">
        <v>46</v>
      </c>
      <c r="I7" s="17">
        <v>4.2750929368029739E-2</v>
      </c>
      <c r="J7" s="16">
        <v>2</v>
      </c>
      <c r="K7" s="17">
        <v>2.5974025974025972E-2</v>
      </c>
      <c r="L7" s="16">
        <v>3</v>
      </c>
      <c r="M7" s="17">
        <v>1.7857142857142856E-2</v>
      </c>
      <c r="N7" s="16">
        <v>1</v>
      </c>
      <c r="O7" s="17">
        <v>3.125E-2</v>
      </c>
      <c r="P7" s="16">
        <v>1</v>
      </c>
      <c r="Q7" s="17">
        <v>5.8823529411764691E-2</v>
      </c>
      <c r="R7" s="16">
        <v>2</v>
      </c>
      <c r="S7" s="17">
        <v>4.4444444444444446E-2</v>
      </c>
      <c r="T7" s="16">
        <v>3653</v>
      </c>
      <c r="U7" s="17">
        <v>3.4987377721678765E-2</v>
      </c>
    </row>
    <row r="8" spans="1:21" x14ac:dyDescent="0.25">
      <c r="A8" s="12" t="s">
        <v>116</v>
      </c>
      <c r="B8" s="16">
        <v>4233</v>
      </c>
      <c r="C8" s="17">
        <v>4.5649247338147105E-2</v>
      </c>
      <c r="D8" s="16">
        <v>267</v>
      </c>
      <c r="E8" s="17">
        <v>4.5307992533514342E-2</v>
      </c>
      <c r="F8" s="16">
        <v>142</v>
      </c>
      <c r="G8" s="17">
        <v>3.3657264754681206E-2</v>
      </c>
      <c r="H8" s="16">
        <v>52</v>
      </c>
      <c r="I8" s="17">
        <v>4.8327137546468404E-2</v>
      </c>
      <c r="J8" s="16">
        <v>5</v>
      </c>
      <c r="K8" s="17">
        <v>6.4935064935064929E-2</v>
      </c>
      <c r="L8" s="16">
        <v>3</v>
      </c>
      <c r="M8" s="17">
        <v>1.7857142857142856E-2</v>
      </c>
      <c r="N8" s="16">
        <v>1</v>
      </c>
      <c r="O8" s="17">
        <v>3.125E-2</v>
      </c>
      <c r="P8" s="16">
        <v>1</v>
      </c>
      <c r="Q8" s="17">
        <v>5.8823529411764691E-2</v>
      </c>
      <c r="R8" s="16">
        <v>1</v>
      </c>
      <c r="S8" s="17">
        <v>2.2222222222222223E-2</v>
      </c>
      <c r="T8" s="16">
        <v>4705</v>
      </c>
      <c r="U8" s="17">
        <v>4.5114783843483747E-2</v>
      </c>
    </row>
    <row r="9" spans="1:21" x14ac:dyDescent="0.25">
      <c r="A9" s="12" t="s">
        <v>117</v>
      </c>
      <c r="B9" s="16">
        <v>3909</v>
      </c>
      <c r="C9" s="17">
        <v>4.1588322337312668E-2</v>
      </c>
      <c r="D9" s="16">
        <v>247</v>
      </c>
      <c r="E9" s="17">
        <v>4.1914135414899037E-2</v>
      </c>
      <c r="F9" s="16">
        <v>139</v>
      </c>
      <c r="G9" s="17">
        <v>3.2946195780990756E-2</v>
      </c>
      <c r="H9" s="16">
        <v>41</v>
      </c>
      <c r="I9" s="17">
        <v>3.8104089219330853E-2</v>
      </c>
      <c r="J9" s="16">
        <v>3</v>
      </c>
      <c r="K9" s="17">
        <v>3.8961038961038967E-2</v>
      </c>
      <c r="L9" s="16">
        <v>6</v>
      </c>
      <c r="M9" s="17">
        <v>3.5714285714285712E-2</v>
      </c>
      <c r="N9" s="16">
        <v>1</v>
      </c>
      <c r="O9" s="17">
        <v>3.125E-2</v>
      </c>
      <c r="P9" s="16">
        <v>0</v>
      </c>
      <c r="Q9" s="17">
        <v>0</v>
      </c>
      <c r="R9" s="16">
        <v>3</v>
      </c>
      <c r="S9" s="17">
        <v>6.666666666666668E-2</v>
      </c>
      <c r="T9" s="16">
        <v>4349</v>
      </c>
      <c r="U9" s="17">
        <v>4.1199905332912588E-2</v>
      </c>
    </row>
    <row r="10" spans="1:21" x14ac:dyDescent="0.25">
      <c r="A10" s="12" t="s">
        <v>118</v>
      </c>
      <c r="B10" s="16">
        <v>2201</v>
      </c>
      <c r="C10" s="17">
        <v>2.3686874867880861E-2</v>
      </c>
      <c r="D10" s="16">
        <v>136</v>
      </c>
      <c r="E10" s="17">
        <v>2.3078228406584082E-2</v>
      </c>
      <c r="F10" s="16">
        <v>77</v>
      </c>
      <c r="G10" s="17">
        <v>1.8250770324721503E-2</v>
      </c>
      <c r="H10" s="16">
        <v>19</v>
      </c>
      <c r="I10" s="17">
        <v>1.7657992565055763E-2</v>
      </c>
      <c r="J10" s="16">
        <v>3</v>
      </c>
      <c r="K10" s="17">
        <v>3.8961038961038967E-2</v>
      </c>
      <c r="L10" s="16">
        <v>8</v>
      </c>
      <c r="M10" s="17">
        <v>4.7619047619047616E-2</v>
      </c>
      <c r="N10" s="16">
        <v>1</v>
      </c>
      <c r="O10" s="17">
        <v>3.125E-2</v>
      </c>
      <c r="P10" s="16">
        <v>0</v>
      </c>
      <c r="Q10" s="17">
        <v>0</v>
      </c>
      <c r="R10" s="16">
        <v>1</v>
      </c>
      <c r="S10" s="17">
        <v>2.2222222222222223E-2</v>
      </c>
      <c r="T10" s="16">
        <v>2446</v>
      </c>
      <c r="U10" s="17">
        <v>2.3410381823919219E-2</v>
      </c>
    </row>
    <row r="11" spans="1:21" x14ac:dyDescent="0.25">
      <c r="A11" s="12" t="s">
        <v>119</v>
      </c>
      <c r="B11" s="16">
        <v>1083</v>
      </c>
      <c r="C11" s="17">
        <v>1.1504099865377555E-2</v>
      </c>
      <c r="D11" s="16">
        <v>72</v>
      </c>
      <c r="E11" s="17">
        <v>1.2217885627015101E-2</v>
      </c>
      <c r="F11" s="16">
        <v>47</v>
      </c>
      <c r="G11" s="17">
        <v>1.1140080587817019E-2</v>
      </c>
      <c r="H11" s="16">
        <v>11</v>
      </c>
      <c r="I11" s="17">
        <v>1.0223048327137546E-2</v>
      </c>
      <c r="J11" s="16">
        <v>0</v>
      </c>
      <c r="K11" s="17">
        <v>0</v>
      </c>
      <c r="L11" s="16">
        <v>2</v>
      </c>
      <c r="M11" s="17">
        <v>1.1904761904761904E-2</v>
      </c>
      <c r="N11" s="16">
        <v>1</v>
      </c>
      <c r="O11" s="17">
        <v>3.125E-2</v>
      </c>
      <c r="P11" s="16">
        <v>0</v>
      </c>
      <c r="Q11" s="17">
        <v>0</v>
      </c>
      <c r="R11" s="16">
        <v>0</v>
      </c>
      <c r="S11" s="17">
        <v>0</v>
      </c>
      <c r="T11" s="16">
        <v>1216</v>
      </c>
      <c r="U11" s="17">
        <v>1.150796781319028E-2</v>
      </c>
    </row>
    <row r="12" spans="1:21" x14ac:dyDescent="0.25">
      <c r="A12" s="12" t="s">
        <v>120</v>
      </c>
      <c r="B12" s="16">
        <v>1811</v>
      </c>
      <c r="C12" s="17">
        <v>1.919204281216275E-2</v>
      </c>
      <c r="D12" s="16">
        <v>106</v>
      </c>
      <c r="E12" s="17">
        <v>1.7987442728661124E-2</v>
      </c>
      <c r="F12" s="16">
        <v>76</v>
      </c>
      <c r="G12" s="17">
        <v>1.8013747333491349E-2</v>
      </c>
      <c r="H12" s="16">
        <v>18</v>
      </c>
      <c r="I12" s="17">
        <v>1.6728624535315983E-2</v>
      </c>
      <c r="J12" s="16">
        <v>1</v>
      </c>
      <c r="K12" s="17">
        <v>1.2987012987012986E-2</v>
      </c>
      <c r="L12" s="16">
        <v>2</v>
      </c>
      <c r="M12" s="17">
        <v>1.1904761904761904E-2</v>
      </c>
      <c r="N12" s="16">
        <v>1</v>
      </c>
      <c r="O12" s="17">
        <v>3.125E-2</v>
      </c>
      <c r="P12" s="16">
        <v>1</v>
      </c>
      <c r="Q12" s="17">
        <v>5.8823529411764691E-2</v>
      </c>
      <c r="R12" s="16">
        <v>0</v>
      </c>
      <c r="S12" s="17">
        <v>0</v>
      </c>
      <c r="T12" s="16">
        <v>2016</v>
      </c>
      <c r="U12" s="17">
        <v>1.9032029031240141E-2</v>
      </c>
    </row>
    <row r="13" spans="1:21" x14ac:dyDescent="0.25">
      <c r="A13" s="12" t="s">
        <v>121</v>
      </c>
      <c r="B13" s="16">
        <v>1378</v>
      </c>
      <c r="C13" s="17">
        <v>1.4730588222204915E-2</v>
      </c>
      <c r="D13" s="16">
        <v>98</v>
      </c>
      <c r="E13" s="17">
        <v>1.6629899881214997E-2</v>
      </c>
      <c r="F13" s="16">
        <v>56</v>
      </c>
      <c r="G13" s="17">
        <v>1.327328750888836E-2</v>
      </c>
      <c r="H13" s="16">
        <v>11</v>
      </c>
      <c r="I13" s="17">
        <v>1.0223048327137546E-2</v>
      </c>
      <c r="J13" s="16">
        <v>1</v>
      </c>
      <c r="K13" s="17">
        <v>1.2987012987012986E-2</v>
      </c>
      <c r="L13" s="16">
        <v>6</v>
      </c>
      <c r="M13" s="17">
        <v>3.5714285714285712E-2</v>
      </c>
      <c r="N13" s="16">
        <v>1</v>
      </c>
      <c r="O13" s="17">
        <v>3.125E-2</v>
      </c>
      <c r="P13" s="16">
        <v>2</v>
      </c>
      <c r="Q13" s="17">
        <v>0.11764705882352938</v>
      </c>
      <c r="R13" s="16">
        <v>1</v>
      </c>
      <c r="S13" s="17">
        <v>2.2222222222222223E-2</v>
      </c>
      <c r="T13" s="16">
        <v>1554</v>
      </c>
      <c r="U13" s="17">
        <v>1.479173240769959E-2</v>
      </c>
    </row>
    <row r="14" spans="1:21" x14ac:dyDescent="0.25">
      <c r="A14" s="12" t="s">
        <v>122</v>
      </c>
      <c r="B14" s="16">
        <v>650</v>
      </c>
      <c r="C14" s="17">
        <v>7.0092678096594389E-3</v>
      </c>
      <c r="D14" s="16">
        <v>33</v>
      </c>
      <c r="E14" s="17">
        <v>5.599864245715255E-3</v>
      </c>
      <c r="F14" s="16">
        <v>27</v>
      </c>
      <c r="G14" s="17">
        <v>6.3996207632140319E-3</v>
      </c>
      <c r="H14" s="16">
        <v>7</v>
      </c>
      <c r="I14" s="17">
        <v>6.5055762081784388E-3</v>
      </c>
      <c r="J14" s="16">
        <v>0</v>
      </c>
      <c r="K14" s="17">
        <v>0</v>
      </c>
      <c r="L14" s="16">
        <v>1</v>
      </c>
      <c r="M14" s="17">
        <v>5.9523809523809521E-3</v>
      </c>
      <c r="N14" s="16">
        <v>1</v>
      </c>
      <c r="O14" s="17">
        <v>3.125E-2</v>
      </c>
      <c r="P14" s="16">
        <v>0</v>
      </c>
      <c r="Q14" s="17">
        <v>0</v>
      </c>
      <c r="R14" s="16">
        <v>1</v>
      </c>
      <c r="S14" s="17">
        <v>2.2222222222222223E-2</v>
      </c>
      <c r="T14" s="16">
        <v>720</v>
      </c>
      <c r="U14" s="17">
        <v>6.9028084569264748E-3</v>
      </c>
    </row>
    <row r="15" spans="1:21" x14ac:dyDescent="0.25">
      <c r="A15" s="12" t="s">
        <v>123</v>
      </c>
      <c r="B15" s="16">
        <v>6012</v>
      </c>
      <c r="C15" s="17">
        <v>6.4284999054305139E-2</v>
      </c>
      <c r="D15" s="16">
        <v>294</v>
      </c>
      <c r="E15" s="17">
        <v>4.9889699643645001E-2</v>
      </c>
      <c r="F15" s="16">
        <v>234</v>
      </c>
      <c r="G15" s="17">
        <v>5.5463379947854941E-2</v>
      </c>
      <c r="H15" s="16">
        <v>48</v>
      </c>
      <c r="I15" s="17">
        <v>4.4609665427509299E-2</v>
      </c>
      <c r="J15" s="16">
        <v>2</v>
      </c>
      <c r="K15" s="17">
        <v>2.5974025974025972E-2</v>
      </c>
      <c r="L15" s="16">
        <v>7</v>
      </c>
      <c r="M15" s="17">
        <v>4.1666666666666657E-2</v>
      </c>
      <c r="N15" s="16">
        <v>1</v>
      </c>
      <c r="O15" s="17">
        <v>3.125E-2</v>
      </c>
      <c r="P15" s="16">
        <v>1</v>
      </c>
      <c r="Q15" s="17">
        <v>5.8823529411764691E-2</v>
      </c>
      <c r="R15" s="16">
        <v>3</v>
      </c>
      <c r="S15" s="17">
        <v>6.666666666666668E-2</v>
      </c>
      <c r="T15" s="16">
        <v>6602</v>
      </c>
      <c r="U15" s="17">
        <v>6.2795834648153998E-2</v>
      </c>
    </row>
    <row r="16" spans="1:21" x14ac:dyDescent="0.25">
      <c r="A16" s="12" t="s">
        <v>124</v>
      </c>
      <c r="B16" s="16">
        <v>1117</v>
      </c>
      <c r="C16" s="17">
        <v>1.1871251988740667E-2</v>
      </c>
      <c r="D16" s="16">
        <v>76</v>
      </c>
      <c r="E16" s="17">
        <v>1.2896657050738164E-2</v>
      </c>
      <c r="F16" s="16">
        <v>43</v>
      </c>
      <c r="G16" s="17">
        <v>1.0191988622896421E-2</v>
      </c>
      <c r="H16" s="16">
        <v>16</v>
      </c>
      <c r="I16" s="17">
        <v>1.4869888475836431E-2</v>
      </c>
      <c r="J16" s="16">
        <v>0</v>
      </c>
      <c r="K16" s="17">
        <v>0</v>
      </c>
      <c r="L16" s="16">
        <v>3</v>
      </c>
      <c r="M16" s="17">
        <v>1.7857142857142856E-2</v>
      </c>
      <c r="N16" s="16">
        <v>0</v>
      </c>
      <c r="O16" s="17">
        <v>0</v>
      </c>
      <c r="P16" s="16">
        <v>0</v>
      </c>
      <c r="Q16" s="17">
        <v>0</v>
      </c>
      <c r="R16" s="16">
        <v>2</v>
      </c>
      <c r="S16" s="17">
        <v>2.2222222222222223E-2</v>
      </c>
      <c r="T16" s="16">
        <v>1257</v>
      </c>
      <c r="U16" s="17">
        <v>1.189255285579047E-2</v>
      </c>
    </row>
    <row r="17" spans="1:21" x14ac:dyDescent="0.25">
      <c r="A17" s="12" t="s">
        <v>125</v>
      </c>
      <c r="B17" s="16">
        <v>2457</v>
      </c>
      <c r="C17" s="17">
        <v>2.6223562265662376E-2</v>
      </c>
      <c r="D17" s="16">
        <v>187</v>
      </c>
      <c r="E17" s="17">
        <v>3.1732564059053114E-2</v>
      </c>
      <c r="F17" s="16">
        <v>112</v>
      </c>
      <c r="G17" s="17">
        <v>2.654657501777672E-2</v>
      </c>
      <c r="H17" s="16">
        <v>35</v>
      </c>
      <c r="I17" s="17">
        <v>3.2527881040892194E-2</v>
      </c>
      <c r="J17" s="16">
        <v>3</v>
      </c>
      <c r="K17" s="17">
        <v>3.8961038961038967E-2</v>
      </c>
      <c r="L17" s="16">
        <v>3</v>
      </c>
      <c r="M17" s="17">
        <v>1.7857142857142856E-2</v>
      </c>
      <c r="N17" s="16">
        <v>0</v>
      </c>
      <c r="O17" s="17">
        <v>0</v>
      </c>
      <c r="P17" s="16">
        <v>0</v>
      </c>
      <c r="Q17" s="17">
        <v>0</v>
      </c>
      <c r="R17" s="16">
        <v>1</v>
      </c>
      <c r="S17" s="17">
        <v>2.2222222222222223E-2</v>
      </c>
      <c r="T17" s="16">
        <v>2798</v>
      </c>
      <c r="U17" s="17">
        <v>2.660539602398233E-2</v>
      </c>
    </row>
    <row r="18" spans="1:21" x14ac:dyDescent="0.25">
      <c r="A18" s="12" t="s">
        <v>126</v>
      </c>
      <c r="B18" s="16">
        <v>4487</v>
      </c>
      <c r="C18" s="17">
        <v>4.7918915009846345E-2</v>
      </c>
      <c r="D18" s="16">
        <v>275</v>
      </c>
      <c r="E18" s="17">
        <v>4.6665535380960452E-2</v>
      </c>
      <c r="F18" s="16">
        <v>253</v>
      </c>
      <c r="G18" s="17">
        <v>5.9966816781227769E-2</v>
      </c>
      <c r="H18" s="16">
        <v>66</v>
      </c>
      <c r="I18" s="17">
        <v>6.1338289962825282E-2</v>
      </c>
      <c r="J18" s="16">
        <v>1</v>
      </c>
      <c r="K18" s="17">
        <v>1.2987012987012986E-2</v>
      </c>
      <c r="L18" s="16">
        <v>10</v>
      </c>
      <c r="M18" s="17">
        <v>5.9523809523809514E-2</v>
      </c>
      <c r="N18" s="16">
        <v>3</v>
      </c>
      <c r="O18" s="17">
        <v>9.375E-2</v>
      </c>
      <c r="P18" s="16">
        <v>0</v>
      </c>
      <c r="Q18" s="17">
        <v>0</v>
      </c>
      <c r="R18" s="16">
        <v>4</v>
      </c>
      <c r="S18" s="17">
        <v>8.8888888888888892E-2</v>
      </c>
      <c r="T18" s="16">
        <v>5099</v>
      </c>
      <c r="U18" s="17">
        <v>4.8507021142316191E-2</v>
      </c>
    </row>
    <row r="19" spans="1:21" x14ac:dyDescent="0.25">
      <c r="A19" s="12" t="s">
        <v>127</v>
      </c>
      <c r="B19" s="16">
        <v>3225</v>
      </c>
      <c r="C19" s="17">
        <v>3.3722366239805963E-2</v>
      </c>
      <c r="D19" s="16">
        <v>211</v>
      </c>
      <c r="E19" s="17">
        <v>3.5805192601391485E-2</v>
      </c>
      <c r="F19" s="16">
        <v>114</v>
      </c>
      <c r="G19" s="17">
        <v>2.7020621000237024E-2</v>
      </c>
      <c r="H19" s="16">
        <v>29</v>
      </c>
      <c r="I19" s="17">
        <v>2.6951672862453532E-2</v>
      </c>
      <c r="J19" s="16">
        <v>3</v>
      </c>
      <c r="K19" s="17">
        <v>3.8961038961038967E-2</v>
      </c>
      <c r="L19" s="16">
        <v>6</v>
      </c>
      <c r="M19" s="17">
        <v>3.5714285714285712E-2</v>
      </c>
      <c r="N19" s="16">
        <v>0</v>
      </c>
      <c r="O19" s="17">
        <v>0</v>
      </c>
      <c r="P19" s="16">
        <v>0</v>
      </c>
      <c r="Q19" s="17">
        <v>0</v>
      </c>
      <c r="R19" s="16">
        <v>1</v>
      </c>
      <c r="S19" s="17">
        <v>2.2222222222222223E-2</v>
      </c>
      <c r="T19" s="16">
        <v>3589</v>
      </c>
      <c r="U19" s="17">
        <v>3.3478621016093404E-2</v>
      </c>
    </row>
    <row r="20" spans="1:21" x14ac:dyDescent="0.25">
      <c r="A20" s="12" t="s">
        <v>128</v>
      </c>
      <c r="B20" s="16">
        <v>3162</v>
      </c>
      <c r="C20" s="17">
        <v>3.3933756856287751E-2</v>
      </c>
      <c r="D20" s="16">
        <v>125</v>
      </c>
      <c r="E20" s="17">
        <v>2.1211606991345663E-2</v>
      </c>
      <c r="F20" s="16">
        <v>147</v>
      </c>
      <c r="G20" s="17">
        <v>3.4842379710831949E-2</v>
      </c>
      <c r="H20" s="16">
        <v>49</v>
      </c>
      <c r="I20" s="17">
        <v>4.5539033457249072E-2</v>
      </c>
      <c r="J20" s="16">
        <v>1</v>
      </c>
      <c r="K20" s="17">
        <v>1.2987012987012986E-2</v>
      </c>
      <c r="L20" s="16">
        <v>7</v>
      </c>
      <c r="M20" s="17">
        <v>4.1666666666666657E-2</v>
      </c>
      <c r="N20" s="16">
        <v>0</v>
      </c>
      <c r="O20" s="17">
        <v>0</v>
      </c>
      <c r="P20" s="16">
        <v>0</v>
      </c>
      <c r="Q20" s="17">
        <v>0</v>
      </c>
      <c r="R20" s="16">
        <v>0</v>
      </c>
      <c r="S20" s="17">
        <v>0</v>
      </c>
      <c r="T20" s="16">
        <v>3491</v>
      </c>
      <c r="U20" s="17">
        <v>3.3320842537077934E-2</v>
      </c>
    </row>
    <row r="21" spans="1:21" x14ac:dyDescent="0.25">
      <c r="A21" s="12" t="s">
        <v>129</v>
      </c>
      <c r="B21" s="16">
        <v>449</v>
      </c>
      <c r="C21" s="17">
        <v>4.6728452064396259E-3</v>
      </c>
      <c r="D21" s="16">
        <v>24</v>
      </c>
      <c r="E21" s="17">
        <v>4.0726285423383678E-3</v>
      </c>
      <c r="F21" s="16">
        <v>22</v>
      </c>
      <c r="G21" s="17">
        <v>5.2145058070632855E-3</v>
      </c>
      <c r="H21" s="16">
        <v>16</v>
      </c>
      <c r="I21" s="17">
        <v>1.4869888475836431E-2</v>
      </c>
      <c r="J21" s="16">
        <v>0</v>
      </c>
      <c r="K21" s="17">
        <v>0</v>
      </c>
      <c r="L21" s="16">
        <v>1</v>
      </c>
      <c r="M21" s="17">
        <v>5.9523809523809521E-3</v>
      </c>
      <c r="N21" s="16">
        <v>1</v>
      </c>
      <c r="O21" s="17">
        <v>3.125E-2</v>
      </c>
      <c r="P21" s="16">
        <v>0</v>
      </c>
      <c r="Q21" s="17">
        <v>0</v>
      </c>
      <c r="R21" s="16">
        <v>0</v>
      </c>
      <c r="S21" s="17">
        <v>0</v>
      </c>
      <c r="T21" s="16">
        <v>513</v>
      </c>
      <c r="U21" s="17">
        <v>4.7727989902177342E-3</v>
      </c>
    </row>
    <row r="22" spans="1:21" x14ac:dyDescent="0.25">
      <c r="A22" s="12" t="s">
        <v>130</v>
      </c>
      <c r="B22" s="16">
        <v>1394</v>
      </c>
      <c r="C22" s="17">
        <v>1.5019859592127366E-2</v>
      </c>
      <c r="D22" s="16">
        <v>58</v>
      </c>
      <c r="E22" s="17">
        <v>9.8421856439843882E-3</v>
      </c>
      <c r="F22" s="16">
        <v>32</v>
      </c>
      <c r="G22" s="17">
        <v>7.5847357193647783E-3</v>
      </c>
      <c r="H22" s="16">
        <v>13</v>
      </c>
      <c r="I22" s="17">
        <v>1.2081784386617101E-2</v>
      </c>
      <c r="J22" s="16">
        <v>2</v>
      </c>
      <c r="K22" s="17">
        <v>2.5974025974025972E-2</v>
      </c>
      <c r="L22" s="16">
        <v>2</v>
      </c>
      <c r="M22" s="17">
        <v>1.1904761904761904E-2</v>
      </c>
      <c r="N22" s="16">
        <v>1</v>
      </c>
      <c r="O22" s="17">
        <v>3.125E-2</v>
      </c>
      <c r="P22" s="16">
        <v>1</v>
      </c>
      <c r="Q22" s="17">
        <v>5.8823529411764691E-2</v>
      </c>
      <c r="R22" s="16">
        <v>1</v>
      </c>
      <c r="S22" s="17">
        <v>2.2222222222222223E-2</v>
      </c>
      <c r="T22" s="16">
        <v>1504</v>
      </c>
      <c r="U22" s="17">
        <v>1.4397286210160933E-2</v>
      </c>
    </row>
    <row r="23" spans="1:21" x14ac:dyDescent="0.25">
      <c r="A23" s="12" t="s">
        <v>131</v>
      </c>
      <c r="B23" s="16">
        <v>4005</v>
      </c>
      <c r="C23" s="17">
        <v>4.3179314871886164E-2</v>
      </c>
      <c r="D23" s="16">
        <v>216</v>
      </c>
      <c r="E23" s="17">
        <v>3.6653656881045306E-2</v>
      </c>
      <c r="F23" s="16">
        <v>123</v>
      </c>
      <c r="G23" s="17">
        <v>2.9153827921308367E-2</v>
      </c>
      <c r="H23" s="16">
        <v>45</v>
      </c>
      <c r="I23" s="17">
        <v>4.1821561338289966E-2</v>
      </c>
      <c r="J23" s="16">
        <v>0</v>
      </c>
      <c r="K23" s="17">
        <v>0</v>
      </c>
      <c r="L23" s="16">
        <v>9</v>
      </c>
      <c r="M23" s="17">
        <v>5.3571428571428568E-2</v>
      </c>
      <c r="N23" s="16">
        <v>2</v>
      </c>
      <c r="O23" s="17">
        <v>6.25E-2</v>
      </c>
      <c r="P23" s="16">
        <v>0</v>
      </c>
      <c r="Q23" s="17">
        <v>0</v>
      </c>
      <c r="R23" s="16">
        <v>0</v>
      </c>
      <c r="S23" s="17">
        <v>0</v>
      </c>
      <c r="T23" s="16">
        <v>4400</v>
      </c>
      <c r="U23" s="17">
        <v>4.2166298516882292E-2</v>
      </c>
    </row>
    <row r="24" spans="1:21" x14ac:dyDescent="0.25">
      <c r="A24" s="12" t="s">
        <v>132</v>
      </c>
      <c r="B24" s="16">
        <v>1194</v>
      </c>
      <c r="C24" s="17">
        <v>1.261668205738699E-2</v>
      </c>
      <c r="D24" s="16">
        <v>31</v>
      </c>
      <c r="E24" s="17">
        <v>5.260478533853725E-3</v>
      </c>
      <c r="F24" s="16">
        <v>37</v>
      </c>
      <c r="G24" s="17">
        <v>8.7698506755155246E-3</v>
      </c>
      <c r="H24" s="16">
        <v>14</v>
      </c>
      <c r="I24" s="17">
        <v>1.3011152416356878E-2</v>
      </c>
      <c r="J24" s="16">
        <v>0</v>
      </c>
      <c r="K24" s="17">
        <v>0</v>
      </c>
      <c r="L24" s="16">
        <v>2</v>
      </c>
      <c r="M24" s="17">
        <v>1.1904761904761904E-2</v>
      </c>
      <c r="N24" s="16">
        <v>0</v>
      </c>
      <c r="O24" s="17">
        <v>0</v>
      </c>
      <c r="P24" s="16">
        <v>0</v>
      </c>
      <c r="Q24" s="17">
        <v>0</v>
      </c>
      <c r="R24" s="16">
        <v>0</v>
      </c>
      <c r="S24" s="17">
        <v>0</v>
      </c>
      <c r="T24" s="16">
        <v>1278</v>
      </c>
      <c r="U24" s="17">
        <v>1.2010886715052066E-2</v>
      </c>
    </row>
    <row r="25" spans="1:21" x14ac:dyDescent="0.25">
      <c r="A25" s="12" t="s">
        <v>133</v>
      </c>
      <c r="B25" s="16">
        <v>2744</v>
      </c>
      <c r="C25" s="17">
        <v>2.9160779252567281E-2</v>
      </c>
      <c r="D25" s="16">
        <v>114</v>
      </c>
      <c r="E25" s="17">
        <v>1.9344985576107247E-2</v>
      </c>
      <c r="F25" s="16">
        <v>87</v>
      </c>
      <c r="G25" s="17">
        <v>2.0621000237022992E-2</v>
      </c>
      <c r="H25" s="16">
        <v>31</v>
      </c>
      <c r="I25" s="17">
        <v>2.8810408921933092E-2</v>
      </c>
      <c r="J25" s="16">
        <v>2</v>
      </c>
      <c r="K25" s="17">
        <v>2.5974025974025972E-2</v>
      </c>
      <c r="L25" s="16">
        <v>6</v>
      </c>
      <c r="M25" s="17">
        <v>3.5714285714285712E-2</v>
      </c>
      <c r="N25" s="16">
        <v>0</v>
      </c>
      <c r="O25" s="17">
        <v>0</v>
      </c>
      <c r="P25" s="16">
        <v>0</v>
      </c>
      <c r="Q25" s="17">
        <v>0</v>
      </c>
      <c r="R25" s="16">
        <v>0</v>
      </c>
      <c r="S25" s="17">
        <v>0</v>
      </c>
      <c r="T25" s="16">
        <v>2984</v>
      </c>
      <c r="U25" s="17">
        <v>2.8212764278952352E-2</v>
      </c>
    </row>
    <row r="26" spans="1:21" x14ac:dyDescent="0.25">
      <c r="A26" s="12" t="s">
        <v>134</v>
      </c>
      <c r="B26" s="16">
        <v>1360</v>
      </c>
      <c r="C26" s="17">
        <v>1.4719462400284824E-2</v>
      </c>
      <c r="D26" s="16">
        <v>78</v>
      </c>
      <c r="E26" s="17">
        <v>1.3236042762599695E-2</v>
      </c>
      <c r="F26" s="16">
        <v>70</v>
      </c>
      <c r="G26" s="17">
        <v>1.6591609386110456E-2</v>
      </c>
      <c r="H26" s="16">
        <v>22</v>
      </c>
      <c r="I26" s="17">
        <v>2.0446096654275093E-2</v>
      </c>
      <c r="J26" s="16">
        <v>0</v>
      </c>
      <c r="K26" s="17">
        <v>0</v>
      </c>
      <c r="L26" s="16">
        <v>5</v>
      </c>
      <c r="M26" s="17">
        <v>2.9761904761904757E-2</v>
      </c>
      <c r="N26" s="16">
        <v>0</v>
      </c>
      <c r="O26" s="17">
        <v>0</v>
      </c>
      <c r="P26" s="16">
        <v>0</v>
      </c>
      <c r="Q26" s="17">
        <v>0</v>
      </c>
      <c r="R26" s="16">
        <v>6</v>
      </c>
      <c r="S26" s="17">
        <v>0.13333333333333336</v>
      </c>
      <c r="T26" s="16">
        <v>1541</v>
      </c>
      <c r="U26" s="17">
        <v>1.4831177027453455E-2</v>
      </c>
    </row>
    <row r="27" spans="1:21" x14ac:dyDescent="0.25">
      <c r="A27" s="12" t="s">
        <v>135</v>
      </c>
      <c r="B27" s="16">
        <v>673</v>
      </c>
      <c r="C27" s="17">
        <v>7.2874133576617981E-3</v>
      </c>
      <c r="D27" s="16">
        <v>25</v>
      </c>
      <c r="E27" s="17">
        <v>4.2423213982691332E-3</v>
      </c>
      <c r="F27" s="16">
        <v>30</v>
      </c>
      <c r="G27" s="17">
        <v>7.11068973690448E-3</v>
      </c>
      <c r="H27" s="16">
        <v>11</v>
      </c>
      <c r="I27" s="17">
        <v>1.0223048327137546E-2</v>
      </c>
      <c r="J27" s="16">
        <v>2</v>
      </c>
      <c r="K27" s="17">
        <v>2.5974025974025972E-2</v>
      </c>
      <c r="L27" s="16">
        <v>1</v>
      </c>
      <c r="M27" s="17">
        <v>5.9523809523809521E-3</v>
      </c>
      <c r="N27" s="16">
        <v>0</v>
      </c>
      <c r="O27" s="17">
        <v>0</v>
      </c>
      <c r="P27" s="16">
        <v>0</v>
      </c>
      <c r="Q27" s="17">
        <v>0</v>
      </c>
      <c r="R27" s="16">
        <v>1</v>
      </c>
      <c r="S27" s="17">
        <v>2.2222222222222223E-2</v>
      </c>
      <c r="T27" s="16">
        <v>743</v>
      </c>
      <c r="U27" s="17">
        <v>7.1493373303881348E-3</v>
      </c>
    </row>
    <row r="28" spans="1:21" x14ac:dyDescent="0.25">
      <c r="A28" s="12" t="s">
        <v>136</v>
      </c>
      <c r="B28" s="16">
        <v>2686</v>
      </c>
      <c r="C28" s="17">
        <v>2.877137548536398E-2</v>
      </c>
      <c r="D28" s="16">
        <v>168</v>
      </c>
      <c r="E28" s="17">
        <v>2.8508399796368572E-2</v>
      </c>
      <c r="F28" s="16">
        <v>138</v>
      </c>
      <c r="G28" s="17">
        <v>3.2709172789760606E-2</v>
      </c>
      <c r="H28" s="16">
        <v>30</v>
      </c>
      <c r="I28" s="17">
        <v>2.7881040892193308E-2</v>
      </c>
      <c r="J28" s="16">
        <v>3</v>
      </c>
      <c r="K28" s="17">
        <v>3.8961038961038967E-2</v>
      </c>
      <c r="L28" s="16">
        <v>4</v>
      </c>
      <c r="M28" s="17">
        <v>2.3809523809523808E-2</v>
      </c>
      <c r="N28" s="16">
        <v>1</v>
      </c>
      <c r="O28" s="17">
        <v>3.125E-2</v>
      </c>
      <c r="P28" s="16">
        <v>0</v>
      </c>
      <c r="Q28" s="17">
        <v>0</v>
      </c>
      <c r="R28" s="16">
        <v>3</v>
      </c>
      <c r="S28" s="17">
        <v>6.666666666666668E-2</v>
      </c>
      <c r="T28" s="16">
        <v>3033</v>
      </c>
      <c r="U28" s="17">
        <v>2.8922767434521924E-2</v>
      </c>
    </row>
    <row r="29" spans="1:21" x14ac:dyDescent="0.25">
      <c r="A29" s="12" t="s">
        <v>137</v>
      </c>
      <c r="B29" s="16">
        <v>876</v>
      </c>
      <c r="C29" s="17">
        <v>9.4569486320801952E-3</v>
      </c>
      <c r="D29" s="16">
        <v>44</v>
      </c>
      <c r="E29" s="17">
        <v>7.4664856609536721E-3</v>
      </c>
      <c r="F29" s="16">
        <v>37</v>
      </c>
      <c r="G29" s="17">
        <v>8.7698506755155246E-3</v>
      </c>
      <c r="H29" s="16">
        <v>17</v>
      </c>
      <c r="I29" s="17">
        <v>1.5799256505576207E-2</v>
      </c>
      <c r="J29" s="16">
        <v>0</v>
      </c>
      <c r="K29" s="17">
        <v>0</v>
      </c>
      <c r="L29" s="16">
        <v>1</v>
      </c>
      <c r="M29" s="17">
        <v>5.9523809523809521E-3</v>
      </c>
      <c r="N29" s="16">
        <v>1</v>
      </c>
      <c r="O29" s="17">
        <v>3.125E-2</v>
      </c>
      <c r="P29" s="16">
        <v>0</v>
      </c>
      <c r="Q29" s="17">
        <v>0</v>
      </c>
      <c r="R29" s="16">
        <v>1</v>
      </c>
      <c r="S29" s="17">
        <v>2.2222222222222223E-2</v>
      </c>
      <c r="T29" s="16">
        <v>977</v>
      </c>
      <c r="U29" s="17">
        <v>9.3779583464815401E-3</v>
      </c>
    </row>
    <row r="30" spans="1:21" x14ac:dyDescent="0.25">
      <c r="A30" s="12" t="s">
        <v>138</v>
      </c>
      <c r="B30" s="16">
        <v>2864</v>
      </c>
      <c r="C30" s="17">
        <v>3.0284487266496813E-2</v>
      </c>
      <c r="D30" s="16">
        <v>216</v>
      </c>
      <c r="E30" s="17">
        <v>3.6653656881045306E-2</v>
      </c>
      <c r="F30" s="16">
        <v>161</v>
      </c>
      <c r="G30" s="17">
        <v>3.8160701588054041E-2</v>
      </c>
      <c r="H30" s="16">
        <v>32</v>
      </c>
      <c r="I30" s="17">
        <v>2.9739776951672861E-2</v>
      </c>
      <c r="J30" s="16">
        <v>4</v>
      </c>
      <c r="K30" s="17">
        <v>5.1948051948051945E-2</v>
      </c>
      <c r="L30" s="16">
        <v>5</v>
      </c>
      <c r="M30" s="17">
        <v>2.9761904761904757E-2</v>
      </c>
      <c r="N30" s="16">
        <v>2</v>
      </c>
      <c r="O30" s="17">
        <v>6.25E-2</v>
      </c>
      <c r="P30" s="16">
        <v>0</v>
      </c>
      <c r="Q30" s="17">
        <v>0</v>
      </c>
      <c r="R30" s="16">
        <v>0</v>
      </c>
      <c r="S30" s="17">
        <v>0</v>
      </c>
      <c r="T30" s="16">
        <v>3284</v>
      </c>
      <c r="U30" s="17">
        <v>3.0983748816661407E-2</v>
      </c>
    </row>
    <row r="31" spans="1:21" x14ac:dyDescent="0.25">
      <c r="A31" s="12" t="s">
        <v>139</v>
      </c>
      <c r="B31" s="16">
        <v>1474</v>
      </c>
      <c r="C31" s="17">
        <v>1.5754163838853596E-2</v>
      </c>
      <c r="D31" s="16">
        <v>121</v>
      </c>
      <c r="E31" s="17">
        <v>2.0532835567622601E-2</v>
      </c>
      <c r="F31" s="16">
        <v>72</v>
      </c>
      <c r="G31" s="17">
        <v>1.7065655368570753E-2</v>
      </c>
      <c r="H31" s="16">
        <v>18</v>
      </c>
      <c r="I31" s="17">
        <v>1.6728624535315983E-2</v>
      </c>
      <c r="J31" s="16">
        <v>4</v>
      </c>
      <c r="K31" s="17">
        <v>5.1948051948051945E-2</v>
      </c>
      <c r="L31" s="16">
        <v>2</v>
      </c>
      <c r="M31" s="17">
        <v>1.1904761904761904E-2</v>
      </c>
      <c r="N31" s="16">
        <v>1</v>
      </c>
      <c r="O31" s="17">
        <v>3.125E-2</v>
      </c>
      <c r="P31" s="16">
        <v>0</v>
      </c>
      <c r="Q31" s="17">
        <v>0</v>
      </c>
      <c r="R31" s="16">
        <v>0</v>
      </c>
      <c r="S31" s="17">
        <v>0</v>
      </c>
      <c r="T31" s="16">
        <v>1692</v>
      </c>
      <c r="U31" s="17">
        <v>1.6113127169454088E-2</v>
      </c>
    </row>
    <row r="32" spans="1:21" x14ac:dyDescent="0.25">
      <c r="A32" s="15" t="s">
        <v>163</v>
      </c>
      <c r="B32" s="16">
        <v>620</v>
      </c>
      <c r="C32" s="17">
        <v>6.6643673301365136E-3</v>
      </c>
      <c r="D32" s="16">
        <v>34</v>
      </c>
      <c r="E32" s="17">
        <v>5.7695571016460204E-3</v>
      </c>
      <c r="F32" s="16">
        <v>31</v>
      </c>
      <c r="G32" s="17">
        <v>7.3477127281346291E-3</v>
      </c>
      <c r="H32" s="16">
        <v>5</v>
      </c>
      <c r="I32" s="17">
        <v>4.646840148698885E-3</v>
      </c>
      <c r="J32" s="16">
        <v>0</v>
      </c>
      <c r="K32" s="17">
        <v>0</v>
      </c>
      <c r="L32" s="16">
        <v>1</v>
      </c>
      <c r="M32" s="17">
        <v>5.9523809523809521E-3</v>
      </c>
      <c r="N32" s="16">
        <v>0</v>
      </c>
      <c r="O32" s="17">
        <v>0</v>
      </c>
      <c r="P32" s="16">
        <v>0</v>
      </c>
      <c r="Q32" s="17">
        <v>0</v>
      </c>
      <c r="R32" s="16">
        <v>0</v>
      </c>
      <c r="S32" s="17">
        <v>0</v>
      </c>
      <c r="T32" s="16">
        <v>691</v>
      </c>
      <c r="U32" s="17">
        <v>6.6069738087724842E-3</v>
      </c>
    </row>
    <row r="33" spans="1:21" x14ac:dyDescent="0.25">
      <c r="A33" s="15" t="s">
        <v>141</v>
      </c>
      <c r="B33" s="16">
        <v>379</v>
      </c>
      <c r="C33" s="17">
        <v>4.0831766446746244E-3</v>
      </c>
      <c r="D33" s="16">
        <v>28</v>
      </c>
      <c r="E33" s="17">
        <v>4.7513999660614287E-3</v>
      </c>
      <c r="F33" s="16">
        <v>21</v>
      </c>
      <c r="G33" s="17">
        <v>4.9774828158331355E-3</v>
      </c>
      <c r="H33" s="16">
        <v>10</v>
      </c>
      <c r="I33" s="17">
        <v>9.2936802973977699E-3</v>
      </c>
      <c r="J33" s="16">
        <v>2</v>
      </c>
      <c r="K33" s="17">
        <v>2.5974025974025972E-2</v>
      </c>
      <c r="L33" s="16">
        <v>1</v>
      </c>
      <c r="M33" s="17">
        <v>5.9523809523809521E-3</v>
      </c>
      <c r="N33" s="16">
        <v>0</v>
      </c>
      <c r="O33" s="17">
        <v>0</v>
      </c>
      <c r="P33" s="16">
        <v>0</v>
      </c>
      <c r="Q33" s="17">
        <v>0</v>
      </c>
      <c r="R33" s="16">
        <v>0</v>
      </c>
      <c r="S33" s="17">
        <v>0</v>
      </c>
      <c r="T33" s="16">
        <v>441</v>
      </c>
      <c r="U33" s="17">
        <v>4.2304354686020828E-3</v>
      </c>
    </row>
    <row r="34" spans="1:21" x14ac:dyDescent="0.25">
      <c r="A34" s="15" t="s">
        <v>142</v>
      </c>
      <c r="B34" s="16">
        <v>654</v>
      </c>
      <c r="C34" s="17">
        <v>6.9981419877393446E-3</v>
      </c>
      <c r="D34" s="16">
        <v>45</v>
      </c>
      <c r="E34" s="17">
        <v>7.6361785168844384E-3</v>
      </c>
      <c r="F34" s="16">
        <v>38</v>
      </c>
      <c r="G34" s="17">
        <v>9.0068736667456746E-3</v>
      </c>
      <c r="H34" s="16">
        <v>15</v>
      </c>
      <c r="I34" s="17">
        <v>1.3940520446096654E-2</v>
      </c>
      <c r="J34" s="16">
        <v>0</v>
      </c>
      <c r="K34" s="17">
        <v>0</v>
      </c>
      <c r="L34" s="16">
        <v>1</v>
      </c>
      <c r="M34" s="17">
        <v>5.9523809523809521E-3</v>
      </c>
      <c r="N34" s="16">
        <v>1</v>
      </c>
      <c r="O34" s="17">
        <v>3.125E-2</v>
      </c>
      <c r="P34" s="16">
        <v>0</v>
      </c>
      <c r="Q34" s="17">
        <v>0</v>
      </c>
      <c r="R34" s="16">
        <v>0</v>
      </c>
      <c r="S34" s="17">
        <v>0</v>
      </c>
      <c r="T34" s="16">
        <v>754</v>
      </c>
      <c r="U34" s="17">
        <v>7.1887819501420007E-3</v>
      </c>
    </row>
    <row r="35" spans="1:21" x14ac:dyDescent="0.25">
      <c r="A35" s="15" t="s">
        <v>164</v>
      </c>
      <c r="B35" s="16">
        <v>2697</v>
      </c>
      <c r="C35" s="17">
        <v>2.9283163293688318E-2</v>
      </c>
      <c r="D35" s="16">
        <v>160</v>
      </c>
      <c r="E35" s="17">
        <v>2.7150856948922455E-2</v>
      </c>
      <c r="F35" s="16">
        <v>86</v>
      </c>
      <c r="G35" s="17">
        <v>2.0383977245792842E-2</v>
      </c>
      <c r="H35" s="16">
        <v>22</v>
      </c>
      <c r="I35" s="17">
        <v>2.0446096654275093E-2</v>
      </c>
      <c r="J35" s="16">
        <v>1</v>
      </c>
      <c r="K35" s="17">
        <v>1.2987012987012986E-2</v>
      </c>
      <c r="L35" s="16">
        <v>4</v>
      </c>
      <c r="M35" s="17">
        <v>2.3809523809523808E-2</v>
      </c>
      <c r="N35" s="16">
        <v>1</v>
      </c>
      <c r="O35" s="17">
        <v>3.125E-2</v>
      </c>
      <c r="P35" s="16">
        <v>1</v>
      </c>
      <c r="Q35" s="17">
        <v>5.8823529411764691E-2</v>
      </c>
      <c r="R35" s="16">
        <v>2</v>
      </c>
      <c r="S35" s="17">
        <v>4.4444444444444446E-2</v>
      </c>
      <c r="T35" s="16">
        <v>2974</v>
      </c>
      <c r="U35" s="17">
        <v>2.8686099715998739E-2</v>
      </c>
    </row>
    <row r="36" spans="1:21" x14ac:dyDescent="0.25">
      <c r="A36" s="12" t="s">
        <v>143</v>
      </c>
      <c r="B36" s="16">
        <v>882</v>
      </c>
      <c r="C36" s="17">
        <v>9.3345645909591567E-3</v>
      </c>
      <c r="D36" s="16">
        <v>73</v>
      </c>
      <c r="E36" s="17">
        <v>1.2387578482945869E-2</v>
      </c>
      <c r="F36" s="16">
        <v>46</v>
      </c>
      <c r="G36" s="17">
        <v>1.0903057596586869E-2</v>
      </c>
      <c r="H36" s="16">
        <v>3</v>
      </c>
      <c r="I36" s="17">
        <v>2.7881040892193312E-3</v>
      </c>
      <c r="J36" s="16">
        <v>3</v>
      </c>
      <c r="K36" s="17">
        <v>3.8961038961038967E-2</v>
      </c>
      <c r="L36" s="16">
        <v>3</v>
      </c>
      <c r="M36" s="17">
        <v>1.7857142857142856E-2</v>
      </c>
      <c r="N36" s="16">
        <v>0</v>
      </c>
      <c r="O36" s="17">
        <v>0</v>
      </c>
      <c r="P36" s="16">
        <v>0</v>
      </c>
      <c r="Q36" s="17">
        <v>0</v>
      </c>
      <c r="R36" s="16">
        <v>2</v>
      </c>
      <c r="S36" s="17">
        <v>4.4444444444444446E-2</v>
      </c>
      <c r="T36" s="16">
        <v>1012</v>
      </c>
      <c r="U36" s="17">
        <v>9.5554591353739365E-3</v>
      </c>
    </row>
    <row r="37" spans="1:21" x14ac:dyDescent="0.25">
      <c r="A37" s="12" t="s">
        <v>144</v>
      </c>
      <c r="B37" s="16">
        <v>4869</v>
      </c>
      <c r="C37" s="17">
        <v>5.1924210901080306E-2</v>
      </c>
      <c r="D37" s="16">
        <v>449</v>
      </c>
      <c r="E37" s="17">
        <v>7.6192092312913615E-2</v>
      </c>
      <c r="F37" s="16">
        <v>243</v>
      </c>
      <c r="G37" s="17">
        <v>5.7596586868926283E-2</v>
      </c>
      <c r="H37" s="16">
        <v>45</v>
      </c>
      <c r="I37" s="17">
        <v>4.1821561338289966E-2</v>
      </c>
      <c r="J37" s="16">
        <v>7</v>
      </c>
      <c r="K37" s="17">
        <v>9.0909090909090912E-2</v>
      </c>
      <c r="L37" s="16">
        <v>7</v>
      </c>
      <c r="M37" s="17">
        <v>4.1666666666666657E-2</v>
      </c>
      <c r="N37" s="16">
        <v>1</v>
      </c>
      <c r="O37" s="17">
        <v>3.125E-2</v>
      </c>
      <c r="P37" s="16">
        <v>1</v>
      </c>
      <c r="Q37" s="17">
        <v>5.8823529411764691E-2</v>
      </c>
      <c r="R37" s="16">
        <v>1</v>
      </c>
      <c r="S37" s="17">
        <v>0</v>
      </c>
      <c r="T37" s="16">
        <v>5623</v>
      </c>
      <c r="U37" s="17">
        <v>5.3447459766487848E-2</v>
      </c>
    </row>
    <row r="38" spans="1:21" x14ac:dyDescent="0.25">
      <c r="A38" s="12" t="s">
        <v>145</v>
      </c>
      <c r="B38" s="16">
        <v>406</v>
      </c>
      <c r="C38" s="17">
        <v>4.372448014597078E-3</v>
      </c>
      <c r="D38" s="16">
        <v>50</v>
      </c>
      <c r="E38" s="17">
        <v>8.4846427965382665E-3</v>
      </c>
      <c r="F38" s="16">
        <v>19</v>
      </c>
      <c r="G38" s="17">
        <v>4.5034368333728373E-3</v>
      </c>
      <c r="H38" s="16">
        <v>4</v>
      </c>
      <c r="I38" s="17">
        <v>3.7174721189591076E-3</v>
      </c>
      <c r="J38" s="16">
        <v>0</v>
      </c>
      <c r="K38" s="17">
        <v>0</v>
      </c>
      <c r="L38" s="16">
        <v>0</v>
      </c>
      <c r="M38" s="17">
        <v>0</v>
      </c>
      <c r="N38" s="16">
        <v>0</v>
      </c>
      <c r="O38" s="17">
        <v>0</v>
      </c>
      <c r="P38" s="16">
        <v>0</v>
      </c>
      <c r="Q38" s="17">
        <v>0</v>
      </c>
      <c r="R38" s="16">
        <v>0</v>
      </c>
      <c r="S38" s="17">
        <v>0</v>
      </c>
      <c r="T38" s="16">
        <v>479</v>
      </c>
      <c r="U38" s="17">
        <v>4.5952982013253395E-3</v>
      </c>
    </row>
    <row r="39" spans="1:21" x14ac:dyDescent="0.25">
      <c r="A39" s="12" t="s">
        <v>146</v>
      </c>
      <c r="B39" s="16">
        <v>1490</v>
      </c>
      <c r="C39" s="17">
        <v>1.5876547879974633E-2</v>
      </c>
      <c r="D39" s="16">
        <v>131</v>
      </c>
      <c r="E39" s="17">
        <v>2.2229764126930257E-2</v>
      </c>
      <c r="F39" s="16">
        <v>106</v>
      </c>
      <c r="G39" s="17">
        <v>2.5124437070395828E-2</v>
      </c>
      <c r="H39" s="16">
        <v>19</v>
      </c>
      <c r="I39" s="17">
        <v>1.7657992565055763E-2</v>
      </c>
      <c r="J39" s="16">
        <v>2</v>
      </c>
      <c r="K39" s="17">
        <v>2.5974025974025972E-2</v>
      </c>
      <c r="L39" s="16">
        <v>2</v>
      </c>
      <c r="M39" s="17">
        <v>1.1904761904761904E-2</v>
      </c>
      <c r="N39" s="16">
        <v>0</v>
      </c>
      <c r="O39" s="17">
        <v>0</v>
      </c>
      <c r="P39" s="16">
        <v>0</v>
      </c>
      <c r="Q39" s="17">
        <v>0</v>
      </c>
      <c r="R39" s="16">
        <v>0</v>
      </c>
      <c r="S39" s="17">
        <v>0</v>
      </c>
      <c r="T39" s="16">
        <v>1750</v>
      </c>
      <c r="U39" s="17">
        <v>1.6635768381192805E-2</v>
      </c>
    </row>
    <row r="40" spans="1:21" x14ac:dyDescent="0.25">
      <c r="A40" s="12" t="s">
        <v>147</v>
      </c>
      <c r="B40" s="16">
        <v>660</v>
      </c>
      <c r="C40" s="17">
        <v>7.0648969192599106E-3</v>
      </c>
      <c r="D40" s="16">
        <v>46</v>
      </c>
      <c r="E40" s="17">
        <v>7.8058713728152047E-3</v>
      </c>
      <c r="F40" s="16">
        <v>46</v>
      </c>
      <c r="G40" s="17">
        <v>1.0903057596586869E-2</v>
      </c>
      <c r="H40" s="16">
        <v>7</v>
      </c>
      <c r="I40" s="17">
        <v>6.5055762081784388E-3</v>
      </c>
      <c r="J40" s="16">
        <v>2</v>
      </c>
      <c r="K40" s="17">
        <v>2.5974025974025972E-2</v>
      </c>
      <c r="L40" s="16">
        <v>2</v>
      </c>
      <c r="M40" s="17">
        <v>1.1904761904761904E-2</v>
      </c>
      <c r="N40" s="16">
        <v>0</v>
      </c>
      <c r="O40" s="17">
        <v>0</v>
      </c>
      <c r="P40" s="16">
        <v>0</v>
      </c>
      <c r="Q40" s="17">
        <v>0</v>
      </c>
      <c r="R40" s="16">
        <v>0</v>
      </c>
      <c r="S40" s="17">
        <v>0</v>
      </c>
      <c r="T40" s="16">
        <v>763</v>
      </c>
      <c r="U40" s="17">
        <v>7.277532344588198E-3</v>
      </c>
    </row>
    <row r="41" spans="1:21" x14ac:dyDescent="0.25">
      <c r="A41" s="12" t="s">
        <v>148</v>
      </c>
      <c r="B41" s="16">
        <v>361</v>
      </c>
      <c r="C41" s="17">
        <v>3.8606602062727386E-3</v>
      </c>
      <c r="D41" s="16">
        <v>28</v>
      </c>
      <c r="E41" s="17">
        <v>4.7513999660614287E-3</v>
      </c>
      <c r="F41" s="16">
        <v>11</v>
      </c>
      <c r="G41" s="17">
        <v>2.6072529035316427E-3</v>
      </c>
      <c r="H41" s="16">
        <v>5</v>
      </c>
      <c r="I41" s="17">
        <v>4.646840148698885E-3</v>
      </c>
      <c r="J41" s="16">
        <v>0</v>
      </c>
      <c r="K41" s="17">
        <v>0</v>
      </c>
      <c r="L41" s="16">
        <v>1</v>
      </c>
      <c r="M41" s="17">
        <v>5.9523809523809521E-3</v>
      </c>
      <c r="N41" s="16">
        <v>0</v>
      </c>
      <c r="O41" s="17">
        <v>0</v>
      </c>
      <c r="P41" s="16">
        <v>0</v>
      </c>
      <c r="Q41" s="17">
        <v>0</v>
      </c>
      <c r="R41" s="16">
        <v>0</v>
      </c>
      <c r="S41" s="17">
        <v>0</v>
      </c>
      <c r="T41" s="16">
        <v>406</v>
      </c>
      <c r="U41" s="17">
        <v>3.865572735878826E-3</v>
      </c>
    </row>
    <row r="42" spans="1:21" x14ac:dyDescent="0.25">
      <c r="A42" s="12" t="s">
        <v>149</v>
      </c>
      <c r="B42" s="16">
        <v>283</v>
      </c>
      <c r="C42" s="17">
        <v>3.0373493841857561E-3</v>
      </c>
      <c r="D42" s="16">
        <v>17</v>
      </c>
      <c r="E42" s="17">
        <v>2.8847785508230102E-3</v>
      </c>
      <c r="F42" s="16">
        <v>13</v>
      </c>
      <c r="G42" s="17">
        <v>3.0812988859919414E-3</v>
      </c>
      <c r="H42" s="16">
        <v>7</v>
      </c>
      <c r="I42" s="17">
        <v>6.5055762081784388E-3</v>
      </c>
      <c r="J42" s="16">
        <v>0</v>
      </c>
      <c r="K42" s="17">
        <v>0</v>
      </c>
      <c r="L42" s="16">
        <v>0</v>
      </c>
      <c r="M42" s="17">
        <v>0</v>
      </c>
      <c r="N42" s="16">
        <v>0</v>
      </c>
      <c r="O42" s="17">
        <v>0</v>
      </c>
      <c r="P42" s="16">
        <v>0</v>
      </c>
      <c r="Q42" s="17">
        <v>0</v>
      </c>
      <c r="R42" s="16">
        <v>0</v>
      </c>
      <c r="S42" s="17">
        <v>0</v>
      </c>
      <c r="T42" s="16">
        <v>320</v>
      </c>
      <c r="U42" s="17">
        <v>3.0569580309245822E-3</v>
      </c>
    </row>
    <row r="43" spans="1:21" x14ac:dyDescent="0.25">
      <c r="A43" s="12" t="s">
        <v>150</v>
      </c>
      <c r="B43" s="16">
        <v>554</v>
      </c>
      <c r="C43" s="17">
        <v>5.9189372614901923E-3</v>
      </c>
      <c r="D43" s="16">
        <v>41</v>
      </c>
      <c r="E43" s="17">
        <v>6.9574070931613776E-3</v>
      </c>
      <c r="F43" s="16">
        <v>33</v>
      </c>
      <c r="G43" s="17">
        <v>7.8217587105949282E-3</v>
      </c>
      <c r="H43" s="16">
        <v>7</v>
      </c>
      <c r="I43" s="17">
        <v>6.5055762081784388E-3</v>
      </c>
      <c r="J43" s="16">
        <v>0</v>
      </c>
      <c r="K43" s="17">
        <v>0</v>
      </c>
      <c r="L43" s="16">
        <v>0</v>
      </c>
      <c r="M43" s="17">
        <v>0</v>
      </c>
      <c r="N43" s="16">
        <v>0</v>
      </c>
      <c r="O43" s="17">
        <v>0</v>
      </c>
      <c r="P43" s="16">
        <v>1</v>
      </c>
      <c r="Q43" s="17">
        <v>5.8823529411764691E-2</v>
      </c>
      <c r="R43" s="16">
        <v>0</v>
      </c>
      <c r="S43" s="17">
        <v>0</v>
      </c>
      <c r="T43" s="16">
        <v>636</v>
      </c>
      <c r="U43" s="17">
        <v>6.0547491322183655E-3</v>
      </c>
    </row>
    <row r="44" spans="1:21" x14ac:dyDescent="0.25">
      <c r="A44" s="12" t="s">
        <v>151</v>
      </c>
      <c r="B44" s="16">
        <v>423</v>
      </c>
      <c r="C44" s="17">
        <v>4.5504611653185882E-3</v>
      </c>
      <c r="D44" s="16">
        <v>24</v>
      </c>
      <c r="E44" s="17">
        <v>4.0726285423383678E-3</v>
      </c>
      <c r="F44" s="16">
        <v>16</v>
      </c>
      <c r="G44" s="17">
        <v>3.7923678596823891E-3</v>
      </c>
      <c r="H44" s="16">
        <v>5</v>
      </c>
      <c r="I44" s="17">
        <v>4.646840148698885E-3</v>
      </c>
      <c r="J44" s="16">
        <v>2</v>
      </c>
      <c r="K44" s="17">
        <v>2.5974025974025972E-2</v>
      </c>
      <c r="L44" s="16">
        <v>1</v>
      </c>
      <c r="M44" s="17">
        <v>5.9523809523809521E-3</v>
      </c>
      <c r="N44" s="16">
        <v>1</v>
      </c>
      <c r="O44" s="17">
        <v>3.125E-2</v>
      </c>
      <c r="P44" s="16">
        <v>0</v>
      </c>
      <c r="Q44" s="17">
        <v>0</v>
      </c>
      <c r="R44" s="16">
        <v>0</v>
      </c>
      <c r="S44" s="17">
        <v>0</v>
      </c>
      <c r="T44" s="16">
        <v>472</v>
      </c>
      <c r="U44" s="17">
        <v>4.5164089618176077E-3</v>
      </c>
    </row>
    <row r="45" spans="1:21" x14ac:dyDescent="0.25">
      <c r="A45" s="12" t="s">
        <v>152</v>
      </c>
      <c r="B45" s="16">
        <v>216</v>
      </c>
      <c r="C45" s="17">
        <v>2.3141709593796243E-3</v>
      </c>
      <c r="D45" s="16">
        <v>11</v>
      </c>
      <c r="E45" s="17">
        <v>1.866621415238418E-3</v>
      </c>
      <c r="F45" s="16">
        <v>20</v>
      </c>
      <c r="G45" s="17">
        <v>4.7404598246029864E-3</v>
      </c>
      <c r="H45" s="16">
        <v>4</v>
      </c>
      <c r="I45" s="17">
        <v>3.7174721189591076E-3</v>
      </c>
      <c r="J45" s="16">
        <v>0</v>
      </c>
      <c r="K45" s="17">
        <v>0</v>
      </c>
      <c r="L45" s="16">
        <v>2</v>
      </c>
      <c r="M45" s="17">
        <v>1.1904761904761904E-2</v>
      </c>
      <c r="N45" s="16">
        <v>0</v>
      </c>
      <c r="O45" s="17">
        <v>0</v>
      </c>
      <c r="P45" s="16">
        <v>0</v>
      </c>
      <c r="Q45" s="17">
        <v>0</v>
      </c>
      <c r="R45" s="16">
        <v>0</v>
      </c>
      <c r="S45" s="17">
        <v>0</v>
      </c>
      <c r="T45" s="16">
        <v>253</v>
      </c>
      <c r="U45" s="17">
        <v>2.4159829599242665E-3</v>
      </c>
    </row>
    <row r="46" spans="1:21" x14ac:dyDescent="0.25">
      <c r="A46" s="12" t="s">
        <v>153</v>
      </c>
      <c r="B46" s="16">
        <v>953</v>
      </c>
      <c r="C46" s="17">
        <v>1.0280259454167176E-2</v>
      </c>
      <c r="D46" s="16">
        <v>51</v>
      </c>
      <c r="E46" s="17">
        <v>8.654335652469031E-3</v>
      </c>
      <c r="F46" s="16">
        <v>33</v>
      </c>
      <c r="G46" s="17">
        <v>7.8217587105949282E-3</v>
      </c>
      <c r="H46" s="16">
        <v>9</v>
      </c>
      <c r="I46" s="17">
        <v>8.3643122676579917E-3</v>
      </c>
      <c r="J46" s="16">
        <v>1</v>
      </c>
      <c r="K46" s="17">
        <v>1.2987012987012986E-2</v>
      </c>
      <c r="L46" s="16">
        <v>2</v>
      </c>
      <c r="M46" s="17">
        <v>1.1904761904761904E-2</v>
      </c>
      <c r="N46" s="16">
        <v>0</v>
      </c>
      <c r="O46" s="17">
        <v>0</v>
      </c>
      <c r="P46" s="16">
        <v>0</v>
      </c>
      <c r="Q46" s="17">
        <v>0</v>
      </c>
      <c r="R46" s="16">
        <v>1</v>
      </c>
      <c r="S46" s="17">
        <v>2.2222222222222223E-2</v>
      </c>
      <c r="T46" s="16">
        <v>1050</v>
      </c>
      <c r="U46" s="17">
        <v>1.0068239192174189E-2</v>
      </c>
    </row>
    <row r="47" spans="1:21" x14ac:dyDescent="0.25">
      <c r="A47" s="12" t="s">
        <v>154</v>
      </c>
      <c r="B47" s="16">
        <v>2259</v>
      </c>
      <c r="C47" s="17">
        <v>2.4176411032365019E-2</v>
      </c>
      <c r="D47" s="16">
        <v>189</v>
      </c>
      <c r="E47" s="17">
        <v>3.207194977091464E-2</v>
      </c>
      <c r="F47" s="16">
        <v>111</v>
      </c>
      <c r="G47" s="17">
        <v>2.630955202654657E-2</v>
      </c>
      <c r="H47" s="16">
        <v>23</v>
      </c>
      <c r="I47" s="17">
        <v>2.1375464684014869E-2</v>
      </c>
      <c r="J47" s="16">
        <v>1</v>
      </c>
      <c r="K47" s="17">
        <v>1.2987012987012986E-2</v>
      </c>
      <c r="L47" s="16">
        <v>2</v>
      </c>
      <c r="M47" s="17">
        <v>1.1904761904761904E-2</v>
      </c>
      <c r="N47" s="16">
        <v>0</v>
      </c>
      <c r="O47" s="17">
        <v>0</v>
      </c>
      <c r="P47" s="16">
        <v>1</v>
      </c>
      <c r="Q47" s="17">
        <v>5.8823529411764691E-2</v>
      </c>
      <c r="R47" s="16">
        <v>0</v>
      </c>
      <c r="S47" s="17">
        <v>0</v>
      </c>
      <c r="T47" s="16">
        <v>2586</v>
      </c>
      <c r="U47" s="17">
        <v>2.4652887346165983E-2</v>
      </c>
    </row>
    <row r="48" spans="1:21" x14ac:dyDescent="0.25">
      <c r="A48" s="12" t="s">
        <v>155</v>
      </c>
      <c r="B48" s="16">
        <v>297</v>
      </c>
      <c r="C48" s="17">
        <v>3.1708592472268885E-3</v>
      </c>
      <c r="D48" s="16">
        <v>29</v>
      </c>
      <c r="E48" s="17">
        <v>4.9210928219921941E-3</v>
      </c>
      <c r="F48" s="16">
        <v>29</v>
      </c>
      <c r="G48" s="17">
        <v>6.8736667456743309E-3</v>
      </c>
      <c r="H48" s="16">
        <v>4</v>
      </c>
      <c r="I48" s="17">
        <v>3.7174721189591076E-3</v>
      </c>
      <c r="J48" s="16">
        <v>1</v>
      </c>
      <c r="K48" s="17">
        <v>1.2987012987012986E-2</v>
      </c>
      <c r="L48" s="16">
        <v>2</v>
      </c>
      <c r="M48" s="17">
        <v>1.1904761904761904E-2</v>
      </c>
      <c r="N48" s="16">
        <v>0</v>
      </c>
      <c r="O48" s="17">
        <v>0</v>
      </c>
      <c r="P48" s="16">
        <v>0</v>
      </c>
      <c r="Q48" s="17">
        <v>0</v>
      </c>
      <c r="R48" s="16">
        <v>1</v>
      </c>
      <c r="S48" s="17">
        <v>2.2222222222222223E-2</v>
      </c>
      <c r="T48" s="16">
        <v>363</v>
      </c>
      <c r="U48" s="17">
        <v>3.4612653834017039E-3</v>
      </c>
    </row>
    <row r="49" spans="1:21" x14ac:dyDescent="0.25">
      <c r="A49" s="12" t="s">
        <v>159</v>
      </c>
      <c r="B49" s="16">
        <v>35</v>
      </c>
      <c r="C49" s="17">
        <v>0</v>
      </c>
      <c r="D49" s="16">
        <v>0</v>
      </c>
      <c r="E49" s="17">
        <v>0</v>
      </c>
      <c r="F49" s="16">
        <v>0</v>
      </c>
      <c r="G49" s="17">
        <v>0</v>
      </c>
      <c r="H49" s="16">
        <v>0</v>
      </c>
      <c r="I49" s="17">
        <v>0</v>
      </c>
      <c r="J49" s="16">
        <v>0</v>
      </c>
      <c r="K49" s="17">
        <v>0</v>
      </c>
      <c r="L49" s="16">
        <v>0</v>
      </c>
      <c r="M49" s="17">
        <v>0</v>
      </c>
      <c r="N49" s="16">
        <v>0</v>
      </c>
      <c r="O49" s="17">
        <v>0</v>
      </c>
      <c r="P49" s="16">
        <v>0</v>
      </c>
      <c r="Q49" s="17">
        <v>0</v>
      </c>
      <c r="R49" s="16">
        <v>0</v>
      </c>
      <c r="S49" s="17">
        <v>0</v>
      </c>
      <c r="T49" s="16">
        <v>35</v>
      </c>
      <c r="U49" s="17">
        <v>0</v>
      </c>
    </row>
    <row r="50" spans="1:21" x14ac:dyDescent="0.25">
      <c r="A50" s="12" t="s">
        <v>156</v>
      </c>
      <c r="B50" s="16">
        <v>766</v>
      </c>
      <c r="C50" s="17">
        <v>7.9772143167076461E-3</v>
      </c>
      <c r="D50" s="16">
        <v>69</v>
      </c>
      <c r="E50" s="17">
        <v>1.1708807059222807E-2</v>
      </c>
      <c r="F50" s="16">
        <v>68</v>
      </c>
      <c r="G50" s="17">
        <v>1.6117563403650153E-2</v>
      </c>
      <c r="H50" s="16">
        <v>25</v>
      </c>
      <c r="I50" s="17">
        <v>2.3234200743494422E-2</v>
      </c>
      <c r="J50" s="16">
        <v>3</v>
      </c>
      <c r="K50" s="17">
        <v>3.8961038961038967E-2</v>
      </c>
      <c r="L50" s="16">
        <v>6</v>
      </c>
      <c r="M50" s="17">
        <v>3.5714285714285712E-2</v>
      </c>
      <c r="N50" s="16">
        <v>1</v>
      </c>
      <c r="O50" s="17">
        <v>3.125E-2</v>
      </c>
      <c r="P50" s="16">
        <v>0</v>
      </c>
      <c r="Q50" s="17">
        <v>0</v>
      </c>
      <c r="R50" s="16">
        <v>2</v>
      </c>
      <c r="S50" s="17">
        <v>4.4444444444444446E-2</v>
      </c>
      <c r="T50" s="16">
        <v>940</v>
      </c>
      <c r="U50" s="17">
        <v>8.7862890501735572E-3</v>
      </c>
    </row>
    <row r="51" spans="1:21" ht="15.75" thickBot="1" x14ac:dyDescent="0.3">
      <c r="A51" s="49" t="s">
        <v>165</v>
      </c>
      <c r="B51" s="19">
        <v>120</v>
      </c>
      <c r="C51" s="20">
        <v>8.3443664400707611E-4</v>
      </c>
      <c r="D51" s="19">
        <v>5</v>
      </c>
      <c r="E51" s="20">
        <v>8.4846427965382673E-4</v>
      </c>
      <c r="F51" s="19">
        <v>6</v>
      </c>
      <c r="G51" s="20">
        <v>1.4221379473808959E-3</v>
      </c>
      <c r="H51" s="19">
        <v>1</v>
      </c>
      <c r="I51" s="20">
        <v>9.2936802973977691E-4</v>
      </c>
      <c r="J51" s="19">
        <v>0</v>
      </c>
      <c r="K51" s="20">
        <v>0</v>
      </c>
      <c r="L51" s="19">
        <v>0</v>
      </c>
      <c r="M51" s="20">
        <v>0</v>
      </c>
      <c r="N51" s="19">
        <v>0</v>
      </c>
      <c r="O51" s="20">
        <v>0</v>
      </c>
      <c r="P51" s="19">
        <v>0</v>
      </c>
      <c r="Q51" s="20">
        <v>0</v>
      </c>
      <c r="R51" s="19">
        <v>0</v>
      </c>
      <c r="S51" s="20">
        <v>0</v>
      </c>
      <c r="T51" s="19">
        <v>132</v>
      </c>
      <c r="U51" s="20">
        <v>8.5792047964657623E-4</v>
      </c>
    </row>
    <row r="52" spans="1:21" ht="15.75" thickBot="1" x14ac:dyDescent="0.3">
      <c r="A52" s="21" t="s">
        <v>66</v>
      </c>
      <c r="B52" s="58">
        <v>93756</v>
      </c>
      <c r="C52" s="23">
        <v>1.0000000000000002</v>
      </c>
      <c r="D52" s="58">
        <v>5893</v>
      </c>
      <c r="E52" s="23">
        <v>1</v>
      </c>
      <c r="F52" s="58">
        <v>4219</v>
      </c>
      <c r="G52" s="23">
        <v>1</v>
      </c>
      <c r="H52" s="58">
        <v>1076</v>
      </c>
      <c r="I52" s="23">
        <v>1</v>
      </c>
      <c r="J52" s="58">
        <v>77</v>
      </c>
      <c r="K52" s="23">
        <v>1</v>
      </c>
      <c r="L52" s="58">
        <v>168</v>
      </c>
      <c r="M52" s="23">
        <v>1</v>
      </c>
      <c r="N52" s="58">
        <v>32</v>
      </c>
      <c r="O52" s="23">
        <v>1</v>
      </c>
      <c r="P52" s="58">
        <v>17</v>
      </c>
      <c r="Q52" s="23">
        <v>1</v>
      </c>
      <c r="R52" s="58">
        <v>48</v>
      </c>
      <c r="S52" s="23">
        <v>1</v>
      </c>
      <c r="T52" s="58">
        <v>105286</v>
      </c>
      <c r="U52" s="23">
        <v>1</v>
      </c>
    </row>
    <row r="53" spans="1:21" x14ac:dyDescent="0.25">
      <c r="T53" s="107"/>
    </row>
    <row r="54" spans="1:21" x14ac:dyDescent="0.25">
      <c r="T54" s="107"/>
    </row>
  </sheetData>
  <mergeCells count="13">
    <mergeCell ref="T3:U3"/>
    <mergeCell ref="A1:U1"/>
    <mergeCell ref="A2:A4"/>
    <mergeCell ref="B2:U2"/>
    <mergeCell ref="B3:C3"/>
    <mergeCell ref="D3:E3"/>
    <mergeCell ref="F3:G3"/>
    <mergeCell ref="H3:I3"/>
    <mergeCell ref="J3:K3"/>
    <mergeCell ref="L3:M3"/>
    <mergeCell ref="N3:O3"/>
    <mergeCell ref="P3:Q3"/>
    <mergeCell ref="R3:S3"/>
  </mergeCells>
  <printOptions horizontalCentered="1"/>
  <pageMargins left="0.7" right="0.7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U56"/>
  <sheetViews>
    <sheetView workbookViewId="0">
      <selection sqref="A1:U1"/>
    </sheetView>
  </sheetViews>
  <sheetFormatPr defaultColWidth="8.85546875" defaultRowHeight="15" x14ac:dyDescent="0.25"/>
  <cols>
    <col min="1" max="1" width="24.7109375" style="89" bestFit="1" customWidth="1"/>
    <col min="2" max="21" width="10.7109375" style="89" customWidth="1"/>
    <col min="22" max="16384" width="8.85546875" style="89"/>
  </cols>
  <sheetData>
    <row r="1" spans="1:21" ht="25.15" customHeight="1" thickTop="1" thickBot="1" x14ac:dyDescent="0.3">
      <c r="A1" s="141" t="s">
        <v>157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3"/>
    </row>
    <row r="2" spans="1:21" ht="25.15" customHeight="1" thickTop="1" thickBot="1" x14ac:dyDescent="0.3">
      <c r="A2" s="144" t="s">
        <v>180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6"/>
    </row>
    <row r="3" spans="1:21" ht="19.899999999999999" customHeight="1" thickTop="1" thickBot="1" x14ac:dyDescent="0.3">
      <c r="A3" s="147" t="s">
        <v>17</v>
      </c>
      <c r="B3" s="138" t="s">
        <v>112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40"/>
    </row>
    <row r="4" spans="1:21" ht="19.899999999999999" customHeight="1" x14ac:dyDescent="0.25">
      <c r="A4" s="147"/>
      <c r="B4" s="149">
        <v>2012</v>
      </c>
      <c r="C4" s="150"/>
      <c r="D4" s="149">
        <v>2013</v>
      </c>
      <c r="E4" s="150"/>
      <c r="F4" s="149">
        <v>2014</v>
      </c>
      <c r="G4" s="150"/>
      <c r="H4" s="136">
        <v>2015</v>
      </c>
      <c r="I4" s="137"/>
      <c r="J4" s="136">
        <v>2016</v>
      </c>
      <c r="K4" s="137"/>
      <c r="L4" s="136">
        <v>2017</v>
      </c>
      <c r="M4" s="137"/>
      <c r="N4" s="136">
        <v>2018</v>
      </c>
      <c r="O4" s="137"/>
      <c r="P4" s="136">
        <v>2019</v>
      </c>
      <c r="Q4" s="137"/>
      <c r="R4" s="136">
        <v>2020</v>
      </c>
      <c r="S4" s="137"/>
      <c r="T4" s="136">
        <v>2021</v>
      </c>
      <c r="U4" s="137"/>
    </row>
    <row r="5" spans="1:21" ht="19.899999999999999" customHeight="1" thickBot="1" x14ac:dyDescent="0.3">
      <c r="A5" s="148"/>
      <c r="B5" s="10" t="s">
        <v>18</v>
      </c>
      <c r="C5" s="11" t="s">
        <v>19</v>
      </c>
      <c r="D5" s="10" t="s">
        <v>18</v>
      </c>
      <c r="E5" s="11" t="s">
        <v>19</v>
      </c>
      <c r="F5" s="10" t="s">
        <v>18</v>
      </c>
      <c r="G5" s="11" t="s">
        <v>19</v>
      </c>
      <c r="H5" s="10" t="s">
        <v>18</v>
      </c>
      <c r="I5" s="11" t="s">
        <v>19</v>
      </c>
      <c r="J5" s="10" t="s">
        <v>18</v>
      </c>
      <c r="K5" s="11" t="s">
        <v>19</v>
      </c>
      <c r="L5" s="10" t="s">
        <v>18</v>
      </c>
      <c r="M5" s="11" t="s">
        <v>19</v>
      </c>
      <c r="N5" s="10" t="s">
        <v>18</v>
      </c>
      <c r="O5" s="11" t="s">
        <v>19</v>
      </c>
      <c r="P5" s="10" t="s">
        <v>18</v>
      </c>
      <c r="Q5" s="11" t="s">
        <v>19</v>
      </c>
      <c r="R5" s="10" t="s">
        <v>18</v>
      </c>
      <c r="S5" s="11" t="s">
        <v>19</v>
      </c>
      <c r="T5" s="10" t="s">
        <v>18</v>
      </c>
      <c r="U5" s="11" t="s">
        <v>19</v>
      </c>
    </row>
    <row r="6" spans="1:21" x14ac:dyDescent="0.25">
      <c r="A6" s="90" t="s">
        <v>20</v>
      </c>
      <c r="B6" s="13">
        <v>12889</v>
      </c>
      <c r="C6" s="14">
        <v>9.5390695540194498E-2</v>
      </c>
      <c r="D6" s="13">
        <v>11936</v>
      </c>
      <c r="E6" s="14">
        <v>9.4187459558417369E-2</v>
      </c>
      <c r="F6" s="13">
        <v>11347</v>
      </c>
      <c r="G6" s="14">
        <v>9.3625974668921988E-2</v>
      </c>
      <c r="H6" s="13">
        <v>11001</v>
      </c>
      <c r="I6" s="14">
        <v>9.4472163301759601E-2</v>
      </c>
      <c r="J6" s="54">
        <v>11051</v>
      </c>
      <c r="K6" s="117">
        <v>9.2182312607397274E-2</v>
      </c>
      <c r="L6" s="54">
        <v>11104</v>
      </c>
      <c r="M6" s="117">
        <v>9.1836143940584397E-2</v>
      </c>
      <c r="N6" s="122">
        <v>11453</v>
      </c>
      <c r="O6" s="30">
        <v>9.3314865360329152E-2</v>
      </c>
      <c r="P6" s="54">
        <v>11204</v>
      </c>
      <c r="Q6" s="117">
        <v>9.3306017755125842E-2</v>
      </c>
      <c r="R6" s="54">
        <v>8943</v>
      </c>
      <c r="S6" s="117">
        <v>9.2995445375704519E-2</v>
      </c>
      <c r="T6" s="54">
        <v>9898</v>
      </c>
      <c r="U6" s="117">
        <v>9.4010599699865124E-2</v>
      </c>
    </row>
    <row r="7" spans="1:21" x14ac:dyDescent="0.25">
      <c r="A7" s="91" t="s">
        <v>21</v>
      </c>
      <c r="B7" s="16">
        <v>3970</v>
      </c>
      <c r="C7" s="17">
        <v>2.9381725602806434E-2</v>
      </c>
      <c r="D7" s="16">
        <v>3893</v>
      </c>
      <c r="E7" s="17">
        <v>3.0719820715559554E-2</v>
      </c>
      <c r="F7" s="16">
        <v>3797</v>
      </c>
      <c r="G7" s="17">
        <v>3.1329675316638474E-2</v>
      </c>
      <c r="H7" s="16">
        <v>3538</v>
      </c>
      <c r="I7" s="17">
        <v>3.0382920985512721E-2</v>
      </c>
      <c r="J7" s="13">
        <v>3607</v>
      </c>
      <c r="K7" s="118">
        <v>3.008791978779133E-2</v>
      </c>
      <c r="L7" s="13">
        <v>3738</v>
      </c>
      <c r="M7" s="118">
        <v>3.0915301337347306E-2</v>
      </c>
      <c r="N7" s="122">
        <v>3653</v>
      </c>
      <c r="O7" s="14">
        <v>2.9763311198924513E-2</v>
      </c>
      <c r="P7" s="13">
        <v>3430</v>
      </c>
      <c r="Q7" s="118">
        <v>2.8564766235280401E-2</v>
      </c>
      <c r="R7" s="13">
        <v>2744</v>
      </c>
      <c r="S7" s="118">
        <v>2.8533993303246474E-2</v>
      </c>
      <c r="T7" s="13">
        <v>2955</v>
      </c>
      <c r="U7" s="118">
        <v>2.806640958911916E-2</v>
      </c>
    </row>
    <row r="8" spans="1:21" x14ac:dyDescent="0.25">
      <c r="A8" s="91" t="s">
        <v>22</v>
      </c>
      <c r="B8" s="16">
        <v>6339</v>
      </c>
      <c r="C8" s="17">
        <v>4.6914548764783376E-2</v>
      </c>
      <c r="D8" s="16">
        <v>5811</v>
      </c>
      <c r="E8" s="17">
        <v>4.5854836418730172E-2</v>
      </c>
      <c r="F8" s="16">
        <v>5589</v>
      </c>
      <c r="G8" s="17">
        <v>4.6115763851644044E-2</v>
      </c>
      <c r="H8" s="16">
        <v>5484</v>
      </c>
      <c r="I8" s="17">
        <v>4.7094386287323847E-2</v>
      </c>
      <c r="J8" s="13">
        <v>5750</v>
      </c>
      <c r="K8" s="118">
        <v>4.7963831100582242E-2</v>
      </c>
      <c r="L8" s="13">
        <v>5707</v>
      </c>
      <c r="M8" s="118">
        <v>4.7200006616436883E-2</v>
      </c>
      <c r="N8" s="122">
        <v>5927</v>
      </c>
      <c r="O8" s="14">
        <v>4.8291033527518644E-2</v>
      </c>
      <c r="P8" s="13">
        <v>5790</v>
      </c>
      <c r="Q8" s="118">
        <v>4.8218657872382949E-2</v>
      </c>
      <c r="R8" s="13">
        <v>4744</v>
      </c>
      <c r="S8" s="118">
        <v>4.9331364515525236E-2</v>
      </c>
      <c r="T8" s="13">
        <v>5030</v>
      </c>
      <c r="U8" s="118">
        <v>4.7774632904659692E-2</v>
      </c>
    </row>
    <row r="9" spans="1:21" x14ac:dyDescent="0.25">
      <c r="A9" s="91" t="s">
        <v>23</v>
      </c>
      <c r="B9" s="16">
        <v>7434</v>
      </c>
      <c r="C9" s="17">
        <v>5.5018576355481873E-2</v>
      </c>
      <c r="D9" s="16">
        <v>7017</v>
      </c>
      <c r="E9" s="17">
        <v>5.5371431276928174E-2</v>
      </c>
      <c r="F9" s="16">
        <v>6820</v>
      </c>
      <c r="G9" s="17">
        <v>5.6272948553983251E-2</v>
      </c>
      <c r="H9" s="16">
        <v>6374</v>
      </c>
      <c r="I9" s="17">
        <v>5.4737348321554011E-2</v>
      </c>
      <c r="J9" s="13">
        <v>6822</v>
      </c>
      <c r="K9" s="118">
        <v>5.6905957524899485E-2</v>
      </c>
      <c r="L9" s="13">
        <v>6806</v>
      </c>
      <c r="M9" s="118">
        <v>5.6289336784907905E-2</v>
      </c>
      <c r="N9" s="122">
        <v>6959</v>
      </c>
      <c r="O9" s="14">
        <v>5.669939300118141E-2</v>
      </c>
      <c r="P9" s="13">
        <v>6834</v>
      </c>
      <c r="Q9" s="118">
        <v>5.6913006545745264E-2</v>
      </c>
      <c r="R9" s="13">
        <v>4958</v>
      </c>
      <c r="S9" s="118">
        <v>5.155668323523907E-2</v>
      </c>
      <c r="T9" s="13">
        <v>5413</v>
      </c>
      <c r="U9" s="118">
        <v>5.1412343521455843E-2</v>
      </c>
    </row>
    <row r="10" spans="1:21" x14ac:dyDescent="0.25">
      <c r="A10" s="91" t="s">
        <v>24</v>
      </c>
      <c r="B10" s="16">
        <v>5649</v>
      </c>
      <c r="C10" s="17">
        <v>4.1807901241877471E-2</v>
      </c>
      <c r="D10" s="16">
        <v>5424</v>
      </c>
      <c r="E10" s="17">
        <v>4.28010037403532E-2</v>
      </c>
      <c r="F10" s="16">
        <v>5278</v>
      </c>
      <c r="G10" s="17">
        <v>4.3549651388258594E-2</v>
      </c>
      <c r="H10" s="16">
        <v>5102</v>
      </c>
      <c r="I10" s="17">
        <v>4.3813923931058762E-2</v>
      </c>
      <c r="J10" s="13">
        <v>5274</v>
      </c>
      <c r="K10" s="118">
        <v>4.399326003903839E-2</v>
      </c>
      <c r="L10" s="13">
        <v>5263</v>
      </c>
      <c r="M10" s="118">
        <v>4.3527884146190174E-2</v>
      </c>
      <c r="N10" s="122">
        <v>5195</v>
      </c>
      <c r="O10" s="14">
        <v>4.232696459852528E-2</v>
      </c>
      <c r="P10" s="13">
        <v>5114</v>
      </c>
      <c r="Q10" s="118">
        <v>4.2588983827179003E-2</v>
      </c>
      <c r="R10" s="13">
        <v>3933</v>
      </c>
      <c r="S10" s="118">
        <v>4.0898030488946198E-2</v>
      </c>
      <c r="T10" s="13">
        <v>4166</v>
      </c>
      <c r="U10" s="118">
        <v>3.9568413654237029E-2</v>
      </c>
    </row>
    <row r="11" spans="1:21" x14ac:dyDescent="0.25">
      <c r="A11" s="91" t="s">
        <v>25</v>
      </c>
      <c r="B11" s="16">
        <v>4928</v>
      </c>
      <c r="C11" s="17">
        <v>3.6471824627362752E-2</v>
      </c>
      <c r="D11" s="16">
        <v>4792</v>
      </c>
      <c r="E11" s="17">
        <v>3.7813866136388742E-2</v>
      </c>
      <c r="F11" s="16">
        <v>4537</v>
      </c>
      <c r="G11" s="17">
        <v>3.7435537769709974E-2</v>
      </c>
      <c r="H11" s="16">
        <v>4490</v>
      </c>
      <c r="I11" s="17">
        <v>3.8558314082801616E-2</v>
      </c>
      <c r="J11" s="13">
        <v>4651</v>
      </c>
      <c r="K11" s="118">
        <v>3.8796483208488351E-2</v>
      </c>
      <c r="L11" s="13">
        <v>4476</v>
      </c>
      <c r="M11" s="118">
        <v>3.7018964362216834E-2</v>
      </c>
      <c r="N11" s="122">
        <v>4540</v>
      </c>
      <c r="O11" s="14">
        <v>3.6990263575997065E-2</v>
      </c>
      <c r="P11" s="13">
        <v>4487</v>
      </c>
      <c r="Q11" s="118">
        <v>3.7367377871050482E-2</v>
      </c>
      <c r="R11" s="13">
        <v>3541</v>
      </c>
      <c r="S11" s="118">
        <v>3.6821745731339554E-2</v>
      </c>
      <c r="T11" s="13">
        <v>3754</v>
      </c>
      <c r="U11" s="118">
        <v>3.565526280797067E-2</v>
      </c>
    </row>
    <row r="12" spans="1:21" x14ac:dyDescent="0.25">
      <c r="A12" s="91" t="s">
        <v>26</v>
      </c>
      <c r="B12" s="16">
        <v>3063</v>
      </c>
      <c r="C12" s="17">
        <v>2.2669074438638821E-2</v>
      </c>
      <c r="D12" s="16">
        <v>2750</v>
      </c>
      <c r="E12" s="17">
        <v>2.1700361409655478E-2</v>
      </c>
      <c r="F12" s="16">
        <v>2651</v>
      </c>
      <c r="G12" s="17">
        <v>2.1873839679854779E-2</v>
      </c>
      <c r="H12" s="16">
        <v>2583</v>
      </c>
      <c r="I12" s="17">
        <v>2.2181765094850019E-2</v>
      </c>
      <c r="J12" s="13">
        <v>2619</v>
      </c>
      <c r="K12" s="118">
        <v>2.1846482374334762E-2</v>
      </c>
      <c r="L12" s="13">
        <v>2696</v>
      </c>
      <c r="M12" s="118">
        <v>2.2297392296813358E-2</v>
      </c>
      <c r="N12" s="122">
        <v>2695</v>
      </c>
      <c r="O12" s="14">
        <v>2.1957876726280197E-2</v>
      </c>
      <c r="P12" s="13">
        <v>2606</v>
      </c>
      <c r="Q12" s="118">
        <v>2.1702560002664933E-2</v>
      </c>
      <c r="R12" s="13">
        <v>2049</v>
      </c>
      <c r="S12" s="118">
        <v>2.1306906806979598E-2</v>
      </c>
      <c r="T12" s="13">
        <v>2300</v>
      </c>
      <c r="U12" s="118">
        <v>2.1845259578671429E-2</v>
      </c>
    </row>
    <row r="13" spans="1:21" x14ac:dyDescent="0.25">
      <c r="A13" s="91" t="s">
        <v>27</v>
      </c>
      <c r="B13" s="16">
        <v>3672</v>
      </c>
      <c r="C13" s="17">
        <v>2.7176245947986205E-2</v>
      </c>
      <c r="D13" s="16">
        <v>3414</v>
      </c>
      <c r="E13" s="17">
        <v>2.6940012310023201E-2</v>
      </c>
      <c r="F13" s="16">
        <v>3286</v>
      </c>
      <c r="G13" s="17">
        <v>2.7113329757828292E-2</v>
      </c>
      <c r="H13" s="16">
        <v>3197</v>
      </c>
      <c r="I13" s="17">
        <v>2.7454550138689703E-2</v>
      </c>
      <c r="J13" s="13">
        <v>3210</v>
      </c>
      <c r="K13" s="118">
        <v>2.677633005789026E-2</v>
      </c>
      <c r="L13" s="13">
        <v>3252</v>
      </c>
      <c r="M13" s="118">
        <v>2.6895815930725906E-2</v>
      </c>
      <c r="N13" s="122">
        <v>3344</v>
      </c>
      <c r="O13" s="14">
        <v>2.7245691937915019E-2</v>
      </c>
      <c r="P13" s="13">
        <v>3173</v>
      </c>
      <c r="Q13" s="118">
        <v>2.6424490747680676E-2</v>
      </c>
      <c r="R13" s="13">
        <v>2598</v>
      </c>
      <c r="S13" s="118">
        <v>2.701578520475012E-2</v>
      </c>
      <c r="T13" s="13">
        <v>2956</v>
      </c>
      <c r="U13" s="118">
        <v>2.8075907528066414E-2</v>
      </c>
    </row>
    <row r="14" spans="1:21" x14ac:dyDescent="0.25">
      <c r="A14" s="91" t="s">
        <v>28</v>
      </c>
      <c r="B14" s="16">
        <v>920</v>
      </c>
      <c r="C14" s="17">
        <v>6.8088633638745391E-3</v>
      </c>
      <c r="D14" s="16">
        <v>908</v>
      </c>
      <c r="E14" s="17">
        <v>7.1650647854426082E-3</v>
      </c>
      <c r="F14" s="16">
        <v>858</v>
      </c>
      <c r="G14" s="17">
        <v>7.0794999793720864E-3</v>
      </c>
      <c r="H14" s="16">
        <v>823</v>
      </c>
      <c r="I14" s="17">
        <v>7.0675929822150846E-3</v>
      </c>
      <c r="J14" s="13">
        <v>826</v>
      </c>
      <c r="K14" s="118">
        <v>6.890108606796683E-3</v>
      </c>
      <c r="L14" s="13">
        <v>932</v>
      </c>
      <c r="M14" s="118">
        <v>7.7081489690764282E-3</v>
      </c>
      <c r="N14" s="122">
        <v>818</v>
      </c>
      <c r="O14" s="14">
        <v>6.6647655517985916E-3</v>
      </c>
      <c r="P14" s="13">
        <v>853</v>
      </c>
      <c r="Q14" s="118">
        <v>7.1037159179866416E-3</v>
      </c>
      <c r="R14" s="13">
        <v>726</v>
      </c>
      <c r="S14" s="118">
        <v>7.5494457500571918E-3</v>
      </c>
      <c r="T14" s="13">
        <v>784</v>
      </c>
      <c r="U14" s="118">
        <v>7.4463841346427825E-3</v>
      </c>
    </row>
    <row r="15" spans="1:21" x14ac:dyDescent="0.25">
      <c r="A15" s="91" t="s">
        <v>29</v>
      </c>
      <c r="B15" s="16">
        <v>1951</v>
      </c>
      <c r="C15" s="17">
        <v>1.443923089447742E-2</v>
      </c>
      <c r="D15" s="16">
        <v>1793</v>
      </c>
      <c r="E15" s="17">
        <v>1.4148635639095372E-2</v>
      </c>
      <c r="F15" s="16">
        <v>1696</v>
      </c>
      <c r="G15" s="17">
        <v>1.3993976649201699E-2</v>
      </c>
      <c r="H15" s="16">
        <v>1688</v>
      </c>
      <c r="I15" s="17">
        <v>1.4495865071663503E-2</v>
      </c>
      <c r="J15" s="13">
        <v>1764</v>
      </c>
      <c r="K15" s="118">
        <v>1.4714469228074274E-2</v>
      </c>
      <c r="L15" s="13">
        <v>1692</v>
      </c>
      <c r="M15" s="118">
        <v>1.3993764008237463E-2</v>
      </c>
      <c r="N15" s="122">
        <v>1752</v>
      </c>
      <c r="O15" s="14">
        <v>1.4274656780869352E-2</v>
      </c>
      <c r="P15" s="13">
        <v>1635</v>
      </c>
      <c r="Q15" s="118">
        <v>1.3616149502823164E-2</v>
      </c>
      <c r="R15" s="13">
        <v>1413</v>
      </c>
      <c r="S15" s="118">
        <v>1.4693342761474951E-2</v>
      </c>
      <c r="T15" s="13">
        <v>1546</v>
      </c>
      <c r="U15" s="118">
        <v>1.4683813612446099E-2</v>
      </c>
    </row>
    <row r="16" spans="1:21" x14ac:dyDescent="0.25">
      <c r="A16" s="91" t="s">
        <v>30</v>
      </c>
      <c r="B16" s="16">
        <v>4689</v>
      </c>
      <c r="C16" s="17">
        <v>3.4703000340443171E-2</v>
      </c>
      <c r="D16" s="16">
        <v>4539</v>
      </c>
      <c r="E16" s="17">
        <v>3.5817432886700439E-2</v>
      </c>
      <c r="F16" s="16">
        <v>4347</v>
      </c>
      <c r="G16" s="17">
        <v>3.586781632905648E-2</v>
      </c>
      <c r="H16" s="16">
        <v>4364</v>
      </c>
      <c r="I16" s="17">
        <v>3.7476276761101615E-2</v>
      </c>
      <c r="J16" s="13">
        <v>4431</v>
      </c>
      <c r="K16" s="118">
        <v>3.6961345322900858E-2</v>
      </c>
      <c r="L16" s="13">
        <v>4372</v>
      </c>
      <c r="M16" s="118">
        <v>3.6158827567384276E-2</v>
      </c>
      <c r="N16" s="122">
        <v>4520</v>
      </c>
      <c r="O16" s="14">
        <v>3.6827310873019097E-2</v>
      </c>
      <c r="P16" s="13">
        <v>4194</v>
      </c>
      <c r="Q16" s="118">
        <v>3.4927297256783098E-2</v>
      </c>
      <c r="R16" s="13">
        <v>3510</v>
      </c>
      <c r="S16" s="118">
        <v>3.6499386477549238E-2</v>
      </c>
      <c r="T16" s="13">
        <v>3663</v>
      </c>
      <c r="U16" s="118">
        <v>3.4790950363771056E-2</v>
      </c>
    </row>
    <row r="17" spans="1:21" x14ac:dyDescent="0.25">
      <c r="A17" s="91" t="s">
        <v>31</v>
      </c>
      <c r="B17" s="16">
        <v>2052</v>
      </c>
      <c r="C17" s="17">
        <v>1.518672567681582E-2</v>
      </c>
      <c r="D17" s="16">
        <v>2011</v>
      </c>
      <c r="E17" s="17">
        <v>1.5868882470842605E-2</v>
      </c>
      <c r="F17" s="16">
        <v>1858</v>
      </c>
      <c r="G17" s="17">
        <v>1.533066545649573E-2</v>
      </c>
      <c r="H17" s="16">
        <v>1871</v>
      </c>
      <c r="I17" s="17">
        <v>1.6067395467465887E-2</v>
      </c>
      <c r="J17" s="13">
        <v>1857</v>
      </c>
      <c r="K17" s="118">
        <v>1.549023206152717E-2</v>
      </c>
      <c r="L17" s="13">
        <v>1890</v>
      </c>
      <c r="M17" s="118">
        <v>1.5631332136860996E-2</v>
      </c>
      <c r="N17" s="122">
        <v>1886</v>
      </c>
      <c r="O17" s="14">
        <v>1.536643989082169E-2</v>
      </c>
      <c r="P17" s="13">
        <v>1752</v>
      </c>
      <c r="Q17" s="118">
        <v>1.4590516164493078E-2</v>
      </c>
      <c r="R17" s="13">
        <v>1507</v>
      </c>
      <c r="S17" s="118">
        <v>1.5670819208452053E-2</v>
      </c>
      <c r="T17" s="13">
        <v>1634</v>
      </c>
      <c r="U17" s="118">
        <v>1.5519632239803967E-2</v>
      </c>
    </row>
    <row r="18" spans="1:21" x14ac:dyDescent="0.25">
      <c r="A18" s="91" t="s">
        <v>32</v>
      </c>
      <c r="B18" s="16">
        <v>2656</v>
      </c>
      <c r="C18" s="17">
        <v>1.9656892493968237E-2</v>
      </c>
      <c r="D18" s="16">
        <v>2592</v>
      </c>
      <c r="E18" s="17">
        <v>2.0453577008664361E-2</v>
      </c>
      <c r="F18" s="16">
        <v>2494</v>
      </c>
      <c r="G18" s="17">
        <v>2.0578406699946369E-2</v>
      </c>
      <c r="H18" s="16">
        <v>2390</v>
      </c>
      <c r="I18" s="17">
        <v>2.0524358721134936E-2</v>
      </c>
      <c r="J18" s="13">
        <v>2569</v>
      </c>
      <c r="K18" s="118">
        <v>2.1429405582155791E-2</v>
      </c>
      <c r="L18" s="13">
        <v>2657</v>
      </c>
      <c r="M18" s="118">
        <v>2.1974840998751147E-2</v>
      </c>
      <c r="N18" s="122">
        <v>2620</v>
      </c>
      <c r="O18" s="14">
        <v>2.1346804090112845E-2</v>
      </c>
      <c r="P18" s="13">
        <v>2453</v>
      </c>
      <c r="Q18" s="118">
        <v>2.0428388214327353E-2</v>
      </c>
      <c r="R18" s="13">
        <v>2106</v>
      </c>
      <c r="S18" s="118">
        <v>2.1899631886529543E-2</v>
      </c>
      <c r="T18" s="13">
        <v>2215</v>
      </c>
      <c r="U18" s="118">
        <v>2.1037934768155311E-2</v>
      </c>
    </row>
    <row r="19" spans="1:21" x14ac:dyDescent="0.25">
      <c r="A19" s="91" t="s">
        <v>33</v>
      </c>
      <c r="B19" s="16">
        <v>1511</v>
      </c>
      <c r="C19" s="17">
        <v>1.1182817981320032E-2</v>
      </c>
      <c r="D19" s="16">
        <v>1392</v>
      </c>
      <c r="E19" s="17">
        <v>1.0984328393541973E-2</v>
      </c>
      <c r="F19" s="16">
        <v>1360</v>
      </c>
      <c r="G19" s="17">
        <v>1.1221585048888155E-2</v>
      </c>
      <c r="H19" s="16">
        <v>1374</v>
      </c>
      <c r="I19" s="17">
        <v>1.1799359365204772E-2</v>
      </c>
      <c r="J19" s="13">
        <v>1509</v>
      </c>
      <c r="K19" s="118">
        <v>1.2587377587961494E-2</v>
      </c>
      <c r="L19" s="13">
        <v>1435</v>
      </c>
      <c r="M19" s="118">
        <v>1.1868233659468534E-2</v>
      </c>
      <c r="N19" s="122">
        <v>1421</v>
      </c>
      <c r="O19" s="14">
        <v>1.1577789546584106E-2</v>
      </c>
      <c r="P19" s="13">
        <v>1359</v>
      </c>
      <c r="Q19" s="118">
        <v>1.1317643531704393E-2</v>
      </c>
      <c r="R19" s="13">
        <v>1195</v>
      </c>
      <c r="S19" s="118">
        <v>1.2426429299336563E-2</v>
      </c>
      <c r="T19" s="13">
        <v>1263</v>
      </c>
      <c r="U19" s="118">
        <v>1.1995896890374788E-2</v>
      </c>
    </row>
    <row r="20" spans="1:21" x14ac:dyDescent="0.25">
      <c r="A20" s="91" t="s">
        <v>34</v>
      </c>
      <c r="B20" s="16">
        <v>673</v>
      </c>
      <c r="C20" s="17">
        <v>4.9808315694430056E-3</v>
      </c>
      <c r="D20" s="16">
        <v>598</v>
      </c>
      <c r="E20" s="17">
        <v>4.7188422265359914E-3</v>
      </c>
      <c r="F20" s="16">
        <v>560</v>
      </c>
      <c r="G20" s="17">
        <v>4.6206526671892408E-3</v>
      </c>
      <c r="H20" s="16">
        <v>546</v>
      </c>
      <c r="I20" s="17">
        <v>4.6888283940333371E-3</v>
      </c>
      <c r="J20" s="13">
        <v>585</v>
      </c>
      <c r="K20" s="118">
        <v>4.879798468494019E-3</v>
      </c>
      <c r="L20" s="13">
        <v>602</v>
      </c>
      <c r="M20" s="118">
        <v>4.9788687547038732E-3</v>
      </c>
      <c r="N20" s="122">
        <v>615</v>
      </c>
      <c r="O20" s="14">
        <v>5.0107956165722899E-3</v>
      </c>
      <c r="P20" s="13">
        <v>560</v>
      </c>
      <c r="Q20" s="118">
        <v>4.6636353037192504E-3</v>
      </c>
      <c r="R20" s="13">
        <v>492</v>
      </c>
      <c r="S20" s="118">
        <v>5.1161533182205766E-3</v>
      </c>
      <c r="T20" s="13">
        <v>575</v>
      </c>
      <c r="U20" s="118">
        <v>5.4613148946678573E-3</v>
      </c>
    </row>
    <row r="21" spans="1:21" x14ac:dyDescent="0.25">
      <c r="A21" s="91" t="s">
        <v>35</v>
      </c>
      <c r="B21" s="16">
        <v>3489</v>
      </c>
      <c r="C21" s="17">
        <v>2.582187421365029E-2</v>
      </c>
      <c r="D21" s="16">
        <v>3569</v>
      </c>
      <c r="E21" s="17">
        <v>2.8163123589476508E-2</v>
      </c>
      <c r="F21" s="16">
        <v>3283</v>
      </c>
      <c r="G21" s="17">
        <v>2.7088576261396921E-2</v>
      </c>
      <c r="H21" s="16">
        <v>3134</v>
      </c>
      <c r="I21" s="17">
        <v>2.6913531477839703E-2</v>
      </c>
      <c r="J21" s="13">
        <v>3128</v>
      </c>
      <c r="K21" s="118">
        <v>2.6092324118716738E-2</v>
      </c>
      <c r="L21" s="13">
        <v>3238</v>
      </c>
      <c r="M21" s="118">
        <v>2.6780028285267675E-2</v>
      </c>
      <c r="N21" s="122">
        <v>3303</v>
      </c>
      <c r="O21" s="14">
        <v>2.6911638896810201E-2</v>
      </c>
      <c r="P21" s="13">
        <v>3218</v>
      </c>
      <c r="Q21" s="118">
        <v>2.6799247156015258E-2</v>
      </c>
      <c r="R21" s="13">
        <v>2583</v>
      </c>
      <c r="S21" s="118">
        <v>2.685980492065803E-2</v>
      </c>
      <c r="T21" s="13">
        <v>2840</v>
      </c>
      <c r="U21" s="118">
        <v>2.697414661018559E-2</v>
      </c>
    </row>
    <row r="22" spans="1:21" x14ac:dyDescent="0.25">
      <c r="A22" s="91" t="s">
        <v>36</v>
      </c>
      <c r="B22" s="16">
        <v>2832</v>
      </c>
      <c r="C22" s="17">
        <v>2.0959457659231191E-2</v>
      </c>
      <c r="D22" s="16">
        <v>2741</v>
      </c>
      <c r="E22" s="17">
        <v>2.162934204504206E-2</v>
      </c>
      <c r="F22" s="16">
        <v>2618</v>
      </c>
      <c r="G22" s="17">
        <v>2.1601551219109699E-2</v>
      </c>
      <c r="H22" s="16">
        <v>2469</v>
      </c>
      <c r="I22" s="17">
        <v>2.1202778946645254E-2</v>
      </c>
      <c r="J22" s="13">
        <v>2386</v>
      </c>
      <c r="K22" s="118">
        <v>1.9902904522780734E-2</v>
      </c>
      <c r="L22" s="13">
        <v>2444</v>
      </c>
      <c r="M22" s="118">
        <v>2.0213214678565225E-2</v>
      </c>
      <c r="N22" s="122">
        <v>2508</v>
      </c>
      <c r="O22" s="14">
        <v>2.0434268953436266E-2</v>
      </c>
      <c r="P22" s="13">
        <v>2537</v>
      </c>
      <c r="Q22" s="118">
        <v>2.112793350988524E-2</v>
      </c>
      <c r="R22" s="13">
        <v>2039</v>
      </c>
      <c r="S22" s="118">
        <v>2.1202919950918206E-2</v>
      </c>
      <c r="T22" s="13">
        <v>2186</v>
      </c>
      <c r="U22" s="118">
        <v>2.0762494538685106E-2</v>
      </c>
    </row>
    <row r="23" spans="1:21" x14ac:dyDescent="0.25">
      <c r="A23" s="91" t="s">
        <v>37</v>
      </c>
      <c r="B23" s="16">
        <v>1394</v>
      </c>
      <c r="C23" s="17">
        <v>1.0316908183957725E-2</v>
      </c>
      <c r="D23" s="16">
        <v>1263</v>
      </c>
      <c r="E23" s="17">
        <v>9.9663841674163152E-3</v>
      </c>
      <c r="F23" s="16">
        <v>1264</v>
      </c>
      <c r="G23" s="17">
        <v>1.0429473163084286E-2</v>
      </c>
      <c r="H23" s="16">
        <v>1207</v>
      </c>
      <c r="I23" s="17">
        <v>1.0365230534062707E-2</v>
      </c>
      <c r="J23" s="13">
        <v>1194</v>
      </c>
      <c r="K23" s="118">
        <v>9.959793797233947E-3</v>
      </c>
      <c r="L23" s="13">
        <v>1225</v>
      </c>
      <c r="M23" s="118">
        <v>1.013141897759509E-2</v>
      </c>
      <c r="N23" s="122">
        <v>1259</v>
      </c>
      <c r="O23" s="14">
        <v>1.0257872652462623E-2</v>
      </c>
      <c r="P23" s="13">
        <v>1225</v>
      </c>
      <c r="Q23" s="118">
        <v>1.0201702226885857E-2</v>
      </c>
      <c r="R23" s="13">
        <v>1040</v>
      </c>
      <c r="S23" s="118">
        <v>1.0814633030384959E-2</v>
      </c>
      <c r="T23" s="13">
        <v>1113</v>
      </c>
      <c r="U23" s="118">
        <v>1.0571206048287519E-2</v>
      </c>
    </row>
    <row r="24" spans="1:21" x14ac:dyDescent="0.25">
      <c r="A24" s="91" t="s">
        <v>38</v>
      </c>
      <c r="B24" s="16">
        <v>6744</v>
      </c>
      <c r="C24" s="17">
        <v>4.9911928832575968E-2</v>
      </c>
      <c r="D24" s="16">
        <v>6406</v>
      </c>
      <c r="E24" s="17">
        <v>5.0550005523728361E-2</v>
      </c>
      <c r="F24" s="16">
        <v>6101</v>
      </c>
      <c r="G24" s="17">
        <v>5.0340360575931352E-2</v>
      </c>
      <c r="H24" s="16">
        <v>5651</v>
      </c>
      <c r="I24" s="17">
        <v>4.8528515118465912E-2</v>
      </c>
      <c r="J24" s="13">
        <v>5848</v>
      </c>
      <c r="K24" s="118">
        <v>4.8781301613253031E-2</v>
      </c>
      <c r="L24" s="13">
        <v>6012</v>
      </c>
      <c r="M24" s="118">
        <v>4.9722523178205448E-2</v>
      </c>
      <c r="N24" s="122">
        <v>5949</v>
      </c>
      <c r="O24" s="14">
        <v>4.8470281500794396E-2</v>
      </c>
      <c r="P24" s="13">
        <v>4763</v>
      </c>
      <c r="Q24" s="118">
        <v>3.9665883842169257E-2</v>
      </c>
      <c r="R24" s="13">
        <v>3822</v>
      </c>
      <c r="S24" s="118">
        <v>3.9743776386664723E-2</v>
      </c>
      <c r="T24" s="13">
        <v>4085</v>
      </c>
      <c r="U24" s="118">
        <v>3.8799080599509907E-2</v>
      </c>
    </row>
    <row r="25" spans="1:21" x14ac:dyDescent="0.25">
      <c r="A25" s="91" t="s">
        <v>39</v>
      </c>
      <c r="B25" s="16">
        <v>1901</v>
      </c>
      <c r="C25" s="17">
        <v>1.4069183972527717E-2</v>
      </c>
      <c r="D25" s="16">
        <v>1759</v>
      </c>
      <c r="E25" s="17">
        <v>1.3880340261666903E-2</v>
      </c>
      <c r="F25" s="16">
        <v>1691</v>
      </c>
      <c r="G25" s="17">
        <v>1.3952720821816082E-2</v>
      </c>
      <c r="H25" s="16">
        <v>1610</v>
      </c>
      <c r="I25" s="17">
        <v>1.3826032443944456E-2</v>
      </c>
      <c r="J25" s="13">
        <v>1665</v>
      </c>
      <c r="K25" s="118">
        <v>1.38886571795599E-2</v>
      </c>
      <c r="L25" s="13">
        <v>1722</v>
      </c>
      <c r="M25" s="118">
        <v>1.424188039136224E-2</v>
      </c>
      <c r="N25" s="122">
        <v>1681</v>
      </c>
      <c r="O25" s="14">
        <v>1.3696174685297593E-2</v>
      </c>
      <c r="P25" s="13">
        <v>1441</v>
      </c>
      <c r="Q25" s="118">
        <v>1.2000532986891854E-2</v>
      </c>
      <c r="R25" s="13">
        <v>1172</v>
      </c>
      <c r="S25" s="118">
        <v>1.2187259530395358E-2</v>
      </c>
      <c r="T25" s="13">
        <v>1292</v>
      </c>
      <c r="U25" s="118">
        <v>1.2271337119844994E-2</v>
      </c>
    </row>
    <row r="26" spans="1:21" x14ac:dyDescent="0.25">
      <c r="A26" s="91" t="s">
        <v>40</v>
      </c>
      <c r="B26" s="16">
        <v>3571</v>
      </c>
      <c r="C26" s="17">
        <v>2.6428751165647805E-2</v>
      </c>
      <c r="D26" s="16">
        <v>3402</v>
      </c>
      <c r="E26" s="17">
        <v>2.6845319823871977E-2</v>
      </c>
      <c r="F26" s="16">
        <v>3218</v>
      </c>
      <c r="G26" s="17">
        <v>2.6552250505383887E-2</v>
      </c>
      <c r="H26" s="16">
        <v>3165</v>
      </c>
      <c r="I26" s="17">
        <v>2.7179747009369069E-2</v>
      </c>
      <c r="J26" s="13">
        <v>3136</v>
      </c>
      <c r="K26" s="118">
        <v>2.6159056405465373E-2</v>
      </c>
      <c r="L26" s="13">
        <v>3210</v>
      </c>
      <c r="M26" s="118">
        <v>2.6548452994351216E-2</v>
      </c>
      <c r="N26" s="122">
        <v>3338</v>
      </c>
      <c r="O26" s="14">
        <v>2.719680612702163E-2</v>
      </c>
      <c r="P26" s="13">
        <v>3163</v>
      </c>
      <c r="Q26" s="118">
        <v>2.6341211545828545E-2</v>
      </c>
      <c r="R26" s="13">
        <v>2559</v>
      </c>
      <c r="S26" s="118">
        <v>2.6610236466110684E-2</v>
      </c>
      <c r="T26" s="13">
        <v>2807</v>
      </c>
      <c r="U26" s="118">
        <v>2.666071462492639E-2</v>
      </c>
    </row>
    <row r="27" spans="1:21" x14ac:dyDescent="0.25">
      <c r="A27" s="91" t="s">
        <v>41</v>
      </c>
      <c r="B27" s="16">
        <v>946</v>
      </c>
      <c r="C27" s="17">
        <v>7.0012877632883849E-3</v>
      </c>
      <c r="D27" s="16">
        <v>1014</v>
      </c>
      <c r="E27" s="17">
        <v>8.001515079778419E-3</v>
      </c>
      <c r="F27" s="16">
        <v>916</v>
      </c>
      <c r="G27" s="17">
        <v>7.5580675770452578E-3</v>
      </c>
      <c r="H27" s="16">
        <v>793</v>
      </c>
      <c r="I27" s="17">
        <v>6.8099650484769892E-3</v>
      </c>
      <c r="J27" s="13">
        <v>863</v>
      </c>
      <c r="K27" s="118">
        <v>7.1987454330091245E-3</v>
      </c>
      <c r="L27" s="13">
        <v>933</v>
      </c>
      <c r="M27" s="118">
        <v>7.716419515180587E-3</v>
      </c>
      <c r="N27" s="122">
        <v>949</v>
      </c>
      <c r="O27" s="14">
        <v>7.7321057563042332E-3</v>
      </c>
      <c r="P27" s="13">
        <v>1270</v>
      </c>
      <c r="Q27" s="118">
        <v>1.0576458635220441E-2</v>
      </c>
      <c r="R27" s="13">
        <v>1011</v>
      </c>
      <c r="S27" s="118">
        <v>1.0513071147806917E-2</v>
      </c>
      <c r="T27" s="13">
        <v>1149</v>
      </c>
      <c r="U27" s="118">
        <v>1.0913131850388468E-2</v>
      </c>
    </row>
    <row r="28" spans="1:21" x14ac:dyDescent="0.25">
      <c r="A28" s="91" t="s">
        <v>42</v>
      </c>
      <c r="B28" s="16">
        <v>4920</v>
      </c>
      <c r="C28" s="17">
        <v>3.6412617119850797E-2</v>
      </c>
      <c r="D28" s="16">
        <v>4490</v>
      </c>
      <c r="E28" s="17">
        <v>3.543077190158294E-2</v>
      </c>
      <c r="F28" s="16">
        <v>4374</v>
      </c>
      <c r="G28" s="17">
        <v>3.6090597796938816E-2</v>
      </c>
      <c r="H28" s="16">
        <v>4118</v>
      </c>
      <c r="I28" s="17">
        <v>3.5363727704449233E-2</v>
      </c>
      <c r="J28" s="13">
        <v>4313</v>
      </c>
      <c r="K28" s="118">
        <v>3.5977044093358466E-2</v>
      </c>
      <c r="L28" s="13">
        <v>4068</v>
      </c>
      <c r="M28" s="118">
        <v>3.3644581551719857E-2</v>
      </c>
      <c r="N28" s="122">
        <v>4293</v>
      </c>
      <c r="O28" s="14">
        <v>3.497779769421925E-2</v>
      </c>
      <c r="P28" s="13">
        <v>3934</v>
      </c>
      <c r="Q28" s="118">
        <v>3.2762038008627724E-2</v>
      </c>
      <c r="R28" s="13">
        <v>3027</v>
      </c>
      <c r="S28" s="118">
        <v>3.1476821329783918E-2</v>
      </c>
      <c r="T28" s="13">
        <v>3492</v>
      </c>
      <c r="U28" s="118">
        <v>3.3166802803791577E-2</v>
      </c>
    </row>
    <row r="29" spans="1:21" x14ac:dyDescent="0.25">
      <c r="A29" s="91" t="s">
        <v>43</v>
      </c>
      <c r="B29" s="16">
        <v>2521</v>
      </c>
      <c r="C29" s="17">
        <v>1.8657765804704036E-2</v>
      </c>
      <c r="D29" s="16">
        <v>2247</v>
      </c>
      <c r="E29" s="17">
        <v>1.7731168031816676E-2</v>
      </c>
      <c r="F29" s="16">
        <v>2208</v>
      </c>
      <c r="G29" s="17">
        <v>1.8218573373489005E-2</v>
      </c>
      <c r="H29" s="16">
        <v>2189</v>
      </c>
      <c r="I29" s="17">
        <v>1.8798251565089699E-2</v>
      </c>
      <c r="J29" s="13">
        <v>2197</v>
      </c>
      <c r="K29" s="118">
        <v>1.8326354248344206E-2</v>
      </c>
      <c r="L29" s="13">
        <v>2233</v>
      </c>
      <c r="M29" s="118">
        <v>1.8468129450587623E-2</v>
      </c>
      <c r="N29" s="122">
        <v>2232</v>
      </c>
      <c r="O29" s="14">
        <v>1.8185521652340407E-2</v>
      </c>
      <c r="P29" s="13">
        <v>2190</v>
      </c>
      <c r="Q29" s="118">
        <v>1.8238145205616351E-2</v>
      </c>
      <c r="R29" s="13">
        <v>1757</v>
      </c>
      <c r="S29" s="118">
        <v>1.8270490609986902E-2</v>
      </c>
      <c r="T29" s="13">
        <v>1973</v>
      </c>
      <c r="U29" s="118">
        <v>1.873943354292119E-2</v>
      </c>
    </row>
    <row r="30" spans="1:21" x14ac:dyDescent="0.25">
      <c r="A30" s="91" t="s">
        <v>161</v>
      </c>
      <c r="B30" s="112"/>
      <c r="C30" s="113"/>
      <c r="D30" s="112"/>
      <c r="E30" s="113"/>
      <c r="F30" s="112"/>
      <c r="G30" s="113"/>
      <c r="H30" s="112"/>
      <c r="I30" s="113"/>
      <c r="J30" s="111"/>
      <c r="K30" s="119"/>
      <c r="L30" s="111"/>
      <c r="M30" s="119"/>
      <c r="N30" s="123"/>
      <c r="O30" s="127"/>
      <c r="P30" s="13">
        <v>1336</v>
      </c>
      <c r="Q30" s="118">
        <v>1.1126101367444494E-2</v>
      </c>
      <c r="R30" s="13">
        <v>956</v>
      </c>
      <c r="S30" s="118">
        <v>9.9411434394692504E-3</v>
      </c>
      <c r="T30" s="13">
        <v>1088</v>
      </c>
      <c r="U30" s="118">
        <v>1.0333757574606311E-2</v>
      </c>
    </row>
    <row r="31" spans="1:21" x14ac:dyDescent="0.25">
      <c r="A31" s="91" t="s">
        <v>44</v>
      </c>
      <c r="B31" s="16">
        <v>2416</v>
      </c>
      <c r="C31" s="17">
        <v>1.7880667268609658E-2</v>
      </c>
      <c r="D31" s="16">
        <v>2119</v>
      </c>
      <c r="E31" s="17">
        <v>1.672111484620362E-2</v>
      </c>
      <c r="F31" s="16">
        <v>2024</v>
      </c>
      <c r="G31" s="17">
        <v>1.6700358925698256E-2</v>
      </c>
      <c r="H31" s="16">
        <v>1948</v>
      </c>
      <c r="I31" s="17">
        <v>1.6728640497393664E-2</v>
      </c>
      <c r="J31" s="13">
        <v>1930</v>
      </c>
      <c r="K31" s="118">
        <v>1.6099164178108475E-2</v>
      </c>
      <c r="L31" s="13">
        <v>1991</v>
      </c>
      <c r="M31" s="118">
        <v>1.6466657293381082E-2</v>
      </c>
      <c r="N31" s="122">
        <v>1909</v>
      </c>
      <c r="O31" s="14">
        <v>1.5553835499246344E-2</v>
      </c>
      <c r="P31" s="13">
        <v>1030</v>
      </c>
      <c r="Q31" s="118">
        <v>8.5777577907693338E-3</v>
      </c>
      <c r="R31" s="13">
        <v>739</v>
      </c>
      <c r="S31" s="118">
        <v>7.6846286629370045E-3</v>
      </c>
      <c r="T31" s="13">
        <v>901</v>
      </c>
      <c r="U31" s="118">
        <v>8.5576429914708506E-3</v>
      </c>
    </row>
    <row r="32" spans="1:21" ht="15.75" customHeight="1" x14ac:dyDescent="0.25">
      <c r="A32" s="91" t="s">
        <v>45</v>
      </c>
      <c r="B32" s="16">
        <v>1774</v>
      </c>
      <c r="C32" s="17">
        <v>1.3129264790775471E-2</v>
      </c>
      <c r="D32" s="16">
        <v>1547</v>
      </c>
      <c r="E32" s="17">
        <v>1.2207439672995282E-2</v>
      </c>
      <c r="F32" s="16">
        <v>1489</v>
      </c>
      <c r="G32" s="17">
        <v>1.2285985395437106E-2</v>
      </c>
      <c r="H32" s="16">
        <v>1405</v>
      </c>
      <c r="I32" s="17">
        <v>1.2065574896734137E-2</v>
      </c>
      <c r="J32" s="13">
        <v>1450</v>
      </c>
      <c r="K32" s="118">
        <v>1.2095226973190303E-2</v>
      </c>
      <c r="L32" s="13">
        <v>1535</v>
      </c>
      <c r="M32" s="118">
        <v>1.2695288269884461E-2</v>
      </c>
      <c r="N32" s="122">
        <v>1483</v>
      </c>
      <c r="O32" s="14">
        <v>1.2082942925815783E-2</v>
      </c>
      <c r="P32" s="13">
        <v>834</v>
      </c>
      <c r="Q32" s="118">
        <v>6.9454854344675968E-3</v>
      </c>
      <c r="R32" s="13">
        <v>678</v>
      </c>
      <c r="S32" s="118">
        <v>7.0503088409625027E-3</v>
      </c>
      <c r="T32" s="13">
        <v>763</v>
      </c>
      <c r="U32" s="118">
        <v>7.2469274167505648E-3</v>
      </c>
    </row>
    <row r="33" spans="1:21" ht="15.75" customHeight="1" x14ac:dyDescent="0.25">
      <c r="A33" s="91" t="s">
        <v>160</v>
      </c>
      <c r="B33" s="16">
        <v>1739</v>
      </c>
      <c r="C33" s="17">
        <v>1.2870231945410678E-2</v>
      </c>
      <c r="D33" s="16">
        <v>1530</v>
      </c>
      <c r="E33" s="17">
        <v>1.2073291984281047E-2</v>
      </c>
      <c r="F33" s="16">
        <v>1589</v>
      </c>
      <c r="G33" s="17">
        <v>1.311110194314947E-2</v>
      </c>
      <c r="H33" s="16">
        <v>1532</v>
      </c>
      <c r="I33" s="17">
        <v>1.3156199816225407E-2</v>
      </c>
      <c r="J33" s="13">
        <v>1611</v>
      </c>
      <c r="K33" s="118">
        <v>1.3438214244006607E-2</v>
      </c>
      <c r="L33" s="13">
        <v>1663</v>
      </c>
      <c r="M33" s="118">
        <v>1.3753918171216843E-2</v>
      </c>
      <c r="N33" s="122">
        <v>1655</v>
      </c>
      <c r="O33" s="14">
        <v>1.3484336171426243E-2</v>
      </c>
      <c r="P33" s="13">
        <v>2914</v>
      </c>
      <c r="Q33" s="118">
        <v>2.4267559419710524E-2</v>
      </c>
      <c r="R33" s="13">
        <v>2205</v>
      </c>
      <c r="S33" s="118">
        <v>2.2929101761537344E-2</v>
      </c>
      <c r="T33" s="13">
        <v>2477</v>
      </c>
      <c r="U33" s="118">
        <v>2.3526394772334404E-2</v>
      </c>
    </row>
    <row r="34" spans="1:21" ht="15.75" customHeight="1" x14ac:dyDescent="0.25">
      <c r="A34" s="91" t="s">
        <v>46</v>
      </c>
      <c r="B34" s="16">
        <v>1253</v>
      </c>
      <c r="C34" s="17">
        <v>9.2733758640595621E-3</v>
      </c>
      <c r="D34" s="16">
        <v>1185</v>
      </c>
      <c r="E34" s="17">
        <v>9.3508830074333603E-3</v>
      </c>
      <c r="F34" s="16">
        <v>1112</v>
      </c>
      <c r="G34" s="17">
        <v>9.1752960105614921E-3</v>
      </c>
      <c r="H34" s="16">
        <v>1018</v>
      </c>
      <c r="I34" s="17">
        <v>8.7421745515127054E-3</v>
      </c>
      <c r="J34" s="13">
        <v>1088</v>
      </c>
      <c r="K34" s="118">
        <v>9.0755909978145182E-3</v>
      </c>
      <c r="L34" s="13">
        <v>1164</v>
      </c>
      <c r="M34" s="118">
        <v>9.6269156652413757E-3</v>
      </c>
      <c r="N34" s="122">
        <v>1141</v>
      </c>
      <c r="O34" s="14">
        <v>9.2964517048926554E-3</v>
      </c>
      <c r="P34" s="13">
        <v>1128</v>
      </c>
      <c r="Q34" s="118">
        <v>9.3938939689202014E-3</v>
      </c>
      <c r="R34" s="13">
        <v>873</v>
      </c>
      <c r="S34" s="118">
        <v>9.0780525341596814E-3</v>
      </c>
      <c r="T34" s="13">
        <v>1099</v>
      </c>
      <c r="U34" s="118">
        <v>1.0438234903026044E-2</v>
      </c>
    </row>
    <row r="35" spans="1:21" ht="15.75" customHeight="1" x14ac:dyDescent="0.25">
      <c r="A35" s="91" t="s">
        <v>47</v>
      </c>
      <c r="B35" s="16">
        <v>7772</v>
      </c>
      <c r="C35" s="17">
        <v>5.7520093547861868E-2</v>
      </c>
      <c r="D35" s="16">
        <v>7043</v>
      </c>
      <c r="E35" s="17">
        <v>5.5576598330255828E-2</v>
      </c>
      <c r="F35" s="16">
        <v>6602</v>
      </c>
      <c r="G35" s="17">
        <v>5.4474194479970296E-2</v>
      </c>
      <c r="H35" s="16">
        <v>6363</v>
      </c>
      <c r="I35" s="17">
        <v>5.4642884745850044E-2</v>
      </c>
      <c r="J35" s="13">
        <v>6514</v>
      </c>
      <c r="K35" s="118">
        <v>5.4336764485076995E-2</v>
      </c>
      <c r="L35" s="13">
        <v>6531</v>
      </c>
      <c r="M35" s="118">
        <v>5.4014936606264115E-2</v>
      </c>
      <c r="N35" s="122">
        <v>6668</v>
      </c>
      <c r="O35" s="14">
        <v>5.4328431172852076E-2</v>
      </c>
      <c r="P35" s="13">
        <v>6558</v>
      </c>
      <c r="Q35" s="118">
        <v>5.4614500574626509E-2</v>
      </c>
      <c r="R35" s="13">
        <v>5115</v>
      </c>
      <c r="S35" s="118">
        <v>5.3189276875402945E-2</v>
      </c>
      <c r="T35" s="13">
        <v>5797</v>
      </c>
      <c r="U35" s="118">
        <v>5.5059552077199238E-2</v>
      </c>
    </row>
    <row r="36" spans="1:21" x14ac:dyDescent="0.25">
      <c r="A36" s="91" t="s">
        <v>48</v>
      </c>
      <c r="B36" s="16">
        <v>3577</v>
      </c>
      <c r="C36" s="17">
        <v>2.6473156796281767E-2</v>
      </c>
      <c r="D36" s="16">
        <v>3276</v>
      </c>
      <c r="E36" s="17">
        <v>2.5851048719284123E-2</v>
      </c>
      <c r="F36" s="16">
        <v>3043</v>
      </c>
      <c r="G36" s="17">
        <v>2.5108296546887249E-2</v>
      </c>
      <c r="H36" s="16">
        <v>2968</v>
      </c>
      <c r="I36" s="17">
        <v>2.548799024448891E-2</v>
      </c>
      <c r="J36" s="13">
        <v>3099</v>
      </c>
      <c r="K36" s="118">
        <v>2.5850419579252933E-2</v>
      </c>
      <c r="L36" s="13">
        <v>2970</v>
      </c>
      <c r="M36" s="118">
        <v>2.4563521929352995E-2</v>
      </c>
      <c r="N36" s="122">
        <v>3113</v>
      </c>
      <c r="O36" s="14">
        <v>2.5363588218519573E-2</v>
      </c>
      <c r="P36" s="13">
        <v>3097</v>
      </c>
      <c r="Q36" s="118">
        <v>2.579156881360449E-2</v>
      </c>
      <c r="R36" s="13">
        <v>2372</v>
      </c>
      <c r="S36" s="118">
        <v>2.4665682257762618E-2</v>
      </c>
      <c r="T36" s="13">
        <v>2665</v>
      </c>
      <c r="U36" s="118">
        <v>2.5312007294417113E-2</v>
      </c>
    </row>
    <row r="37" spans="1:21" x14ac:dyDescent="0.25">
      <c r="A37" s="91" t="s">
        <v>49</v>
      </c>
      <c r="B37" s="16">
        <v>882</v>
      </c>
      <c r="C37" s="17">
        <v>6.5276277031927647E-3</v>
      </c>
      <c r="D37" s="16">
        <v>823</v>
      </c>
      <c r="E37" s="17">
        <v>6.4943263418714391E-3</v>
      </c>
      <c r="F37" s="16">
        <v>740</v>
      </c>
      <c r="G37" s="17">
        <v>6.1058624530714962E-3</v>
      </c>
      <c r="H37" s="16">
        <v>790</v>
      </c>
      <c r="I37" s="17">
        <v>6.7842022551031804E-3</v>
      </c>
      <c r="J37" s="13">
        <v>759</v>
      </c>
      <c r="K37" s="118">
        <v>6.3312257052768554E-3</v>
      </c>
      <c r="L37" s="13">
        <v>777</v>
      </c>
      <c r="M37" s="118">
        <v>6.4262143229317425E-3</v>
      </c>
      <c r="N37" s="122">
        <v>804</v>
      </c>
      <c r="O37" s="14">
        <v>6.5506986597140184E-3</v>
      </c>
      <c r="P37" s="13">
        <v>844</v>
      </c>
      <c r="Q37" s="118">
        <v>7.0287646363197268E-3</v>
      </c>
      <c r="R37" s="13">
        <v>679</v>
      </c>
      <c r="S37" s="118">
        <v>7.0607075265686414E-3</v>
      </c>
      <c r="T37" s="13">
        <v>683</v>
      </c>
      <c r="U37" s="118">
        <v>6.4870923009706901E-3</v>
      </c>
    </row>
    <row r="38" spans="1:21" x14ac:dyDescent="0.25">
      <c r="A38" s="91" t="s">
        <v>50</v>
      </c>
      <c r="B38" s="16">
        <v>5655</v>
      </c>
      <c r="C38" s="17">
        <v>4.1852306872511437E-2</v>
      </c>
      <c r="D38" s="16">
        <v>5298</v>
      </c>
      <c r="E38" s="17">
        <v>4.1806732635765349E-2</v>
      </c>
      <c r="F38" s="16">
        <v>4989</v>
      </c>
      <c r="G38" s="17">
        <v>4.1165064565369856E-2</v>
      </c>
      <c r="H38" s="16">
        <v>4578</v>
      </c>
      <c r="I38" s="17">
        <v>3.9314022688433363E-2</v>
      </c>
      <c r="J38" s="13">
        <v>4695</v>
      </c>
      <c r="K38" s="118">
        <v>3.9163510785605843E-2</v>
      </c>
      <c r="L38" s="13">
        <v>4774</v>
      </c>
      <c r="M38" s="118">
        <v>3.9483587101256296E-2</v>
      </c>
      <c r="N38" s="122">
        <v>4844</v>
      </c>
      <c r="O38" s="14">
        <v>3.9467144661262069E-2</v>
      </c>
      <c r="P38" s="13">
        <v>4607</v>
      </c>
      <c r="Q38" s="118">
        <v>3.8366728293276038E-2</v>
      </c>
      <c r="R38" s="13">
        <v>3707</v>
      </c>
      <c r="S38" s="118">
        <v>3.8547927541958696E-2</v>
      </c>
      <c r="T38" s="13">
        <v>4099</v>
      </c>
      <c r="U38" s="118">
        <v>3.8932051744771393E-2</v>
      </c>
    </row>
    <row r="39" spans="1:21" x14ac:dyDescent="0.25">
      <c r="A39" s="91" t="s">
        <v>51</v>
      </c>
      <c r="B39" s="16">
        <v>3614</v>
      </c>
      <c r="C39" s="17">
        <v>2.6746991518524547E-2</v>
      </c>
      <c r="D39" s="16">
        <v>3421</v>
      </c>
      <c r="E39" s="17">
        <v>2.6995249593611412E-2</v>
      </c>
      <c r="F39" s="16">
        <v>3185</v>
      </c>
      <c r="G39" s="17">
        <v>2.6279962044638804E-2</v>
      </c>
      <c r="H39" s="16">
        <v>3087</v>
      </c>
      <c r="I39" s="17">
        <v>2.650991438165002E-2</v>
      </c>
      <c r="J39" s="13">
        <v>3180</v>
      </c>
      <c r="K39" s="118">
        <v>2.6526083982582872E-2</v>
      </c>
      <c r="L39" s="13">
        <v>3065</v>
      </c>
      <c r="M39" s="118">
        <v>2.5349223809248124E-2</v>
      </c>
      <c r="N39" s="122">
        <v>3168</v>
      </c>
      <c r="O39" s="14">
        <v>2.5811708151708967E-2</v>
      </c>
      <c r="P39" s="13">
        <v>2512</v>
      </c>
      <c r="Q39" s="118">
        <v>2.0919735505254916E-2</v>
      </c>
      <c r="R39" s="13">
        <v>2112</v>
      </c>
      <c r="S39" s="118">
        <v>2.1962024000166377E-2</v>
      </c>
      <c r="T39" s="13">
        <v>2238</v>
      </c>
      <c r="U39" s="118">
        <v>2.1256387363942024E-2</v>
      </c>
    </row>
    <row r="40" spans="1:21" x14ac:dyDescent="0.25">
      <c r="A40" s="91" t="s">
        <v>52</v>
      </c>
      <c r="B40" s="16">
        <v>2633</v>
      </c>
      <c r="C40" s="17">
        <v>1.948667090987137E-2</v>
      </c>
      <c r="D40" s="16">
        <v>2343</v>
      </c>
      <c r="E40" s="17">
        <v>1.8488707921026467E-2</v>
      </c>
      <c r="F40" s="16">
        <v>2269</v>
      </c>
      <c r="G40" s="17">
        <v>1.8721894467593547E-2</v>
      </c>
      <c r="H40" s="16">
        <v>2114</v>
      </c>
      <c r="I40" s="17">
        <v>1.815418173074446E-2</v>
      </c>
      <c r="J40" s="13">
        <v>2084</v>
      </c>
      <c r="K40" s="118">
        <v>1.738376069801972E-2</v>
      </c>
      <c r="L40" s="13">
        <v>2111</v>
      </c>
      <c r="M40" s="118">
        <v>1.7459122825880191E-2</v>
      </c>
      <c r="N40" s="122">
        <v>2139</v>
      </c>
      <c r="O40" s="14">
        <v>1.7427791583492891E-2</v>
      </c>
      <c r="P40" s="13">
        <v>2136</v>
      </c>
      <c r="Q40" s="118">
        <v>1.778843751561485E-2</v>
      </c>
      <c r="R40" s="13">
        <v>1755</v>
      </c>
      <c r="S40" s="118">
        <v>1.8249693238774619E-2</v>
      </c>
      <c r="T40" s="13">
        <v>1949</v>
      </c>
      <c r="U40" s="118">
        <v>1.8511483008187224E-2</v>
      </c>
    </row>
    <row r="41" spans="1:21" x14ac:dyDescent="0.25">
      <c r="A41" s="91" t="s">
        <v>53</v>
      </c>
      <c r="B41" s="16">
        <v>210</v>
      </c>
      <c r="C41" s="17">
        <v>1.5541970721887535E-3</v>
      </c>
      <c r="D41" s="16">
        <v>173</v>
      </c>
      <c r="E41" s="17">
        <v>1.3651500086801446E-3</v>
      </c>
      <c r="F41" s="16">
        <v>149</v>
      </c>
      <c r="G41" s="17">
        <v>1.2294236560914228E-3</v>
      </c>
      <c r="H41" s="16">
        <v>152</v>
      </c>
      <c r="I41" s="17">
        <v>1.305314864273017E-3</v>
      </c>
      <c r="J41" s="13">
        <v>142</v>
      </c>
      <c r="K41" s="118">
        <v>1.1844980897882918E-3</v>
      </c>
      <c r="L41" s="13">
        <v>172</v>
      </c>
      <c r="M41" s="118">
        <v>1.4225339299153922E-3</v>
      </c>
      <c r="N41" s="122">
        <v>159</v>
      </c>
      <c r="O41" s="14">
        <v>1.2954739886747871E-3</v>
      </c>
      <c r="P41" s="13">
        <v>170</v>
      </c>
      <c r="Q41" s="118">
        <v>1.4157464314862006E-3</v>
      </c>
      <c r="R41" s="13">
        <v>122</v>
      </c>
      <c r="S41" s="118">
        <v>1.2686396439490046E-3</v>
      </c>
      <c r="T41" s="13">
        <v>154</v>
      </c>
      <c r="U41" s="118">
        <v>1.462682597876261E-3</v>
      </c>
    </row>
    <row r="42" spans="1:21" x14ac:dyDescent="0.25">
      <c r="A42" s="91" t="s">
        <v>54</v>
      </c>
      <c r="B42" s="16">
        <v>366</v>
      </c>
      <c r="C42" s="17">
        <v>2.7087434686718275E-3</v>
      </c>
      <c r="D42" s="16">
        <v>329</v>
      </c>
      <c r="E42" s="17">
        <v>2.5961523286460553E-3</v>
      </c>
      <c r="F42" s="16">
        <v>301</v>
      </c>
      <c r="G42" s="17">
        <v>2.4836008086142167E-3</v>
      </c>
      <c r="H42" s="16">
        <v>330</v>
      </c>
      <c r="I42" s="17">
        <v>2.83390727111905E-3</v>
      </c>
      <c r="J42" s="13">
        <v>328</v>
      </c>
      <c r="K42" s="118">
        <v>2.7360237566940826E-3</v>
      </c>
      <c r="L42" s="13">
        <v>343</v>
      </c>
      <c r="M42" s="118">
        <v>2.8367973137266248E-3</v>
      </c>
      <c r="N42" s="122">
        <v>312</v>
      </c>
      <c r="O42" s="14">
        <v>2.542062166456186E-3</v>
      </c>
      <c r="P42" s="13">
        <v>355</v>
      </c>
      <c r="Q42" s="118">
        <v>2.9564116657505956E-3</v>
      </c>
      <c r="R42" s="13">
        <v>288</v>
      </c>
      <c r="S42" s="118">
        <v>2.9948214545681431E-3</v>
      </c>
      <c r="T42" s="13">
        <v>311</v>
      </c>
      <c r="U42" s="118">
        <v>2.9538590125942673E-3</v>
      </c>
    </row>
    <row r="43" spans="1:21" ht="28.5" x14ac:dyDescent="0.25">
      <c r="A43" s="91" t="s">
        <v>55</v>
      </c>
      <c r="B43" s="16">
        <v>583</v>
      </c>
      <c r="C43" s="17">
        <v>4.3147471099335396E-3</v>
      </c>
      <c r="D43" s="16">
        <v>570</v>
      </c>
      <c r="E43" s="17">
        <v>4.4978930921831355E-3</v>
      </c>
      <c r="F43" s="16">
        <v>481</v>
      </c>
      <c r="G43" s="17">
        <v>3.9688105944964726E-3</v>
      </c>
      <c r="H43" s="16">
        <v>561</v>
      </c>
      <c r="I43" s="17">
        <v>4.8176423609023848E-3</v>
      </c>
      <c r="J43" s="13">
        <v>543</v>
      </c>
      <c r="K43" s="118">
        <v>4.5294539630636793E-3</v>
      </c>
      <c r="L43" s="13">
        <v>592</v>
      </c>
      <c r="M43" s="118">
        <v>4.8961632936622805E-3</v>
      </c>
      <c r="N43" s="122">
        <v>618</v>
      </c>
      <c r="O43" s="14">
        <v>5.0352385220189836E-3</v>
      </c>
      <c r="P43" s="13">
        <v>634</v>
      </c>
      <c r="Q43" s="118">
        <v>5.2799013974250079E-3</v>
      </c>
      <c r="R43" s="13">
        <v>554</v>
      </c>
      <c r="S43" s="118">
        <v>5.7608718258012189E-3</v>
      </c>
      <c r="T43" s="13">
        <v>590</v>
      </c>
      <c r="U43" s="118">
        <v>5.6037839788765842E-3</v>
      </c>
    </row>
    <row r="44" spans="1:21" x14ac:dyDescent="0.25">
      <c r="A44" s="91" t="s">
        <v>56</v>
      </c>
      <c r="B44" s="16">
        <v>506</v>
      </c>
      <c r="C44" s="17">
        <v>3.7448748501309964E-3</v>
      </c>
      <c r="D44" s="16">
        <v>492</v>
      </c>
      <c r="E44" s="17">
        <v>3.8823919322001801E-3</v>
      </c>
      <c r="F44" s="16">
        <v>489</v>
      </c>
      <c r="G44" s="17">
        <v>4.034819918313462E-3</v>
      </c>
      <c r="H44" s="16">
        <v>474</v>
      </c>
      <c r="I44" s="17">
        <v>4.0705213530619084E-3</v>
      </c>
      <c r="J44" s="13">
        <v>521</v>
      </c>
      <c r="K44" s="118">
        <v>4.34594017450493E-3</v>
      </c>
      <c r="L44" s="13">
        <v>496</v>
      </c>
      <c r="M44" s="118">
        <v>4.1021908676629922E-3</v>
      </c>
      <c r="N44" s="122">
        <v>503</v>
      </c>
      <c r="O44" s="14">
        <v>4.0982604798957102E-3</v>
      </c>
      <c r="P44" s="13">
        <v>496</v>
      </c>
      <c r="Q44" s="118">
        <v>4.1306484118656204E-3</v>
      </c>
      <c r="R44" s="13">
        <v>446</v>
      </c>
      <c r="S44" s="118">
        <v>4.6378137803381649E-3</v>
      </c>
      <c r="T44" s="13">
        <v>476</v>
      </c>
      <c r="U44" s="118">
        <v>4.5210189388902606E-3</v>
      </c>
    </row>
    <row r="45" spans="1:21" x14ac:dyDescent="0.25">
      <c r="A45" s="91" t="s">
        <v>57</v>
      </c>
      <c r="B45" s="16">
        <v>263</v>
      </c>
      <c r="C45" s="17">
        <v>1.946446809455439E-3</v>
      </c>
      <c r="D45" s="16">
        <v>267</v>
      </c>
      <c r="E45" s="17">
        <v>2.106907816864732E-3</v>
      </c>
      <c r="F45" s="16">
        <v>241</v>
      </c>
      <c r="G45" s="17">
        <v>1.9885308799867983E-3</v>
      </c>
      <c r="H45" s="16">
        <v>259</v>
      </c>
      <c r="I45" s="17">
        <v>2.2241878279388905E-3</v>
      </c>
      <c r="J45" s="13">
        <v>293</v>
      </c>
      <c r="K45" s="118">
        <v>2.4440700021687994E-3</v>
      </c>
      <c r="L45" s="13">
        <v>276</v>
      </c>
      <c r="M45" s="118">
        <v>2.2826707247479549E-3</v>
      </c>
      <c r="N45" s="122">
        <v>291</v>
      </c>
      <c r="O45" s="14">
        <v>2.3709618283293274E-3</v>
      </c>
      <c r="P45" s="13">
        <v>282</v>
      </c>
      <c r="Q45" s="118">
        <v>2.3484734922300503E-3</v>
      </c>
      <c r="R45" s="13">
        <v>241</v>
      </c>
      <c r="S45" s="118">
        <v>2.5060832310795918E-3</v>
      </c>
      <c r="T45" s="13">
        <v>245</v>
      </c>
      <c r="U45" s="118">
        <v>2.3269950420758694E-3</v>
      </c>
    </row>
    <row r="46" spans="1:21" x14ac:dyDescent="0.25">
      <c r="A46" s="91" t="s">
        <v>58</v>
      </c>
      <c r="B46" s="16">
        <v>1283</v>
      </c>
      <c r="C46" s="17">
        <v>9.4954040172293853E-3</v>
      </c>
      <c r="D46" s="16">
        <v>1214</v>
      </c>
      <c r="E46" s="17">
        <v>9.5797231822988185E-3</v>
      </c>
      <c r="F46" s="16">
        <v>1252</v>
      </c>
      <c r="G46" s="17">
        <v>1.0330459177358801E-2</v>
      </c>
      <c r="H46" s="16">
        <v>1074</v>
      </c>
      <c r="I46" s="17">
        <v>9.223080027823816E-3</v>
      </c>
      <c r="J46" s="13">
        <v>1266</v>
      </c>
      <c r="K46" s="118">
        <v>1.0560384377971672E-2</v>
      </c>
      <c r="L46" s="13">
        <v>1245</v>
      </c>
      <c r="M46" s="118">
        <v>1.0296829899678275E-2</v>
      </c>
      <c r="N46" s="122">
        <v>1293</v>
      </c>
      <c r="O46" s="14">
        <v>1.0534892247525155E-2</v>
      </c>
      <c r="P46" s="13">
        <v>1214</v>
      </c>
      <c r="Q46" s="118">
        <v>1.0110095104848515E-2</v>
      </c>
      <c r="R46" s="13">
        <v>1067</v>
      </c>
      <c r="S46" s="118">
        <v>1.1095397541750722E-2</v>
      </c>
      <c r="T46" s="13">
        <v>1121</v>
      </c>
      <c r="U46" s="118">
        <v>1.0647189559865509E-2</v>
      </c>
    </row>
    <row r="47" spans="1:21" x14ac:dyDescent="0.25">
      <c r="A47" s="91" t="s">
        <v>59</v>
      </c>
      <c r="B47" s="16">
        <v>3141</v>
      </c>
      <c r="C47" s="17">
        <v>2.3246347636880358E-2</v>
      </c>
      <c r="D47" s="16">
        <v>2974</v>
      </c>
      <c r="E47" s="17">
        <v>2.3467954484478325E-2</v>
      </c>
      <c r="F47" s="16">
        <v>2926</v>
      </c>
      <c r="G47" s="17">
        <v>2.4142910186063783E-2</v>
      </c>
      <c r="H47" s="16">
        <v>2740</v>
      </c>
      <c r="I47" s="17">
        <v>2.3530017948079383E-2</v>
      </c>
      <c r="J47" s="13">
        <v>2890</v>
      </c>
      <c r="K47" s="118">
        <v>2.4107038587944812E-2</v>
      </c>
      <c r="L47" s="13">
        <v>2897</v>
      </c>
      <c r="M47" s="118">
        <v>2.3959772063749371E-2</v>
      </c>
      <c r="N47" s="122">
        <v>3027</v>
      </c>
      <c r="O47" s="14">
        <v>2.4662891595714345E-2</v>
      </c>
      <c r="P47" s="13">
        <v>3005</v>
      </c>
      <c r="Q47" s="118">
        <v>2.50254001565649E-2</v>
      </c>
      <c r="R47" s="13">
        <v>2433</v>
      </c>
      <c r="S47" s="118">
        <v>2.5300002079737122E-2</v>
      </c>
      <c r="T47" s="13">
        <v>2617</v>
      </c>
      <c r="U47" s="118">
        <v>2.4856106224949187E-2</v>
      </c>
    </row>
    <row r="48" spans="1:21" x14ac:dyDescent="0.25">
      <c r="A48" s="91" t="s">
        <v>60</v>
      </c>
      <c r="B48" s="16">
        <v>744</v>
      </c>
      <c r="C48" s="17">
        <v>5.5062981986115835E-3</v>
      </c>
      <c r="D48" s="16">
        <v>659</v>
      </c>
      <c r="E48" s="17">
        <v>5.2001956978047128E-3</v>
      </c>
      <c r="F48" s="16">
        <v>709</v>
      </c>
      <c r="G48" s="17">
        <v>5.8500763232806636E-3</v>
      </c>
      <c r="H48" s="16">
        <v>671</v>
      </c>
      <c r="I48" s="17">
        <v>5.7622781179420685E-3</v>
      </c>
      <c r="J48" s="13">
        <v>668</v>
      </c>
      <c r="K48" s="118">
        <v>5.5721459435111196E-3</v>
      </c>
      <c r="L48" s="13">
        <v>676</v>
      </c>
      <c r="M48" s="118">
        <v>5.5908891664116578E-3</v>
      </c>
      <c r="N48" s="122">
        <v>652</v>
      </c>
      <c r="O48" s="14">
        <v>5.3122581170815175E-3</v>
      </c>
      <c r="P48" s="13">
        <v>654</v>
      </c>
      <c r="Q48" s="118">
        <v>5.4464598011292661E-3</v>
      </c>
      <c r="R48" s="13">
        <v>539</v>
      </c>
      <c r="S48" s="118">
        <v>5.6048915417091279E-3</v>
      </c>
      <c r="T48" s="13">
        <v>596</v>
      </c>
      <c r="U48" s="118">
        <v>5.6607716125600741E-3</v>
      </c>
    </row>
    <row r="49" spans="1:21" x14ac:dyDescent="0.25">
      <c r="A49" s="91" t="s">
        <v>162</v>
      </c>
      <c r="B49" s="16">
        <v>1193</v>
      </c>
      <c r="C49" s="17">
        <v>8.8293195577199193E-3</v>
      </c>
      <c r="D49" s="16">
        <v>1166</v>
      </c>
      <c r="E49" s="17">
        <v>9.2009532376939231E-3</v>
      </c>
      <c r="F49" s="16">
        <v>1167</v>
      </c>
      <c r="G49" s="17">
        <v>9.6291101118032921E-3</v>
      </c>
      <c r="H49" s="16">
        <v>1131</v>
      </c>
      <c r="I49" s="17">
        <v>9.7125731019261988E-3</v>
      </c>
      <c r="J49" s="13">
        <v>1171</v>
      </c>
      <c r="K49" s="118">
        <v>9.7679384728316179E-3</v>
      </c>
      <c r="L49" s="13">
        <v>1262</v>
      </c>
      <c r="M49" s="118">
        <v>1.0437429183448983E-2</v>
      </c>
      <c r="N49" s="122">
        <v>1248</v>
      </c>
      <c r="O49" s="14">
        <v>1.0168248665824744E-2</v>
      </c>
      <c r="P49" s="111"/>
      <c r="Q49" s="119"/>
      <c r="R49" s="111"/>
      <c r="S49" s="119"/>
      <c r="T49" s="111"/>
      <c r="U49" s="119"/>
    </row>
    <row r="50" spans="1:21" x14ac:dyDescent="0.25">
      <c r="A50" s="91" t="s">
        <v>61</v>
      </c>
      <c r="B50" s="16">
        <v>331</v>
      </c>
      <c r="C50" s="17">
        <v>2.4497106233070352E-3</v>
      </c>
      <c r="D50" s="16">
        <v>318</v>
      </c>
      <c r="E50" s="17">
        <v>2.5093508830074333E-3</v>
      </c>
      <c r="F50" s="16">
        <v>334</v>
      </c>
      <c r="G50" s="17">
        <v>2.7558892693592971E-3</v>
      </c>
      <c r="H50" s="16">
        <v>329</v>
      </c>
      <c r="I50" s="17">
        <v>2.82531967332778E-3</v>
      </c>
      <c r="J50" s="13">
        <v>309</v>
      </c>
      <c r="K50" s="118">
        <v>2.5775345756660715E-3</v>
      </c>
      <c r="L50" s="13">
        <v>74</v>
      </c>
      <c r="M50" s="118">
        <v>6.1202041170778506E-4</v>
      </c>
      <c r="N50" s="122">
        <v>209</v>
      </c>
      <c r="O50" s="14">
        <v>1.7028557461196887E-3</v>
      </c>
      <c r="P50" s="13">
        <v>2509</v>
      </c>
      <c r="Q50" s="118">
        <v>2.0894751744699278E-2</v>
      </c>
      <c r="R50" s="13">
        <v>2143</v>
      </c>
      <c r="S50" s="118">
        <v>2.2284383253956701E-2</v>
      </c>
      <c r="T50" s="13">
        <v>2152</v>
      </c>
      <c r="U50" s="118">
        <v>2.0439564614478659E-2</v>
      </c>
    </row>
    <row r="51" spans="1:21" ht="28.5" x14ac:dyDescent="0.25">
      <c r="A51" s="91" t="s">
        <v>62</v>
      </c>
      <c r="B51" s="16">
        <v>1129</v>
      </c>
      <c r="C51" s="17">
        <v>8.3556594976242991E-3</v>
      </c>
      <c r="D51" s="16">
        <v>1063</v>
      </c>
      <c r="E51" s="17">
        <v>8.3881760648959174E-3</v>
      </c>
      <c r="F51" s="16">
        <v>948</v>
      </c>
      <c r="G51" s="17">
        <v>7.8221048723132146E-3</v>
      </c>
      <c r="H51" s="16">
        <v>878</v>
      </c>
      <c r="I51" s="17">
        <v>7.5399108607349264E-3</v>
      </c>
      <c r="J51" s="13">
        <v>898</v>
      </c>
      <c r="K51" s="118">
        <v>7.490699187534409E-3</v>
      </c>
      <c r="L51" s="13">
        <v>1199</v>
      </c>
      <c r="M51" s="118">
        <v>9.91638477888695E-3</v>
      </c>
      <c r="N51" s="122">
        <v>1268</v>
      </c>
      <c r="O51" s="14">
        <v>1.0331201368802705E-2</v>
      </c>
      <c r="P51" s="13">
        <v>1230</v>
      </c>
      <c r="Q51" s="118">
        <v>1.0243341827811923E-2</v>
      </c>
      <c r="R51" s="13">
        <v>998</v>
      </c>
      <c r="S51" s="118">
        <v>1.0377888234927106E-2</v>
      </c>
      <c r="T51" s="13">
        <v>1094</v>
      </c>
      <c r="U51" s="118">
        <v>1.0390745208289802E-2</v>
      </c>
    </row>
    <row r="52" spans="1:21" ht="29.25" thickBot="1" x14ac:dyDescent="0.3">
      <c r="A52" s="92" t="s">
        <v>63</v>
      </c>
      <c r="B52" s="19">
        <v>3340</v>
      </c>
      <c r="C52" s="20">
        <v>2.4719134386240176E-2</v>
      </c>
      <c r="D52" s="19">
        <v>3155</v>
      </c>
      <c r="E52" s="20">
        <v>2.4896232817259285E-2</v>
      </c>
      <c r="F52" s="19">
        <v>3005</v>
      </c>
      <c r="G52" s="20">
        <v>2.4794752258756551E-2</v>
      </c>
      <c r="H52" s="19">
        <v>2884</v>
      </c>
      <c r="I52" s="20">
        <v>2.4766632030022242E-2</v>
      </c>
      <c r="J52" s="97">
        <v>3188</v>
      </c>
      <c r="K52" s="120">
        <v>2.659281626933151E-2</v>
      </c>
      <c r="L52" s="97">
        <v>3391</v>
      </c>
      <c r="M52" s="120">
        <v>2.8045421839204044E-2</v>
      </c>
      <c r="N52" s="124">
        <v>3321</v>
      </c>
      <c r="O52" s="128">
        <v>2.7058296329490358E-2</v>
      </c>
      <c r="P52" s="97">
        <v>3348</v>
      </c>
      <c r="Q52" s="120">
        <v>2.7881876780092938E-2</v>
      </c>
      <c r="R52" s="97">
        <v>2675</v>
      </c>
      <c r="S52" s="120">
        <v>2.781648399642285E-2</v>
      </c>
      <c r="T52" s="97">
        <v>3082</v>
      </c>
      <c r="U52" s="120">
        <v>2.9272647835419715E-2</v>
      </c>
    </row>
    <row r="53" spans="1:21" ht="15.75" thickBot="1" x14ac:dyDescent="0.3">
      <c r="A53" s="21" t="s">
        <v>64</v>
      </c>
      <c r="B53" s="22">
        <v>135118</v>
      </c>
      <c r="C53" s="23">
        <v>1</v>
      </c>
      <c r="D53" s="22">
        <v>126726</v>
      </c>
      <c r="E53" s="23">
        <v>1</v>
      </c>
      <c r="F53" s="22">
        <v>121195</v>
      </c>
      <c r="G53" s="23">
        <v>1</v>
      </c>
      <c r="H53" s="22">
        <v>116447</v>
      </c>
      <c r="I53" s="23">
        <v>1</v>
      </c>
      <c r="J53" s="58">
        <v>119882</v>
      </c>
      <c r="K53" s="121">
        <v>1</v>
      </c>
      <c r="L53" s="58">
        <v>120911</v>
      </c>
      <c r="M53" s="121">
        <v>1</v>
      </c>
      <c r="N53" s="125">
        <v>122735</v>
      </c>
      <c r="O53" s="129">
        <v>1</v>
      </c>
      <c r="P53" s="58">
        <v>120078</v>
      </c>
      <c r="Q53" s="121">
        <v>1</v>
      </c>
      <c r="R53" s="58">
        <v>96166</v>
      </c>
      <c r="S53" s="121">
        <v>1</v>
      </c>
      <c r="T53" s="58">
        <v>105286</v>
      </c>
      <c r="U53" s="121">
        <v>1</v>
      </c>
    </row>
    <row r="54" spans="1:21" x14ac:dyDescent="0.25">
      <c r="P54" s="107"/>
      <c r="R54" s="107"/>
      <c r="T54" s="107"/>
    </row>
    <row r="55" spans="1:21" ht="21" customHeight="1" x14ac:dyDescent="0.25">
      <c r="A55" s="135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</row>
    <row r="56" spans="1:21" x14ac:dyDescent="0.25">
      <c r="A56" s="89" t="s">
        <v>193</v>
      </c>
    </row>
  </sheetData>
  <mergeCells count="15">
    <mergeCell ref="B3:U3"/>
    <mergeCell ref="A1:U1"/>
    <mergeCell ref="A2:U2"/>
    <mergeCell ref="A3:A5"/>
    <mergeCell ref="T4:U4"/>
    <mergeCell ref="B4:C4"/>
    <mergeCell ref="D4:E4"/>
    <mergeCell ref="F4:G4"/>
    <mergeCell ref="P4:Q4"/>
    <mergeCell ref="R4:S4"/>
    <mergeCell ref="A55:U55"/>
    <mergeCell ref="H4:I4"/>
    <mergeCell ref="J4:K4"/>
    <mergeCell ref="L4:M4"/>
    <mergeCell ref="N4:O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K93"/>
  <sheetViews>
    <sheetView workbookViewId="0">
      <selection sqref="A1:K1"/>
    </sheetView>
  </sheetViews>
  <sheetFormatPr defaultColWidth="8.85546875" defaultRowHeight="15" x14ac:dyDescent="0.25"/>
  <cols>
    <col min="1" max="1" width="24.7109375" style="89" bestFit="1" customWidth="1"/>
    <col min="2" max="11" width="13" style="89" customWidth="1"/>
    <col min="12" max="16384" width="8.85546875" style="89"/>
  </cols>
  <sheetData>
    <row r="1" spans="1:11" ht="25.15" customHeight="1" thickTop="1" thickBot="1" x14ac:dyDescent="0.3">
      <c r="A1" s="151" t="s">
        <v>181</v>
      </c>
      <c r="B1" s="152"/>
      <c r="C1" s="152"/>
      <c r="D1" s="152"/>
      <c r="E1" s="152"/>
      <c r="F1" s="152"/>
      <c r="G1" s="152"/>
      <c r="H1" s="152"/>
      <c r="I1" s="152"/>
      <c r="J1" s="152"/>
      <c r="K1" s="153"/>
    </row>
    <row r="2" spans="1:11" ht="25.15" customHeight="1" thickTop="1" thickBot="1" x14ac:dyDescent="0.3">
      <c r="A2" s="154" t="s">
        <v>17</v>
      </c>
      <c r="B2" s="157" t="s">
        <v>65</v>
      </c>
      <c r="C2" s="158"/>
      <c r="D2" s="158"/>
      <c r="E2" s="158"/>
      <c r="F2" s="158"/>
      <c r="G2" s="158"/>
      <c r="H2" s="158"/>
      <c r="I2" s="159"/>
      <c r="J2" s="160" t="s">
        <v>66</v>
      </c>
      <c r="K2" s="161"/>
    </row>
    <row r="3" spans="1:11" ht="25.15" customHeight="1" x14ac:dyDescent="0.25">
      <c r="A3" s="155"/>
      <c r="B3" s="164" t="s">
        <v>67</v>
      </c>
      <c r="C3" s="165"/>
      <c r="D3" s="166" t="s">
        <v>68</v>
      </c>
      <c r="E3" s="165"/>
      <c r="F3" s="166" t="s">
        <v>69</v>
      </c>
      <c r="G3" s="165"/>
      <c r="H3" s="166" t="s">
        <v>70</v>
      </c>
      <c r="I3" s="165"/>
      <c r="J3" s="162"/>
      <c r="K3" s="163"/>
    </row>
    <row r="4" spans="1:11" ht="25.15" customHeight="1" thickBot="1" x14ac:dyDescent="0.3">
      <c r="A4" s="156"/>
      <c r="B4" s="24" t="s">
        <v>18</v>
      </c>
      <c r="C4" s="25" t="s">
        <v>19</v>
      </c>
      <c r="D4" s="26" t="s">
        <v>18</v>
      </c>
      <c r="E4" s="25" t="s">
        <v>19</v>
      </c>
      <c r="F4" s="26" t="s">
        <v>18</v>
      </c>
      <c r="G4" s="25" t="s">
        <v>19</v>
      </c>
      <c r="H4" s="26" t="s">
        <v>18</v>
      </c>
      <c r="I4" s="25" t="s">
        <v>19</v>
      </c>
      <c r="J4" s="27" t="s">
        <v>18</v>
      </c>
      <c r="K4" s="28" t="s">
        <v>19</v>
      </c>
    </row>
    <row r="5" spans="1:11" x14ac:dyDescent="0.25">
      <c r="A5" s="90" t="s">
        <v>20</v>
      </c>
      <c r="B5" s="29">
        <v>4315</v>
      </c>
      <c r="C5" s="30">
        <v>9.9369012527634484E-2</v>
      </c>
      <c r="D5" s="29">
        <v>4527</v>
      </c>
      <c r="E5" s="30">
        <v>8.9942779941190501E-2</v>
      </c>
      <c r="F5" s="29">
        <v>1049</v>
      </c>
      <c r="G5" s="30">
        <v>9.1360390175927536E-2</v>
      </c>
      <c r="H5" s="31">
        <v>7</v>
      </c>
      <c r="I5" s="30">
        <v>0.14583333333333337</v>
      </c>
      <c r="J5" s="29">
        <v>9898</v>
      </c>
      <c r="K5" s="30">
        <v>9.4010599699865124E-2</v>
      </c>
    </row>
    <row r="6" spans="1:11" x14ac:dyDescent="0.25">
      <c r="A6" s="91" t="s">
        <v>21</v>
      </c>
      <c r="B6" s="32">
        <v>1315</v>
      </c>
      <c r="C6" s="17">
        <v>3.0282792925571112E-2</v>
      </c>
      <c r="D6" s="32">
        <v>1351</v>
      </c>
      <c r="E6" s="17">
        <v>2.6841770642930939E-2</v>
      </c>
      <c r="F6" s="32">
        <v>288</v>
      </c>
      <c r="G6" s="17">
        <v>2.5082738198920051E-2</v>
      </c>
      <c r="H6" s="33">
        <v>1</v>
      </c>
      <c r="I6" s="17">
        <v>2.0833333333333329E-2</v>
      </c>
      <c r="J6" s="32">
        <v>2955</v>
      </c>
      <c r="K6" s="17">
        <v>2.806640958911916E-2</v>
      </c>
    </row>
    <row r="7" spans="1:11" x14ac:dyDescent="0.25">
      <c r="A7" s="91" t="s">
        <v>22</v>
      </c>
      <c r="B7" s="32">
        <v>2023</v>
      </c>
      <c r="C7" s="17">
        <v>4.6587140751658068E-2</v>
      </c>
      <c r="D7" s="32">
        <v>2507</v>
      </c>
      <c r="E7" s="17">
        <v>4.980926647063498E-2</v>
      </c>
      <c r="F7" s="32">
        <v>499</v>
      </c>
      <c r="G7" s="17">
        <v>4.3459327643267723E-2</v>
      </c>
      <c r="H7" s="33">
        <v>1</v>
      </c>
      <c r="I7" s="17">
        <v>2.0833333333333329E-2</v>
      </c>
      <c r="J7" s="32">
        <v>5030</v>
      </c>
      <c r="K7" s="17">
        <v>4.7774632904659692E-2</v>
      </c>
    </row>
    <row r="8" spans="1:11" x14ac:dyDescent="0.25">
      <c r="A8" s="91" t="s">
        <v>23</v>
      </c>
      <c r="B8" s="32">
        <v>2265</v>
      </c>
      <c r="C8" s="17">
        <v>5.2160095799557847E-2</v>
      </c>
      <c r="D8" s="32">
        <v>2446</v>
      </c>
      <c r="E8" s="17">
        <v>4.8597313836128107E-2</v>
      </c>
      <c r="F8" s="32">
        <v>699</v>
      </c>
      <c r="G8" s="17">
        <v>6.0877895836962202E-2</v>
      </c>
      <c r="H8" s="33">
        <v>3</v>
      </c>
      <c r="I8" s="17">
        <v>6.25E-2</v>
      </c>
      <c r="J8" s="32">
        <v>5413</v>
      </c>
      <c r="K8" s="17">
        <v>5.1412343521455843E-2</v>
      </c>
    </row>
    <row r="9" spans="1:11" x14ac:dyDescent="0.25">
      <c r="A9" s="91" t="s">
        <v>24</v>
      </c>
      <c r="B9" s="32">
        <v>1802</v>
      </c>
      <c r="C9" s="17">
        <v>4.1497789240972735E-2</v>
      </c>
      <c r="D9" s="32">
        <v>1848</v>
      </c>
      <c r="E9" s="17">
        <v>3.6716204402765636E-2</v>
      </c>
      <c r="F9" s="32">
        <v>515</v>
      </c>
      <c r="G9" s="17">
        <v>4.4852813098763281E-2</v>
      </c>
      <c r="H9" s="33">
        <v>1</v>
      </c>
      <c r="I9" s="17">
        <v>2.0833333333333329E-2</v>
      </c>
      <c r="J9" s="32">
        <v>4166</v>
      </c>
      <c r="K9" s="17">
        <v>3.9568413654237029E-2</v>
      </c>
    </row>
    <row r="10" spans="1:11" x14ac:dyDescent="0.25">
      <c r="A10" s="91" t="s">
        <v>25</v>
      </c>
      <c r="B10" s="32">
        <v>1778</v>
      </c>
      <c r="C10" s="17">
        <v>4.0945099484156228E-2</v>
      </c>
      <c r="D10" s="32">
        <v>1594</v>
      </c>
      <c r="E10" s="17">
        <v>3.1669713104982913E-2</v>
      </c>
      <c r="F10" s="32">
        <v>381</v>
      </c>
      <c r="G10" s="17">
        <v>3.3182372408987984E-2</v>
      </c>
      <c r="H10" s="33">
        <v>1</v>
      </c>
      <c r="I10" s="17">
        <v>2.0833333333333329E-2</v>
      </c>
      <c r="J10" s="32">
        <v>3754</v>
      </c>
      <c r="K10" s="17">
        <v>3.565526280797067E-2</v>
      </c>
    </row>
    <row r="11" spans="1:11" x14ac:dyDescent="0.25">
      <c r="A11" s="91" t="s">
        <v>26</v>
      </c>
      <c r="B11" s="32">
        <v>1015</v>
      </c>
      <c r="C11" s="17">
        <v>2.3374170965364774E-2</v>
      </c>
      <c r="D11" s="32">
        <v>1040</v>
      </c>
      <c r="E11" s="17">
        <v>2.0662799014543428E-2</v>
      </c>
      <c r="F11" s="32">
        <v>242</v>
      </c>
      <c r="G11" s="17">
        <v>2.1076467514370322E-2</v>
      </c>
      <c r="H11" s="33">
        <v>3</v>
      </c>
      <c r="I11" s="17">
        <v>6.25E-2</v>
      </c>
      <c r="J11" s="32">
        <v>2300</v>
      </c>
      <c r="K11" s="17">
        <v>2.1845259578671429E-2</v>
      </c>
    </row>
    <row r="12" spans="1:11" x14ac:dyDescent="0.25">
      <c r="A12" s="91" t="s">
        <v>27</v>
      </c>
      <c r="B12" s="32">
        <v>1276</v>
      </c>
      <c r="C12" s="17">
        <v>2.9384672070744289E-2</v>
      </c>
      <c r="D12" s="32">
        <v>1405</v>
      </c>
      <c r="E12" s="17">
        <v>2.7914646745609156E-2</v>
      </c>
      <c r="F12" s="32">
        <v>275</v>
      </c>
      <c r="G12" s="17">
        <v>2.3950531266329907E-2</v>
      </c>
      <c r="H12" s="33">
        <v>0</v>
      </c>
      <c r="I12" s="17">
        <v>0</v>
      </c>
      <c r="J12" s="32">
        <v>2956</v>
      </c>
      <c r="K12" s="17">
        <v>2.8075907528066414E-2</v>
      </c>
    </row>
    <row r="13" spans="1:11" x14ac:dyDescent="0.25">
      <c r="A13" s="91" t="s">
        <v>28</v>
      </c>
      <c r="B13" s="32">
        <v>346</v>
      </c>
      <c r="C13" s="17">
        <v>7.9679439941046423E-3</v>
      </c>
      <c r="D13" s="32">
        <v>362</v>
      </c>
      <c r="E13" s="17">
        <v>7.1922435031391563E-3</v>
      </c>
      <c r="F13" s="32">
        <v>73</v>
      </c>
      <c r="G13" s="17">
        <v>6.3577773906984851E-3</v>
      </c>
      <c r="H13" s="33">
        <v>3</v>
      </c>
      <c r="I13" s="17">
        <v>6.25E-2</v>
      </c>
      <c r="J13" s="32">
        <v>784</v>
      </c>
      <c r="K13" s="17">
        <v>7.4463841346427825E-3</v>
      </c>
    </row>
    <row r="14" spans="1:11" x14ac:dyDescent="0.25">
      <c r="A14" s="91" t="s">
        <v>29</v>
      </c>
      <c r="B14" s="32">
        <v>722</v>
      </c>
      <c r="C14" s="17">
        <v>1.6626750184229919E-2</v>
      </c>
      <c r="D14" s="32">
        <v>693</v>
      </c>
      <c r="E14" s="17">
        <v>1.3768576651037114E-2</v>
      </c>
      <c r="F14" s="32">
        <v>131</v>
      </c>
      <c r="G14" s="17">
        <v>1.1409162166869885E-2</v>
      </c>
      <c r="H14" s="33">
        <v>0</v>
      </c>
      <c r="I14" s="17">
        <v>0</v>
      </c>
      <c r="J14" s="32">
        <v>1546</v>
      </c>
      <c r="K14" s="17">
        <v>1.4683813612446099E-2</v>
      </c>
    </row>
    <row r="15" spans="1:11" x14ac:dyDescent="0.25">
      <c r="A15" s="91" t="s">
        <v>30</v>
      </c>
      <c r="B15" s="32">
        <v>1607</v>
      </c>
      <c r="C15" s="17">
        <v>3.7007184966838608E-2</v>
      </c>
      <c r="D15" s="32">
        <v>1743</v>
      </c>
      <c r="E15" s="17">
        <v>3.4630056425335773E-2</v>
      </c>
      <c r="F15" s="32">
        <v>311</v>
      </c>
      <c r="G15" s="17">
        <v>2.7085873541194915E-2</v>
      </c>
      <c r="H15" s="33">
        <v>2</v>
      </c>
      <c r="I15" s="17">
        <v>4.1666666666666657E-2</v>
      </c>
      <c r="J15" s="32">
        <v>3663</v>
      </c>
      <c r="K15" s="17">
        <v>3.4790950363771056E-2</v>
      </c>
    </row>
    <row r="16" spans="1:11" x14ac:dyDescent="0.25">
      <c r="A16" s="91" t="s">
        <v>31</v>
      </c>
      <c r="B16" s="32">
        <v>682</v>
      </c>
      <c r="C16" s="17">
        <v>1.570560058953574E-2</v>
      </c>
      <c r="D16" s="32">
        <v>833</v>
      </c>
      <c r="E16" s="17">
        <v>1.6550107287610267E-2</v>
      </c>
      <c r="F16" s="32">
        <v>119</v>
      </c>
      <c r="G16" s="17">
        <v>1.0364048075248216E-2</v>
      </c>
      <c r="H16" s="33">
        <v>0</v>
      </c>
      <c r="I16" s="17">
        <v>0</v>
      </c>
      <c r="J16" s="32">
        <v>1634</v>
      </c>
      <c r="K16" s="17">
        <v>1.5519632239803967E-2</v>
      </c>
    </row>
    <row r="17" spans="1:11" x14ac:dyDescent="0.25">
      <c r="A17" s="91" t="s">
        <v>32</v>
      </c>
      <c r="B17" s="32">
        <v>990</v>
      </c>
      <c r="C17" s="17">
        <v>2.279845246868091E-2</v>
      </c>
      <c r="D17" s="32">
        <v>1023</v>
      </c>
      <c r="E17" s="17">
        <v>2.0325041722959548E-2</v>
      </c>
      <c r="F17" s="32">
        <v>202</v>
      </c>
      <c r="G17" s="17">
        <v>1.7592753875631424E-2</v>
      </c>
      <c r="H17" s="33">
        <v>0</v>
      </c>
      <c r="I17" s="17">
        <v>0</v>
      </c>
      <c r="J17" s="32">
        <v>2215</v>
      </c>
      <c r="K17" s="17">
        <v>2.1037934768155311E-2</v>
      </c>
    </row>
    <row r="18" spans="1:11" x14ac:dyDescent="0.25">
      <c r="A18" s="91" t="s">
        <v>33</v>
      </c>
      <c r="B18" s="32">
        <v>522</v>
      </c>
      <c r="C18" s="17">
        <v>1.2021002210759029E-2</v>
      </c>
      <c r="D18" s="32">
        <v>598</v>
      </c>
      <c r="E18" s="17">
        <v>1.1881109433362473E-2</v>
      </c>
      <c r="F18" s="32">
        <v>140</v>
      </c>
      <c r="G18" s="17">
        <v>1.2192997735586136E-2</v>
      </c>
      <c r="H18" s="33">
        <v>3</v>
      </c>
      <c r="I18" s="17">
        <v>6.25E-2</v>
      </c>
      <c r="J18" s="32">
        <v>1263</v>
      </c>
      <c r="K18" s="17">
        <v>1.1995896890374788E-2</v>
      </c>
    </row>
    <row r="19" spans="1:11" x14ac:dyDescent="0.25">
      <c r="A19" s="91" t="s">
        <v>34</v>
      </c>
      <c r="B19" s="32">
        <v>266</v>
      </c>
      <c r="C19" s="17">
        <v>6.1256448047162862E-3</v>
      </c>
      <c r="D19" s="32">
        <v>258</v>
      </c>
      <c r="E19" s="17">
        <v>5.125963601684813E-3</v>
      </c>
      <c r="F19" s="32">
        <v>50</v>
      </c>
      <c r="G19" s="17">
        <v>4.3546420484236207E-3</v>
      </c>
      <c r="H19" s="33">
        <v>1</v>
      </c>
      <c r="I19" s="17">
        <v>2.0833333333333329E-2</v>
      </c>
      <c r="J19" s="32">
        <v>575</v>
      </c>
      <c r="K19" s="17">
        <v>5.4613148946678573E-3</v>
      </c>
    </row>
    <row r="20" spans="1:11" x14ac:dyDescent="0.25">
      <c r="A20" s="91" t="s">
        <v>35</v>
      </c>
      <c r="B20" s="32">
        <v>1199</v>
      </c>
      <c r="C20" s="17">
        <v>2.7611459100957997E-2</v>
      </c>
      <c r="D20" s="32">
        <v>1323</v>
      </c>
      <c r="E20" s="17">
        <v>2.6285464515616308E-2</v>
      </c>
      <c r="F20" s="32">
        <v>318</v>
      </c>
      <c r="G20" s="17">
        <v>2.7695523427974225E-2</v>
      </c>
      <c r="H20" s="33">
        <v>0</v>
      </c>
      <c r="I20" s="17">
        <v>0</v>
      </c>
      <c r="J20" s="32">
        <v>2840</v>
      </c>
      <c r="K20" s="17">
        <v>2.697414661018559E-2</v>
      </c>
    </row>
    <row r="21" spans="1:11" x14ac:dyDescent="0.25">
      <c r="A21" s="91" t="s">
        <v>36</v>
      </c>
      <c r="B21" s="32">
        <v>936</v>
      </c>
      <c r="C21" s="17">
        <v>2.1554900515843772E-2</v>
      </c>
      <c r="D21" s="32">
        <v>1025</v>
      </c>
      <c r="E21" s="17">
        <v>2.0364777874910592E-2</v>
      </c>
      <c r="F21" s="32">
        <v>224</v>
      </c>
      <c r="G21" s="17">
        <v>1.9508796376937816E-2</v>
      </c>
      <c r="H21" s="33">
        <v>1</v>
      </c>
      <c r="I21" s="17">
        <v>2.0833333333333329E-2</v>
      </c>
      <c r="J21" s="32">
        <v>2186</v>
      </c>
      <c r="K21" s="17">
        <v>2.0762494538685106E-2</v>
      </c>
    </row>
    <row r="22" spans="1:11" x14ac:dyDescent="0.25">
      <c r="A22" s="91" t="s">
        <v>37</v>
      </c>
      <c r="B22" s="32">
        <v>515</v>
      </c>
      <c r="C22" s="17">
        <v>1.1859801031687546E-2</v>
      </c>
      <c r="D22" s="32">
        <v>479</v>
      </c>
      <c r="E22" s="17">
        <v>9.5168083922752937E-3</v>
      </c>
      <c r="F22" s="32">
        <v>118</v>
      </c>
      <c r="G22" s="17">
        <v>1.0276955234279744E-2</v>
      </c>
      <c r="H22" s="33">
        <v>1</v>
      </c>
      <c r="I22" s="17">
        <v>2.0833333333333329E-2</v>
      </c>
      <c r="J22" s="32">
        <v>1113</v>
      </c>
      <c r="K22" s="17">
        <v>1.0571206048287519E-2</v>
      </c>
    </row>
    <row r="23" spans="1:11" x14ac:dyDescent="0.25">
      <c r="A23" s="91" t="s">
        <v>38</v>
      </c>
      <c r="B23" s="32">
        <v>1947</v>
      </c>
      <c r="C23" s="17">
        <v>4.4836956521739128E-2</v>
      </c>
      <c r="D23" s="32">
        <v>1769</v>
      </c>
      <c r="E23" s="17">
        <v>3.5146626400699356E-2</v>
      </c>
      <c r="F23" s="32">
        <v>368</v>
      </c>
      <c r="G23" s="17">
        <v>3.2050165476397843E-2</v>
      </c>
      <c r="H23" s="33">
        <v>1</v>
      </c>
      <c r="I23" s="17">
        <v>2.0833333333333329E-2</v>
      </c>
      <c r="J23" s="32">
        <v>4085</v>
      </c>
      <c r="K23" s="17">
        <v>3.8799080599509907E-2</v>
      </c>
    </row>
    <row r="24" spans="1:11" x14ac:dyDescent="0.25">
      <c r="A24" s="91" t="s">
        <v>39</v>
      </c>
      <c r="B24" s="32">
        <v>564</v>
      </c>
      <c r="C24" s="17">
        <v>1.2988209285187912E-2</v>
      </c>
      <c r="D24" s="32">
        <v>582</v>
      </c>
      <c r="E24" s="17">
        <v>1.1563220217754112E-2</v>
      </c>
      <c r="F24" s="32">
        <v>144</v>
      </c>
      <c r="G24" s="17">
        <v>1.2541369099460025E-2</v>
      </c>
      <c r="H24" s="33">
        <v>2</v>
      </c>
      <c r="I24" s="17">
        <v>4.1666666666666657E-2</v>
      </c>
      <c r="J24" s="32">
        <v>1292</v>
      </c>
      <c r="K24" s="17">
        <v>1.2271337119844994E-2</v>
      </c>
    </row>
    <row r="25" spans="1:11" x14ac:dyDescent="0.25">
      <c r="A25" s="91" t="s">
        <v>40</v>
      </c>
      <c r="B25" s="32">
        <v>1231</v>
      </c>
      <c r="C25" s="17">
        <v>2.8348378776713347E-2</v>
      </c>
      <c r="D25" s="32">
        <v>1266</v>
      </c>
      <c r="E25" s="17">
        <v>2.5152984185011523E-2</v>
      </c>
      <c r="F25" s="32">
        <v>310</v>
      </c>
      <c r="G25" s="17">
        <v>2.6998780700226436E-2</v>
      </c>
      <c r="H25" s="33">
        <v>0</v>
      </c>
      <c r="I25" s="17">
        <v>0</v>
      </c>
      <c r="J25" s="32">
        <v>2807</v>
      </c>
      <c r="K25" s="17">
        <v>2.666071462492639E-2</v>
      </c>
    </row>
    <row r="26" spans="1:11" x14ac:dyDescent="0.25">
      <c r="A26" s="91" t="s">
        <v>41</v>
      </c>
      <c r="B26" s="32">
        <v>418</v>
      </c>
      <c r="C26" s="17">
        <v>9.6260132645541643E-3</v>
      </c>
      <c r="D26" s="32">
        <v>583</v>
      </c>
      <c r="E26" s="17">
        <v>1.1583088293729636E-2</v>
      </c>
      <c r="F26" s="32">
        <v>148</v>
      </c>
      <c r="G26" s="17">
        <v>1.2889740463333915E-2</v>
      </c>
      <c r="H26" s="33">
        <v>0</v>
      </c>
      <c r="I26" s="17">
        <v>0</v>
      </c>
      <c r="J26" s="32">
        <v>1149</v>
      </c>
      <c r="K26" s="17">
        <v>1.0913131850388468E-2</v>
      </c>
    </row>
    <row r="27" spans="1:11" x14ac:dyDescent="0.25">
      <c r="A27" s="91" t="s">
        <v>42</v>
      </c>
      <c r="B27" s="32">
        <v>1256</v>
      </c>
      <c r="C27" s="17">
        <v>2.8924097273397197E-2</v>
      </c>
      <c r="D27" s="32">
        <v>1814</v>
      </c>
      <c r="E27" s="17">
        <v>3.6040689819597869E-2</v>
      </c>
      <c r="F27" s="32">
        <v>422</v>
      </c>
      <c r="G27" s="17">
        <v>3.6753178888695351E-2</v>
      </c>
      <c r="H27" s="33">
        <v>0</v>
      </c>
      <c r="I27" s="17">
        <v>0</v>
      </c>
      <c r="J27" s="32">
        <v>3492</v>
      </c>
      <c r="K27" s="17">
        <v>3.3166802803791577E-2</v>
      </c>
    </row>
    <row r="28" spans="1:11" x14ac:dyDescent="0.25">
      <c r="A28" s="91" t="s">
        <v>43</v>
      </c>
      <c r="B28" s="32">
        <v>751</v>
      </c>
      <c r="C28" s="17">
        <v>1.7294583640383197E-2</v>
      </c>
      <c r="D28" s="32">
        <v>983</v>
      </c>
      <c r="E28" s="17">
        <v>1.9530318683938647E-2</v>
      </c>
      <c r="F28" s="32">
        <v>237</v>
      </c>
      <c r="G28" s="17">
        <v>2.0641003309527957E-2</v>
      </c>
      <c r="H28" s="33">
        <v>2</v>
      </c>
      <c r="I28" s="17">
        <v>4.1666666666666657E-2</v>
      </c>
      <c r="J28" s="32">
        <v>1973</v>
      </c>
      <c r="K28" s="17">
        <v>1.873943354292119E-2</v>
      </c>
    </row>
    <row r="29" spans="1:11" x14ac:dyDescent="0.25">
      <c r="A29" s="91" t="s">
        <v>161</v>
      </c>
      <c r="B29" s="32">
        <v>396</v>
      </c>
      <c r="C29" s="17">
        <v>9.1193809874723676E-3</v>
      </c>
      <c r="D29" s="32">
        <v>549</v>
      </c>
      <c r="E29" s="17">
        <v>1.090757371056187E-2</v>
      </c>
      <c r="F29" s="32">
        <v>143</v>
      </c>
      <c r="G29" s="17">
        <v>1.2454276258491553E-2</v>
      </c>
      <c r="H29" s="33">
        <v>0</v>
      </c>
      <c r="I29" s="17">
        <v>0</v>
      </c>
      <c r="J29" s="32">
        <v>1088</v>
      </c>
      <c r="K29" s="17">
        <v>1.0333757574606311E-2</v>
      </c>
    </row>
    <row r="30" spans="1:11" x14ac:dyDescent="0.25">
      <c r="A30" s="91" t="s">
        <v>44</v>
      </c>
      <c r="B30" s="32">
        <v>365</v>
      </c>
      <c r="C30" s="17">
        <v>8.4054900515843772E-3</v>
      </c>
      <c r="D30" s="32">
        <v>426</v>
      </c>
      <c r="E30" s="17">
        <v>8.4638003655725987E-3</v>
      </c>
      <c r="F30" s="32">
        <v>110</v>
      </c>
      <c r="G30" s="17">
        <v>9.5802125065319634E-3</v>
      </c>
      <c r="H30" s="33">
        <v>0</v>
      </c>
      <c r="I30" s="17">
        <v>0</v>
      </c>
      <c r="J30" s="32">
        <v>901</v>
      </c>
      <c r="K30" s="17">
        <v>8.5576429914708506E-3</v>
      </c>
    </row>
    <row r="31" spans="1:11" x14ac:dyDescent="0.25">
      <c r="A31" s="91" t="s">
        <v>45</v>
      </c>
      <c r="B31" s="32">
        <v>268</v>
      </c>
      <c r="C31" s="17">
        <v>6.1717022844509951E-3</v>
      </c>
      <c r="D31" s="32">
        <v>388</v>
      </c>
      <c r="E31" s="17">
        <v>7.7088134785027419E-3</v>
      </c>
      <c r="F31" s="32">
        <v>107</v>
      </c>
      <c r="G31" s="17">
        <v>9.3189339836265463E-3</v>
      </c>
      <c r="H31" s="33">
        <v>0</v>
      </c>
      <c r="I31" s="17">
        <v>0</v>
      </c>
      <c r="J31" s="32">
        <v>763</v>
      </c>
      <c r="K31" s="17">
        <v>7.2469274167505648E-3</v>
      </c>
    </row>
    <row r="32" spans="1:11" ht="17.25" customHeight="1" x14ac:dyDescent="0.25">
      <c r="A32" s="91" t="s">
        <v>160</v>
      </c>
      <c r="B32" s="32">
        <v>933</v>
      </c>
      <c r="C32" s="17">
        <v>2.1485814296241711E-2</v>
      </c>
      <c r="D32" s="32">
        <v>1323</v>
      </c>
      <c r="E32" s="17">
        <v>2.6285464515616308E-2</v>
      </c>
      <c r="F32" s="32">
        <v>220</v>
      </c>
      <c r="G32" s="17">
        <v>1.9160425013063927E-2</v>
      </c>
      <c r="H32" s="33">
        <v>1</v>
      </c>
      <c r="I32" s="17">
        <v>2.0833333333333329E-2</v>
      </c>
      <c r="J32" s="32">
        <v>2477</v>
      </c>
      <c r="K32" s="17">
        <v>2.3526394772334404E-2</v>
      </c>
    </row>
    <row r="33" spans="1:11" x14ac:dyDescent="0.25">
      <c r="A33" s="91" t="s">
        <v>46</v>
      </c>
      <c r="B33" s="32">
        <v>406</v>
      </c>
      <c r="C33" s="17">
        <v>9.3496683861459106E-3</v>
      </c>
      <c r="D33" s="32">
        <v>551</v>
      </c>
      <c r="E33" s="17">
        <v>1.0947309862512916E-2</v>
      </c>
      <c r="F33" s="32">
        <v>142</v>
      </c>
      <c r="G33" s="17">
        <v>1.2367183417523081E-2</v>
      </c>
      <c r="H33" s="33">
        <v>0</v>
      </c>
      <c r="I33" s="17">
        <v>0</v>
      </c>
      <c r="J33" s="32">
        <v>1099</v>
      </c>
      <c r="K33" s="17">
        <v>1.0438234903026044E-2</v>
      </c>
    </row>
    <row r="34" spans="1:11" x14ac:dyDescent="0.25">
      <c r="A34" s="91" t="s">
        <v>47</v>
      </c>
      <c r="B34" s="32">
        <v>2156</v>
      </c>
      <c r="C34" s="17">
        <v>4.9649963154016215E-2</v>
      </c>
      <c r="D34" s="32">
        <v>2817</v>
      </c>
      <c r="E34" s="17">
        <v>5.5968370023046971E-2</v>
      </c>
      <c r="F34" s="32">
        <v>823</v>
      </c>
      <c r="G34" s="17">
        <v>7.1677408117052768E-2</v>
      </c>
      <c r="H34" s="33">
        <v>1</v>
      </c>
      <c r="I34" s="17">
        <v>2.0833333333333329E-2</v>
      </c>
      <c r="J34" s="32">
        <v>5797</v>
      </c>
      <c r="K34" s="17">
        <v>5.5059552077199238E-2</v>
      </c>
    </row>
    <row r="35" spans="1:11" x14ac:dyDescent="0.25">
      <c r="A35" s="91" t="s">
        <v>48</v>
      </c>
      <c r="B35" s="32">
        <v>933</v>
      </c>
      <c r="C35" s="17">
        <v>2.1485814296241711E-2</v>
      </c>
      <c r="D35" s="32">
        <v>1372</v>
      </c>
      <c r="E35" s="17">
        <v>2.7259000238416917E-2</v>
      </c>
      <c r="F35" s="32">
        <v>359</v>
      </c>
      <c r="G35" s="17">
        <v>3.1266329907681592E-2</v>
      </c>
      <c r="H35" s="33">
        <v>1</v>
      </c>
      <c r="I35" s="17">
        <v>2.0833333333333329E-2</v>
      </c>
      <c r="J35" s="32">
        <v>2665</v>
      </c>
      <c r="K35" s="17">
        <v>2.5312007294417113E-2</v>
      </c>
    </row>
    <row r="36" spans="1:11" x14ac:dyDescent="0.25">
      <c r="A36" s="91" t="s">
        <v>49</v>
      </c>
      <c r="B36" s="32">
        <v>238</v>
      </c>
      <c r="C36" s="17">
        <v>5.480840088430361E-3</v>
      </c>
      <c r="D36" s="32">
        <v>345</v>
      </c>
      <c r="E36" s="17">
        <v>6.8544862115552732E-3</v>
      </c>
      <c r="F36" s="32">
        <v>100</v>
      </c>
      <c r="G36" s="17">
        <v>8.7092840968472415E-3</v>
      </c>
      <c r="H36" s="33">
        <v>0</v>
      </c>
      <c r="I36" s="17">
        <v>0</v>
      </c>
      <c r="J36" s="32">
        <v>683</v>
      </c>
      <c r="K36" s="17">
        <v>6.4870923009706901E-3</v>
      </c>
    </row>
    <row r="37" spans="1:11" x14ac:dyDescent="0.25">
      <c r="A37" s="91" t="s">
        <v>50</v>
      </c>
      <c r="B37" s="32">
        <v>1585</v>
      </c>
      <c r="C37" s="17">
        <v>3.650055268975682E-2</v>
      </c>
      <c r="D37" s="32">
        <v>2091</v>
      </c>
      <c r="E37" s="17">
        <v>4.154414686481761E-2</v>
      </c>
      <c r="F37" s="32">
        <v>420</v>
      </c>
      <c r="G37" s="17">
        <v>3.6578993206758406E-2</v>
      </c>
      <c r="H37" s="33">
        <v>3</v>
      </c>
      <c r="I37" s="17">
        <v>6.25E-2</v>
      </c>
      <c r="J37" s="32">
        <v>4099</v>
      </c>
      <c r="K37" s="17">
        <v>3.8932051744771393E-2</v>
      </c>
    </row>
    <row r="38" spans="1:11" x14ac:dyDescent="0.25">
      <c r="A38" s="91" t="s">
        <v>51</v>
      </c>
      <c r="B38" s="32">
        <v>844</v>
      </c>
      <c r="C38" s="17">
        <v>1.9436256448047161E-2</v>
      </c>
      <c r="D38" s="32">
        <v>1148</v>
      </c>
      <c r="E38" s="17">
        <v>2.2808551219899866E-2</v>
      </c>
      <c r="F38" s="32">
        <v>246</v>
      </c>
      <c r="G38" s="17">
        <v>2.1424838878244212E-2</v>
      </c>
      <c r="H38" s="33">
        <v>0</v>
      </c>
      <c r="I38" s="17">
        <v>0</v>
      </c>
      <c r="J38" s="32">
        <v>2238</v>
      </c>
      <c r="K38" s="17">
        <v>2.1256387363942024E-2</v>
      </c>
    </row>
    <row r="39" spans="1:11" x14ac:dyDescent="0.25">
      <c r="A39" s="91" t="s">
        <v>52</v>
      </c>
      <c r="B39" s="32">
        <v>741</v>
      </c>
      <c r="C39" s="17">
        <v>1.7064296241709648E-2</v>
      </c>
      <c r="D39" s="32">
        <v>1025</v>
      </c>
      <c r="E39" s="17">
        <v>2.0364777874910592E-2</v>
      </c>
      <c r="F39" s="32">
        <v>181</v>
      </c>
      <c r="G39" s="17">
        <v>1.5763804215293505E-2</v>
      </c>
      <c r="H39" s="33">
        <v>2</v>
      </c>
      <c r="I39" s="17">
        <v>4.1666666666666657E-2</v>
      </c>
      <c r="J39" s="32">
        <v>1949</v>
      </c>
      <c r="K39" s="17">
        <v>1.8511483008187224E-2</v>
      </c>
    </row>
    <row r="40" spans="1:11" x14ac:dyDescent="0.25">
      <c r="A40" s="91" t="s">
        <v>53</v>
      </c>
      <c r="B40" s="32">
        <v>63</v>
      </c>
      <c r="C40" s="17">
        <v>1.4508106116433309E-3</v>
      </c>
      <c r="D40" s="32">
        <v>78</v>
      </c>
      <c r="E40" s="17">
        <v>1.5497099260907573E-3</v>
      </c>
      <c r="F40" s="32">
        <v>13</v>
      </c>
      <c r="G40" s="17">
        <v>1.1322069325901411E-3</v>
      </c>
      <c r="H40" s="33">
        <v>0</v>
      </c>
      <c r="I40" s="17">
        <v>0</v>
      </c>
      <c r="J40" s="32">
        <v>154</v>
      </c>
      <c r="K40" s="17">
        <v>1.462682597876261E-3</v>
      </c>
    </row>
    <row r="41" spans="1:11" x14ac:dyDescent="0.25">
      <c r="A41" s="91" t="s">
        <v>54</v>
      </c>
      <c r="B41" s="32">
        <v>117</v>
      </c>
      <c r="C41" s="17">
        <v>2.6943625644804715E-3</v>
      </c>
      <c r="D41" s="32">
        <v>150</v>
      </c>
      <c r="E41" s="17">
        <v>2.9802113963283794E-3</v>
      </c>
      <c r="F41" s="32">
        <v>43</v>
      </c>
      <c r="G41" s="17">
        <v>3.7449921616443129E-3</v>
      </c>
      <c r="H41" s="33">
        <v>1</v>
      </c>
      <c r="I41" s="17">
        <v>2.0833333333333329E-2</v>
      </c>
      <c r="J41" s="32">
        <v>311</v>
      </c>
      <c r="K41" s="17">
        <v>2.9538590125942673E-3</v>
      </c>
    </row>
    <row r="42" spans="1:11" ht="28.5" x14ac:dyDescent="0.25">
      <c r="A42" s="91" t="s">
        <v>55</v>
      </c>
      <c r="B42" s="32">
        <v>212</v>
      </c>
      <c r="C42" s="17">
        <v>4.8820928518791456E-3</v>
      </c>
      <c r="D42" s="32">
        <v>313</v>
      </c>
      <c r="E42" s="17">
        <v>6.2187077803385511E-3</v>
      </c>
      <c r="F42" s="32">
        <v>65</v>
      </c>
      <c r="G42" s="17">
        <v>5.6610346629507062E-3</v>
      </c>
      <c r="H42" s="33">
        <v>0</v>
      </c>
      <c r="I42" s="17">
        <v>0</v>
      </c>
      <c r="J42" s="32">
        <v>590</v>
      </c>
      <c r="K42" s="17">
        <v>5.6037839788765842E-3</v>
      </c>
    </row>
    <row r="43" spans="1:11" x14ac:dyDescent="0.25">
      <c r="A43" s="91" t="s">
        <v>56</v>
      </c>
      <c r="B43" s="32">
        <v>177</v>
      </c>
      <c r="C43" s="17">
        <v>4.076086956521739E-3</v>
      </c>
      <c r="D43" s="32">
        <v>256</v>
      </c>
      <c r="E43" s="17">
        <v>5.086227449733768E-3</v>
      </c>
      <c r="F43" s="32">
        <v>43</v>
      </c>
      <c r="G43" s="17">
        <v>3.7449921616443129E-3</v>
      </c>
      <c r="H43" s="33">
        <v>0</v>
      </c>
      <c r="I43" s="17">
        <v>0</v>
      </c>
      <c r="J43" s="32">
        <v>476</v>
      </c>
      <c r="K43" s="17">
        <v>4.5210189388902606E-3</v>
      </c>
    </row>
    <row r="44" spans="1:11" x14ac:dyDescent="0.25">
      <c r="A44" s="91" t="s">
        <v>57</v>
      </c>
      <c r="B44" s="32">
        <v>86</v>
      </c>
      <c r="C44" s="17">
        <v>1.9804716285924833E-3</v>
      </c>
      <c r="D44" s="32">
        <v>141</v>
      </c>
      <c r="E44" s="17">
        <v>2.8013987125486768E-3</v>
      </c>
      <c r="F44" s="32">
        <v>18</v>
      </c>
      <c r="G44" s="17">
        <v>1.5676711374325032E-3</v>
      </c>
      <c r="H44" s="33">
        <v>0</v>
      </c>
      <c r="I44" s="17">
        <v>0</v>
      </c>
      <c r="J44" s="32">
        <v>245</v>
      </c>
      <c r="K44" s="17">
        <v>2.3269950420758694E-3</v>
      </c>
    </row>
    <row r="45" spans="1:11" x14ac:dyDescent="0.25">
      <c r="A45" s="91" t="s">
        <v>58</v>
      </c>
      <c r="B45" s="32">
        <v>417</v>
      </c>
      <c r="C45" s="17">
        <v>9.6029845246868098E-3</v>
      </c>
      <c r="D45" s="32">
        <v>588</v>
      </c>
      <c r="E45" s="17">
        <v>1.1682428673607248E-2</v>
      </c>
      <c r="F45" s="32">
        <v>116</v>
      </c>
      <c r="G45" s="17">
        <v>1.0102769552342799E-2</v>
      </c>
      <c r="H45" s="33">
        <v>0</v>
      </c>
      <c r="I45" s="17">
        <v>0</v>
      </c>
      <c r="J45" s="32">
        <v>1121</v>
      </c>
      <c r="K45" s="17">
        <v>1.0647189559865509E-2</v>
      </c>
    </row>
    <row r="46" spans="1:11" x14ac:dyDescent="0.25">
      <c r="A46" s="91" t="s">
        <v>59</v>
      </c>
      <c r="B46" s="32">
        <v>986</v>
      </c>
      <c r="C46" s="17">
        <v>2.2706337509211492E-2</v>
      </c>
      <c r="D46" s="32">
        <v>1293</v>
      </c>
      <c r="E46" s="17">
        <v>2.5689422236350637E-2</v>
      </c>
      <c r="F46" s="32">
        <v>337</v>
      </c>
      <c r="G46" s="17">
        <v>2.9350287406375197E-2</v>
      </c>
      <c r="H46" s="33">
        <v>1</v>
      </c>
      <c r="I46" s="17">
        <v>2.0833333333333329E-2</v>
      </c>
      <c r="J46" s="32">
        <v>2617</v>
      </c>
      <c r="K46" s="17">
        <v>2.4856106224949187E-2</v>
      </c>
    </row>
    <row r="47" spans="1:11" x14ac:dyDescent="0.25">
      <c r="A47" s="91" t="s">
        <v>60</v>
      </c>
      <c r="B47" s="32">
        <v>219</v>
      </c>
      <c r="C47" s="17">
        <v>5.043294030950626E-3</v>
      </c>
      <c r="D47" s="32">
        <v>285</v>
      </c>
      <c r="E47" s="17">
        <v>5.6624016530239215E-3</v>
      </c>
      <c r="F47" s="32">
        <v>91</v>
      </c>
      <c r="G47" s="17">
        <v>7.9254485281309885E-3</v>
      </c>
      <c r="H47" s="33">
        <v>1</v>
      </c>
      <c r="I47" s="17">
        <v>2.0833333333333329E-2</v>
      </c>
      <c r="J47" s="32">
        <v>596</v>
      </c>
      <c r="K47" s="17">
        <v>5.6607716125600741E-3</v>
      </c>
    </row>
    <row r="48" spans="1:11" x14ac:dyDescent="0.25">
      <c r="A48" s="91" t="s">
        <v>61</v>
      </c>
      <c r="B48" s="32">
        <v>934</v>
      </c>
      <c r="C48" s="17">
        <v>2.1508843036109063E-2</v>
      </c>
      <c r="D48" s="32">
        <v>1005</v>
      </c>
      <c r="E48" s="17">
        <v>1.9967416355400142E-2</v>
      </c>
      <c r="F48" s="32">
        <v>212</v>
      </c>
      <c r="G48" s="17">
        <v>1.8463682285316148E-2</v>
      </c>
      <c r="H48" s="33">
        <v>1</v>
      </c>
      <c r="I48" s="17">
        <v>2.0833333333333329E-2</v>
      </c>
      <c r="J48" s="32">
        <v>2152</v>
      </c>
      <c r="K48" s="17">
        <v>2.0439564614478659E-2</v>
      </c>
    </row>
    <row r="49" spans="1:11" ht="28.5" x14ac:dyDescent="0.25">
      <c r="A49" s="91" t="s">
        <v>62</v>
      </c>
      <c r="B49" s="32">
        <v>423</v>
      </c>
      <c r="C49" s="17">
        <v>9.7411569638909366E-3</v>
      </c>
      <c r="D49" s="32">
        <v>551</v>
      </c>
      <c r="E49" s="17">
        <v>1.0947309862512916E-2</v>
      </c>
      <c r="F49" s="32">
        <v>119</v>
      </c>
      <c r="G49" s="17">
        <v>1.0364048075248216E-2</v>
      </c>
      <c r="H49" s="33">
        <v>1</v>
      </c>
      <c r="I49" s="17">
        <v>2.0833333333333329E-2</v>
      </c>
      <c r="J49" s="32">
        <v>1094</v>
      </c>
      <c r="K49" s="17">
        <v>1.0390745208289802E-2</v>
      </c>
    </row>
    <row r="50" spans="1:11" ht="29.25" thickBot="1" x14ac:dyDescent="0.3">
      <c r="A50" s="92" t="s">
        <v>63</v>
      </c>
      <c r="B50" s="34">
        <v>1184</v>
      </c>
      <c r="C50" s="20">
        <v>2.7266028002947681E-2</v>
      </c>
      <c r="D50" s="34">
        <v>1585</v>
      </c>
      <c r="E50" s="20">
        <v>3.1490900421203213E-2</v>
      </c>
      <c r="F50" s="34">
        <v>311</v>
      </c>
      <c r="G50" s="20">
        <v>2.7085873541194915E-2</v>
      </c>
      <c r="H50" s="35">
        <v>2</v>
      </c>
      <c r="I50" s="20">
        <v>4.1666666666666657E-2</v>
      </c>
      <c r="J50" s="34">
        <v>3082</v>
      </c>
      <c r="K50" s="20">
        <v>2.9272647835419715E-2</v>
      </c>
    </row>
    <row r="51" spans="1:11" ht="15.75" thickBot="1" x14ac:dyDescent="0.3">
      <c r="A51" s="21" t="s">
        <v>64</v>
      </c>
      <c r="B51" s="22">
        <v>43424</v>
      </c>
      <c r="C51" s="23">
        <v>1</v>
      </c>
      <c r="D51" s="22">
        <v>50332</v>
      </c>
      <c r="E51" s="23">
        <v>1</v>
      </c>
      <c r="F51" s="22">
        <v>11482</v>
      </c>
      <c r="G51" s="23">
        <v>1</v>
      </c>
      <c r="H51" s="36">
        <v>48</v>
      </c>
      <c r="I51" s="23">
        <v>1</v>
      </c>
      <c r="J51" s="22">
        <v>105286</v>
      </c>
      <c r="K51" s="23">
        <v>1</v>
      </c>
    </row>
    <row r="52" spans="1:11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</row>
    <row r="53" spans="1:11" x14ac:dyDescent="0.25">
      <c r="A53" s="37"/>
      <c r="B53" s="37"/>
      <c r="C53" s="37"/>
      <c r="D53" s="108"/>
      <c r="E53" s="37"/>
      <c r="F53" s="37"/>
      <c r="G53" s="37"/>
      <c r="H53" s="37"/>
      <c r="I53" s="37"/>
      <c r="J53" s="108"/>
      <c r="K53" s="37"/>
    </row>
    <row r="54" spans="1:11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108"/>
      <c r="K54" s="109"/>
    </row>
    <row r="55" spans="1:11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</row>
    <row r="56" spans="1:11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</row>
    <row r="57" spans="1:11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</row>
    <row r="58" spans="1:11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</row>
    <row r="59" spans="1:1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</row>
    <row r="60" spans="1:11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</row>
    <row r="61" spans="1:11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</row>
    <row r="62" spans="1:11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</row>
    <row r="63" spans="1:11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</row>
    <row r="64" spans="1:11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</row>
    <row r="65" spans="1:11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</row>
    <row r="66" spans="1:11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</row>
    <row r="67" spans="1:11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</row>
    <row r="68" spans="1:11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</row>
    <row r="69" spans="1:11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</row>
    <row r="70" spans="1:11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</row>
    <row r="71" spans="1:11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</row>
    <row r="72" spans="1:11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</row>
    <row r="73" spans="1:11" x14ac:dyDescent="0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</row>
    <row r="74" spans="1:11" x14ac:dyDescent="0.2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</row>
    <row r="75" spans="1:11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</row>
    <row r="76" spans="1:11" x14ac:dyDescent="0.2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</row>
    <row r="77" spans="1:11" x14ac:dyDescent="0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</row>
    <row r="78" spans="1:11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</row>
    <row r="79" spans="1:11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</row>
    <row r="80" spans="1:11" x14ac:dyDescent="0.2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</row>
    <row r="81" spans="1:11" x14ac:dyDescent="0.2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</row>
    <row r="82" spans="1:11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</row>
    <row r="83" spans="1:11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</row>
    <row r="84" spans="1:11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</row>
    <row r="85" spans="1:11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</row>
    <row r="86" spans="1:11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</row>
    <row r="87" spans="1:11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</row>
    <row r="88" spans="1:11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</row>
    <row r="89" spans="1:11" x14ac:dyDescent="0.2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</row>
    <row r="90" spans="1:11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</row>
    <row r="91" spans="1:11" x14ac:dyDescent="0.2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</row>
    <row r="92" spans="1:11" x14ac:dyDescent="0.2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</row>
    <row r="93" spans="1:11" x14ac:dyDescent="0.2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</row>
  </sheetData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V55"/>
  <sheetViews>
    <sheetView workbookViewId="0">
      <selection sqref="A1:V1"/>
    </sheetView>
  </sheetViews>
  <sheetFormatPr defaultColWidth="8.85546875" defaultRowHeight="15" x14ac:dyDescent="0.25"/>
  <cols>
    <col min="1" max="1" width="28.5703125" style="89" customWidth="1"/>
    <col min="2" max="22" width="10" style="89" customWidth="1"/>
    <col min="23" max="16384" width="8.85546875" style="89"/>
  </cols>
  <sheetData>
    <row r="1" spans="1:22" ht="25.15" customHeight="1" thickTop="1" thickBot="1" x14ac:dyDescent="0.3">
      <c r="A1" s="151" t="s">
        <v>182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67"/>
    </row>
    <row r="2" spans="1:22" ht="25.15" customHeight="1" thickTop="1" thickBot="1" x14ac:dyDescent="0.3">
      <c r="A2" s="160" t="s">
        <v>17</v>
      </c>
      <c r="B2" s="170" t="s">
        <v>71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60" t="s">
        <v>66</v>
      </c>
      <c r="V2" s="172"/>
    </row>
    <row r="3" spans="1:22" ht="25.15" customHeight="1" thickBot="1" x14ac:dyDescent="0.3">
      <c r="A3" s="168"/>
      <c r="B3" s="173" t="s">
        <v>72</v>
      </c>
      <c r="C3" s="174"/>
      <c r="D3" s="174"/>
      <c r="E3" s="174"/>
      <c r="F3" s="174"/>
      <c r="G3" s="174"/>
      <c r="H3" s="174"/>
      <c r="I3" s="175"/>
      <c r="J3" s="176"/>
      <c r="K3" s="174" t="s">
        <v>73</v>
      </c>
      <c r="L3" s="175"/>
      <c r="M3" s="175"/>
      <c r="N3" s="175"/>
      <c r="O3" s="175"/>
      <c r="P3" s="175"/>
      <c r="Q3" s="175"/>
      <c r="R3" s="175"/>
      <c r="S3" s="177"/>
      <c r="T3" s="178"/>
      <c r="U3" s="160"/>
      <c r="V3" s="172"/>
    </row>
    <row r="4" spans="1:22" ht="25.15" customHeight="1" thickBot="1" x14ac:dyDescent="0.3">
      <c r="A4" s="168"/>
      <c r="B4" s="173" t="s">
        <v>65</v>
      </c>
      <c r="C4" s="175"/>
      <c r="D4" s="175"/>
      <c r="E4" s="175"/>
      <c r="F4" s="175"/>
      <c r="G4" s="175"/>
      <c r="H4" s="175"/>
      <c r="I4" s="179" t="s">
        <v>75</v>
      </c>
      <c r="J4" s="180"/>
      <c r="K4" s="173" t="s">
        <v>65</v>
      </c>
      <c r="L4" s="174"/>
      <c r="M4" s="174"/>
      <c r="N4" s="174"/>
      <c r="O4" s="174"/>
      <c r="P4" s="174"/>
      <c r="Q4" s="174"/>
      <c r="R4" s="183"/>
      <c r="S4" s="179" t="s">
        <v>76</v>
      </c>
      <c r="T4" s="180"/>
      <c r="U4" s="160"/>
      <c r="V4" s="172"/>
    </row>
    <row r="5" spans="1:22" ht="25.15" customHeight="1" x14ac:dyDescent="0.25">
      <c r="A5" s="168"/>
      <c r="B5" s="166" t="s">
        <v>67</v>
      </c>
      <c r="C5" s="165"/>
      <c r="D5" s="166" t="s">
        <v>68</v>
      </c>
      <c r="E5" s="165"/>
      <c r="F5" s="185" t="s">
        <v>69</v>
      </c>
      <c r="G5" s="186"/>
      <c r="H5" s="38" t="s">
        <v>70</v>
      </c>
      <c r="I5" s="181"/>
      <c r="J5" s="182"/>
      <c r="K5" s="185" t="s">
        <v>67</v>
      </c>
      <c r="L5" s="186"/>
      <c r="M5" s="187" t="s">
        <v>68</v>
      </c>
      <c r="N5" s="188"/>
      <c r="O5" s="166" t="s">
        <v>69</v>
      </c>
      <c r="P5" s="165"/>
      <c r="Q5" s="162" t="s">
        <v>70</v>
      </c>
      <c r="R5" s="162"/>
      <c r="S5" s="184"/>
      <c r="T5" s="182"/>
      <c r="U5" s="160"/>
      <c r="V5" s="172"/>
    </row>
    <row r="6" spans="1:22" ht="25.15" customHeight="1" thickBot="1" x14ac:dyDescent="0.3">
      <c r="A6" s="169"/>
      <c r="B6" s="26" t="s">
        <v>18</v>
      </c>
      <c r="C6" s="25" t="s">
        <v>19</v>
      </c>
      <c r="D6" s="26" t="s">
        <v>18</v>
      </c>
      <c r="E6" s="25" t="s">
        <v>19</v>
      </c>
      <c r="F6" s="24" t="s">
        <v>18</v>
      </c>
      <c r="G6" s="39" t="s">
        <v>19</v>
      </c>
      <c r="H6" s="40" t="s">
        <v>18</v>
      </c>
      <c r="I6" s="27" t="s">
        <v>18</v>
      </c>
      <c r="J6" s="41" t="s">
        <v>19</v>
      </c>
      <c r="K6" s="24" t="s">
        <v>18</v>
      </c>
      <c r="L6" s="39" t="s">
        <v>19</v>
      </c>
      <c r="M6" s="26" t="s">
        <v>18</v>
      </c>
      <c r="N6" s="25" t="s">
        <v>19</v>
      </c>
      <c r="O6" s="42" t="s">
        <v>18</v>
      </c>
      <c r="P6" s="43" t="s">
        <v>19</v>
      </c>
      <c r="Q6" s="24" t="s">
        <v>18</v>
      </c>
      <c r="R6" s="39" t="s">
        <v>19</v>
      </c>
      <c r="S6" s="44" t="s">
        <v>18</v>
      </c>
      <c r="T6" s="45" t="s">
        <v>19</v>
      </c>
      <c r="U6" s="42" t="s">
        <v>18</v>
      </c>
      <c r="V6" s="46" t="s">
        <v>19</v>
      </c>
    </row>
    <row r="7" spans="1:22" x14ac:dyDescent="0.25">
      <c r="A7" s="90" t="s">
        <v>20</v>
      </c>
      <c r="B7" s="29">
        <v>1625</v>
      </c>
      <c r="C7" s="30">
        <v>9.8092478570566216E-2</v>
      </c>
      <c r="D7" s="29">
        <v>1283</v>
      </c>
      <c r="E7" s="30">
        <v>8.7362113577556855E-2</v>
      </c>
      <c r="F7" s="29">
        <v>227</v>
      </c>
      <c r="G7" s="30">
        <v>7.8194970719944884E-2</v>
      </c>
      <c r="H7" s="47">
        <v>1</v>
      </c>
      <c r="I7" s="29">
        <v>3136</v>
      </c>
      <c r="J7" s="30">
        <v>9.1808653902453324E-2</v>
      </c>
      <c r="K7" s="29">
        <v>2690</v>
      </c>
      <c r="L7" s="30">
        <v>0.10015637798793656</v>
      </c>
      <c r="M7" s="29">
        <v>3244</v>
      </c>
      <c r="N7" s="30">
        <v>9.1006003478651176E-2</v>
      </c>
      <c r="O7" s="29">
        <v>822</v>
      </c>
      <c r="P7" s="30">
        <v>9.581536309593193E-2</v>
      </c>
      <c r="Q7" s="29">
        <v>6</v>
      </c>
      <c r="R7" s="30">
        <v>0.13333333333333336</v>
      </c>
      <c r="S7" s="29">
        <v>6762</v>
      </c>
      <c r="T7" s="30">
        <v>9.5068046338994489E-2</v>
      </c>
      <c r="U7" s="29">
        <v>9898</v>
      </c>
      <c r="V7" s="30">
        <v>9.4010599699865124E-2</v>
      </c>
    </row>
    <row r="8" spans="1:22" x14ac:dyDescent="0.25">
      <c r="A8" s="90" t="s">
        <v>21</v>
      </c>
      <c r="B8" s="32">
        <v>553</v>
      </c>
      <c r="C8" s="17">
        <v>3.3381625015091149E-2</v>
      </c>
      <c r="D8" s="32">
        <v>385</v>
      </c>
      <c r="E8" s="17">
        <v>2.6215443279313629E-2</v>
      </c>
      <c r="F8" s="32">
        <v>74</v>
      </c>
      <c r="G8" s="17">
        <v>2.549087151222873E-2</v>
      </c>
      <c r="H8" s="48">
        <v>1</v>
      </c>
      <c r="I8" s="32">
        <v>1013</v>
      </c>
      <c r="J8" s="17">
        <v>2.9656303062240177E-2</v>
      </c>
      <c r="K8" s="32">
        <v>762</v>
      </c>
      <c r="L8" s="17">
        <v>2.8371434954203582E-2</v>
      </c>
      <c r="M8" s="32">
        <v>966</v>
      </c>
      <c r="N8" s="17">
        <v>2.7099814845985525E-2</v>
      </c>
      <c r="O8" s="32">
        <v>214</v>
      </c>
      <c r="P8" s="17">
        <v>2.4944632241519989E-2</v>
      </c>
      <c r="Q8" s="32">
        <v>0</v>
      </c>
      <c r="R8" s="17">
        <v>0</v>
      </c>
      <c r="S8" s="32">
        <v>1942</v>
      </c>
      <c r="T8" s="17">
        <v>2.7302890563491163E-2</v>
      </c>
      <c r="U8" s="32">
        <v>2955</v>
      </c>
      <c r="V8" s="17">
        <v>2.806640958911916E-2</v>
      </c>
    </row>
    <row r="9" spans="1:22" x14ac:dyDescent="0.25">
      <c r="A9" s="90" t="s">
        <v>22</v>
      </c>
      <c r="B9" s="32">
        <v>701</v>
      </c>
      <c r="C9" s="17">
        <v>4.2315586140287333E-2</v>
      </c>
      <c r="D9" s="32">
        <v>769</v>
      </c>
      <c r="E9" s="17">
        <v>5.2362794498161523E-2</v>
      </c>
      <c r="F9" s="32">
        <v>113</v>
      </c>
      <c r="G9" s="17">
        <v>3.8925249741646566E-2</v>
      </c>
      <c r="H9" s="48">
        <v>0</v>
      </c>
      <c r="I9" s="32">
        <v>1583</v>
      </c>
      <c r="J9" s="17">
        <v>4.6343462732010073E-2</v>
      </c>
      <c r="K9" s="32">
        <v>1322</v>
      </c>
      <c r="L9" s="17">
        <v>4.9221833345744287E-2</v>
      </c>
      <c r="M9" s="32">
        <v>1738</v>
      </c>
      <c r="N9" s="17">
        <v>4.8757223811928402E-2</v>
      </c>
      <c r="O9" s="32">
        <v>386</v>
      </c>
      <c r="P9" s="17">
        <v>4.4993588996386523E-2</v>
      </c>
      <c r="Q9" s="32">
        <v>1</v>
      </c>
      <c r="R9" s="17">
        <v>2.2222222222222223E-2</v>
      </c>
      <c r="S9" s="32">
        <v>3447</v>
      </c>
      <c r="T9" s="17">
        <v>4.8461927792149362E-2</v>
      </c>
      <c r="U9" s="32">
        <v>5030</v>
      </c>
      <c r="V9" s="17">
        <v>4.7774632904659692E-2</v>
      </c>
    </row>
    <row r="10" spans="1:22" x14ac:dyDescent="0.25">
      <c r="A10" s="90" t="s">
        <v>23</v>
      </c>
      <c r="B10" s="32">
        <v>983</v>
      </c>
      <c r="C10" s="17">
        <v>5.9338403959917907E-2</v>
      </c>
      <c r="D10" s="32">
        <v>820</v>
      </c>
      <c r="E10" s="17">
        <v>5.5835489581914748E-2</v>
      </c>
      <c r="F10" s="32">
        <v>193</v>
      </c>
      <c r="G10" s="17">
        <v>6.6482948673785736E-2</v>
      </c>
      <c r="H10" s="48">
        <v>1</v>
      </c>
      <c r="I10" s="32">
        <v>1997</v>
      </c>
      <c r="J10" s="17">
        <v>5.8463610281632411E-2</v>
      </c>
      <c r="K10" s="32">
        <v>1282</v>
      </c>
      <c r="L10" s="17">
        <v>4.7732519174919948E-2</v>
      </c>
      <c r="M10" s="32">
        <v>1626</v>
      </c>
      <c r="N10" s="17">
        <v>4.5615216293553272E-2</v>
      </c>
      <c r="O10" s="32">
        <v>506</v>
      </c>
      <c r="P10" s="17">
        <v>5.8981233243967826E-2</v>
      </c>
      <c r="Q10" s="32">
        <v>2</v>
      </c>
      <c r="R10" s="17">
        <v>4.4444444444444446E-2</v>
      </c>
      <c r="S10" s="32">
        <v>3416</v>
      </c>
      <c r="T10" s="17">
        <v>4.8026093802721853E-2</v>
      </c>
      <c r="U10" s="32">
        <v>5413</v>
      </c>
      <c r="V10" s="17">
        <v>5.1412343521455843E-2</v>
      </c>
    </row>
    <row r="11" spans="1:22" x14ac:dyDescent="0.25">
      <c r="A11" s="90" t="s">
        <v>24</v>
      </c>
      <c r="B11" s="32">
        <v>805</v>
      </c>
      <c r="C11" s="17">
        <v>4.8593504768803572E-2</v>
      </c>
      <c r="D11" s="32">
        <v>567</v>
      </c>
      <c r="E11" s="17">
        <v>3.8608198284080075E-2</v>
      </c>
      <c r="F11" s="32">
        <v>156</v>
      </c>
      <c r="G11" s="17">
        <v>5.3737512917671378E-2</v>
      </c>
      <c r="H11" s="48">
        <v>0</v>
      </c>
      <c r="I11" s="32">
        <v>1528</v>
      </c>
      <c r="J11" s="17">
        <v>4.4733298202470871E-2</v>
      </c>
      <c r="K11" s="32">
        <v>997</v>
      </c>
      <c r="L11" s="17">
        <v>3.712115570779656E-2</v>
      </c>
      <c r="M11" s="32">
        <v>1281</v>
      </c>
      <c r="N11" s="17">
        <v>3.5936710991415578E-2</v>
      </c>
      <c r="O11" s="32">
        <v>359</v>
      </c>
      <c r="P11" s="17">
        <v>4.1846369040680731E-2</v>
      </c>
      <c r="Q11" s="32">
        <v>1</v>
      </c>
      <c r="R11" s="17">
        <v>2.2222222222222223E-2</v>
      </c>
      <c r="S11" s="32">
        <v>2638</v>
      </c>
      <c r="T11" s="17">
        <v>3.7088066584186258E-2</v>
      </c>
      <c r="U11" s="32">
        <v>4166</v>
      </c>
      <c r="V11" s="17">
        <v>3.9568413654237029E-2</v>
      </c>
    </row>
    <row r="12" spans="1:22" x14ac:dyDescent="0.25">
      <c r="A12" s="90" t="s">
        <v>25</v>
      </c>
      <c r="B12" s="32">
        <v>867</v>
      </c>
      <c r="C12" s="17">
        <v>5.2336110105034403E-2</v>
      </c>
      <c r="D12" s="32">
        <v>560</v>
      </c>
      <c r="E12" s="17">
        <v>3.8131553860819824E-2</v>
      </c>
      <c r="F12" s="32">
        <v>115</v>
      </c>
      <c r="G12" s="17">
        <v>3.961419221495005E-2</v>
      </c>
      <c r="H12" s="48">
        <v>0</v>
      </c>
      <c r="I12" s="32">
        <v>1542</v>
      </c>
      <c r="J12" s="17">
        <v>4.5143158264535389E-2</v>
      </c>
      <c r="K12" s="32">
        <v>911</v>
      </c>
      <c r="L12" s="17">
        <v>3.3919130240524238E-2</v>
      </c>
      <c r="M12" s="32">
        <v>1034</v>
      </c>
      <c r="N12" s="17">
        <v>2.9007462267856141E-2</v>
      </c>
      <c r="O12" s="32">
        <v>266</v>
      </c>
      <c r="P12" s="17">
        <v>3.100594474880522E-2</v>
      </c>
      <c r="Q12" s="32">
        <v>1</v>
      </c>
      <c r="R12" s="17">
        <v>2.2222222222222223E-2</v>
      </c>
      <c r="S12" s="32">
        <v>2212</v>
      </c>
      <c r="T12" s="17">
        <v>3.1098864019795294E-2</v>
      </c>
      <c r="U12" s="32">
        <v>3754</v>
      </c>
      <c r="V12" s="17">
        <v>3.565526280797067E-2</v>
      </c>
    </row>
    <row r="13" spans="1:22" x14ac:dyDescent="0.25">
      <c r="A13" s="90" t="s">
        <v>26</v>
      </c>
      <c r="B13" s="32">
        <v>467</v>
      </c>
      <c r="C13" s="17">
        <v>2.8190269226125796E-2</v>
      </c>
      <c r="D13" s="32">
        <v>345</v>
      </c>
      <c r="E13" s="17">
        <v>2.3491760860683643E-2</v>
      </c>
      <c r="F13" s="32">
        <v>79</v>
      </c>
      <c r="G13" s="17">
        <v>2.7213227695487428E-2</v>
      </c>
      <c r="H13" s="48">
        <v>0</v>
      </c>
      <c r="I13" s="32">
        <v>891</v>
      </c>
      <c r="J13" s="17">
        <v>2.6084665378535044E-2</v>
      </c>
      <c r="K13" s="32">
        <v>548</v>
      </c>
      <c r="L13" s="17">
        <v>2.0403604140293394E-2</v>
      </c>
      <c r="M13" s="32">
        <v>695</v>
      </c>
      <c r="N13" s="17">
        <v>1.949727879705998E-2</v>
      </c>
      <c r="O13" s="32">
        <v>163</v>
      </c>
      <c r="P13" s="17">
        <v>1.8999883436297937E-2</v>
      </c>
      <c r="Q13" s="32">
        <v>3</v>
      </c>
      <c r="R13" s="17">
        <v>6.666666666666668E-2</v>
      </c>
      <c r="S13" s="32">
        <v>1409</v>
      </c>
      <c r="T13" s="17">
        <v>1.9809357777527837E-2</v>
      </c>
      <c r="U13" s="32">
        <v>2300</v>
      </c>
      <c r="V13" s="17">
        <v>2.1845259578671429E-2</v>
      </c>
    </row>
    <row r="14" spans="1:22" x14ac:dyDescent="0.25">
      <c r="A14" s="90" t="s">
        <v>27</v>
      </c>
      <c r="B14" s="32">
        <v>487</v>
      </c>
      <c r="C14" s="17">
        <v>2.9397561270071232E-2</v>
      </c>
      <c r="D14" s="32">
        <v>453</v>
      </c>
      <c r="E14" s="17">
        <v>3.0845703390984611E-2</v>
      </c>
      <c r="F14" s="32">
        <v>66</v>
      </c>
      <c r="G14" s="17">
        <v>2.2735101619014809E-2</v>
      </c>
      <c r="H14" s="48">
        <v>0</v>
      </c>
      <c r="I14" s="32">
        <v>1006</v>
      </c>
      <c r="J14" s="17">
        <v>2.9451373031207918E-2</v>
      </c>
      <c r="K14" s="32">
        <v>789</v>
      </c>
      <c r="L14" s="17">
        <v>2.9376722019510013E-2</v>
      </c>
      <c r="M14" s="32">
        <v>952</v>
      </c>
      <c r="N14" s="17">
        <v>2.6707063906188634E-2</v>
      </c>
      <c r="O14" s="32">
        <v>209</v>
      </c>
      <c r="P14" s="17">
        <v>2.4361813731204104E-2</v>
      </c>
      <c r="Q14" s="32">
        <v>0</v>
      </c>
      <c r="R14" s="17">
        <v>0</v>
      </c>
      <c r="S14" s="32">
        <v>1950</v>
      </c>
      <c r="T14" s="17">
        <v>2.741536385108537E-2</v>
      </c>
      <c r="U14" s="32">
        <v>2956</v>
      </c>
      <c r="V14" s="17">
        <v>2.8075907528066414E-2</v>
      </c>
    </row>
    <row r="15" spans="1:22" x14ac:dyDescent="0.25">
      <c r="A15" s="90" t="s">
        <v>28</v>
      </c>
      <c r="B15" s="32">
        <v>138</v>
      </c>
      <c r="C15" s="17">
        <v>8.3303151032234693E-3</v>
      </c>
      <c r="D15" s="32">
        <v>128</v>
      </c>
      <c r="E15" s="17">
        <v>8.7157837396159583E-3</v>
      </c>
      <c r="F15" s="32">
        <v>16</v>
      </c>
      <c r="G15" s="17">
        <v>5.5115397864278336E-3</v>
      </c>
      <c r="H15" s="48">
        <v>0</v>
      </c>
      <c r="I15" s="32">
        <v>282</v>
      </c>
      <c r="J15" s="17">
        <v>8.2557526787282627E-3</v>
      </c>
      <c r="K15" s="32">
        <v>208</v>
      </c>
      <c r="L15" s="17">
        <v>7.7444336882865443E-3</v>
      </c>
      <c r="M15" s="32">
        <v>234</v>
      </c>
      <c r="N15" s="17">
        <v>6.5645514223194755E-3</v>
      </c>
      <c r="O15" s="32">
        <v>57</v>
      </c>
      <c r="P15" s="17">
        <v>6.6441310176011178E-3</v>
      </c>
      <c r="Q15" s="32">
        <v>3</v>
      </c>
      <c r="R15" s="17">
        <v>6.666666666666668E-2</v>
      </c>
      <c r="S15" s="32">
        <v>502</v>
      </c>
      <c r="T15" s="17">
        <v>7.0576987965358228E-3</v>
      </c>
      <c r="U15" s="32">
        <v>784</v>
      </c>
      <c r="V15" s="17">
        <v>7.4463841346427825E-3</v>
      </c>
    </row>
    <row r="16" spans="1:22" x14ac:dyDescent="0.25">
      <c r="A16" s="90" t="s">
        <v>29</v>
      </c>
      <c r="B16" s="32">
        <v>259</v>
      </c>
      <c r="C16" s="17">
        <v>1.563443196909332E-2</v>
      </c>
      <c r="D16" s="32">
        <v>197</v>
      </c>
      <c r="E16" s="17">
        <v>1.341413591175269E-2</v>
      </c>
      <c r="F16" s="32">
        <v>29</v>
      </c>
      <c r="G16" s="17">
        <v>9.9896658629004473E-3</v>
      </c>
      <c r="H16" s="48">
        <v>0</v>
      </c>
      <c r="I16" s="32">
        <v>485</v>
      </c>
      <c r="J16" s="17">
        <v>1.4198723578663856E-2</v>
      </c>
      <c r="K16" s="32">
        <v>463</v>
      </c>
      <c r="L16" s="17">
        <v>1.7238811527291682E-2</v>
      </c>
      <c r="M16" s="32">
        <v>496</v>
      </c>
      <c r="N16" s="17">
        <v>1.3914604724232733E-2</v>
      </c>
      <c r="O16" s="32">
        <v>102</v>
      </c>
      <c r="P16" s="17">
        <v>1.1889497610444106E-2</v>
      </c>
      <c r="Q16" s="32">
        <v>0</v>
      </c>
      <c r="R16" s="17">
        <v>0</v>
      </c>
      <c r="S16" s="32">
        <v>1061</v>
      </c>
      <c r="T16" s="17">
        <v>1.4916769767180295E-2</v>
      </c>
      <c r="U16" s="32">
        <v>1546</v>
      </c>
      <c r="V16" s="17">
        <v>1.4683813612446099E-2</v>
      </c>
    </row>
    <row r="17" spans="1:22" x14ac:dyDescent="0.25">
      <c r="A17" s="90" t="s">
        <v>30</v>
      </c>
      <c r="B17" s="32">
        <v>598</v>
      </c>
      <c r="C17" s="17">
        <v>3.6098032113968372E-2</v>
      </c>
      <c r="D17" s="32">
        <v>455</v>
      </c>
      <c r="E17" s="17">
        <v>3.0981887511916117E-2</v>
      </c>
      <c r="F17" s="32">
        <v>76</v>
      </c>
      <c r="G17" s="17">
        <v>2.6179813985532211E-2</v>
      </c>
      <c r="H17" s="48">
        <v>0</v>
      </c>
      <c r="I17" s="32">
        <v>1129</v>
      </c>
      <c r="J17" s="17">
        <v>3.305228643363195E-2</v>
      </c>
      <c r="K17" s="32">
        <v>1009</v>
      </c>
      <c r="L17" s="17">
        <v>3.7567949959043861E-2</v>
      </c>
      <c r="M17" s="32">
        <v>1288</v>
      </c>
      <c r="N17" s="17">
        <v>3.613308646131403E-2</v>
      </c>
      <c r="O17" s="32">
        <v>235</v>
      </c>
      <c r="P17" s="17">
        <v>2.7392469984846721E-2</v>
      </c>
      <c r="Q17" s="32">
        <v>2</v>
      </c>
      <c r="R17" s="17">
        <v>4.4444444444444446E-2</v>
      </c>
      <c r="S17" s="32">
        <v>2534</v>
      </c>
      <c r="T17" s="17">
        <v>3.5625913845461703E-2</v>
      </c>
      <c r="U17" s="32">
        <v>3663</v>
      </c>
      <c r="V17" s="17">
        <v>3.4790950363771056E-2</v>
      </c>
    </row>
    <row r="18" spans="1:22" x14ac:dyDescent="0.25">
      <c r="A18" s="90" t="s">
        <v>31</v>
      </c>
      <c r="B18" s="32">
        <v>275</v>
      </c>
      <c r="C18" s="17">
        <v>1.6600265604249664E-2</v>
      </c>
      <c r="D18" s="32">
        <v>220</v>
      </c>
      <c r="E18" s="17">
        <v>1.4980253302464931E-2</v>
      </c>
      <c r="F18" s="32">
        <v>33</v>
      </c>
      <c r="G18" s="17">
        <v>1.1367550809507404E-2</v>
      </c>
      <c r="H18" s="48">
        <v>0</v>
      </c>
      <c r="I18" s="32">
        <v>528</v>
      </c>
      <c r="J18" s="17">
        <v>1.5457579483576322E-2</v>
      </c>
      <c r="K18" s="32">
        <v>407</v>
      </c>
      <c r="L18" s="17">
        <v>1.5153771688137611E-2</v>
      </c>
      <c r="M18" s="32">
        <v>613</v>
      </c>
      <c r="N18" s="17">
        <v>1.719688043539247E-2</v>
      </c>
      <c r="O18" s="32">
        <v>86</v>
      </c>
      <c r="P18" s="17">
        <v>1.0024478377433265E-2</v>
      </c>
      <c r="Q18" s="32">
        <v>0</v>
      </c>
      <c r="R18" s="17">
        <v>0</v>
      </c>
      <c r="S18" s="32">
        <v>1106</v>
      </c>
      <c r="T18" s="17">
        <v>1.5549432009897647E-2</v>
      </c>
      <c r="U18" s="32">
        <v>1634</v>
      </c>
      <c r="V18" s="17">
        <v>1.5519632239803967E-2</v>
      </c>
    </row>
    <row r="19" spans="1:22" x14ac:dyDescent="0.25">
      <c r="A19" s="90" t="s">
        <v>32</v>
      </c>
      <c r="B19" s="32">
        <v>367</v>
      </c>
      <c r="C19" s="17">
        <v>2.2153809006398649E-2</v>
      </c>
      <c r="D19" s="32">
        <v>295</v>
      </c>
      <c r="E19" s="17">
        <v>2.0087157837396161E-2</v>
      </c>
      <c r="F19" s="32">
        <v>53</v>
      </c>
      <c r="G19" s="17">
        <v>1.82569755425422E-2</v>
      </c>
      <c r="H19" s="48">
        <v>0</v>
      </c>
      <c r="I19" s="32">
        <v>715</v>
      </c>
      <c r="J19" s="17">
        <v>2.0932138884009598E-2</v>
      </c>
      <c r="K19" s="32">
        <v>623</v>
      </c>
      <c r="L19" s="17">
        <v>2.3196068210589019E-2</v>
      </c>
      <c r="M19" s="32">
        <v>728</v>
      </c>
      <c r="N19" s="17">
        <v>2.0423048869438368E-2</v>
      </c>
      <c r="O19" s="32">
        <v>149</v>
      </c>
      <c r="P19" s="17">
        <v>1.7367991607413449E-2</v>
      </c>
      <c r="Q19" s="32">
        <v>0</v>
      </c>
      <c r="R19" s="17">
        <v>0</v>
      </c>
      <c r="S19" s="32">
        <v>1500</v>
      </c>
      <c r="T19" s="17">
        <v>2.108874142391182E-2</v>
      </c>
      <c r="U19" s="32">
        <v>2215</v>
      </c>
      <c r="V19" s="17">
        <v>2.1037934768155311E-2</v>
      </c>
    </row>
    <row r="20" spans="1:22" x14ac:dyDescent="0.25">
      <c r="A20" s="90" t="s">
        <v>33</v>
      </c>
      <c r="B20" s="32">
        <v>203</v>
      </c>
      <c r="C20" s="17">
        <v>1.2254014246046118E-2</v>
      </c>
      <c r="D20" s="32">
        <v>172</v>
      </c>
      <c r="E20" s="17">
        <v>1.1711834400108947E-2</v>
      </c>
      <c r="F20" s="32">
        <v>31</v>
      </c>
      <c r="G20" s="17">
        <v>1.0678608336203927E-2</v>
      </c>
      <c r="H20" s="48">
        <v>0</v>
      </c>
      <c r="I20" s="32">
        <v>406</v>
      </c>
      <c r="J20" s="17">
        <v>1.1885941799871187E-2</v>
      </c>
      <c r="K20" s="32">
        <v>319</v>
      </c>
      <c r="L20" s="17">
        <v>1.1877280512324073E-2</v>
      </c>
      <c r="M20" s="32">
        <v>426</v>
      </c>
      <c r="N20" s="17">
        <v>1.1950850025248275E-2</v>
      </c>
      <c r="O20" s="32">
        <v>109</v>
      </c>
      <c r="P20" s="17">
        <v>1.270544352488635E-2</v>
      </c>
      <c r="Q20" s="32">
        <v>3</v>
      </c>
      <c r="R20" s="17">
        <v>6.666666666666668E-2</v>
      </c>
      <c r="S20" s="32">
        <v>857</v>
      </c>
      <c r="T20" s="17">
        <v>1.2048700933528287E-2</v>
      </c>
      <c r="U20" s="32">
        <v>1263</v>
      </c>
      <c r="V20" s="17">
        <v>1.1995896890374788E-2</v>
      </c>
    </row>
    <row r="21" spans="1:22" x14ac:dyDescent="0.25">
      <c r="A21" s="90" t="s">
        <v>34</v>
      </c>
      <c r="B21" s="32">
        <v>112</v>
      </c>
      <c r="C21" s="17">
        <v>6.7608354460944094E-3</v>
      </c>
      <c r="D21" s="32">
        <v>73</v>
      </c>
      <c r="E21" s="17">
        <v>4.9707204139997274E-3</v>
      </c>
      <c r="F21" s="32">
        <v>14</v>
      </c>
      <c r="G21" s="17">
        <v>4.8225973131243542E-3</v>
      </c>
      <c r="H21" s="48">
        <v>0</v>
      </c>
      <c r="I21" s="32">
        <v>199</v>
      </c>
      <c r="J21" s="17">
        <v>5.8258680250600162E-3</v>
      </c>
      <c r="K21" s="32">
        <v>154</v>
      </c>
      <c r="L21" s="17">
        <v>5.7338595576736902E-3</v>
      </c>
      <c r="M21" s="32">
        <v>185</v>
      </c>
      <c r="N21" s="17">
        <v>5.189923133030354E-3</v>
      </c>
      <c r="O21" s="32">
        <v>36</v>
      </c>
      <c r="P21" s="17">
        <v>4.1962932742743908E-3</v>
      </c>
      <c r="Q21" s="32">
        <v>1</v>
      </c>
      <c r="R21" s="17">
        <v>2.2222222222222223E-2</v>
      </c>
      <c r="S21" s="32">
        <v>376</v>
      </c>
      <c r="T21" s="17">
        <v>5.28624451692723E-3</v>
      </c>
      <c r="U21" s="32">
        <v>575</v>
      </c>
      <c r="V21" s="17">
        <v>5.4613148946678573E-3</v>
      </c>
    </row>
    <row r="22" spans="1:22" x14ac:dyDescent="0.25">
      <c r="A22" s="90" t="s">
        <v>35</v>
      </c>
      <c r="B22" s="32">
        <v>498</v>
      </c>
      <c r="C22" s="17">
        <v>3.0061571894241218E-2</v>
      </c>
      <c r="D22" s="32">
        <v>436</v>
      </c>
      <c r="E22" s="17">
        <v>2.9688138363066864E-2</v>
      </c>
      <c r="F22" s="32">
        <v>84</v>
      </c>
      <c r="G22" s="17">
        <v>2.8935583878746125E-2</v>
      </c>
      <c r="H22" s="48">
        <v>0</v>
      </c>
      <c r="I22" s="32">
        <v>1018</v>
      </c>
      <c r="J22" s="17">
        <v>2.9802681655834651E-2</v>
      </c>
      <c r="K22" s="32">
        <v>701</v>
      </c>
      <c r="L22" s="17">
        <v>2.6100230843696483E-2</v>
      </c>
      <c r="M22" s="32">
        <v>887</v>
      </c>
      <c r="N22" s="17">
        <v>2.4883577399988779E-2</v>
      </c>
      <c r="O22" s="32">
        <v>234</v>
      </c>
      <c r="P22" s="17">
        <v>2.7275906282783549E-2</v>
      </c>
      <c r="Q22" s="32">
        <v>0</v>
      </c>
      <c r="R22" s="17">
        <v>0</v>
      </c>
      <c r="S22" s="32">
        <v>1822</v>
      </c>
      <c r="T22" s="17">
        <v>2.5615791249578225E-2</v>
      </c>
      <c r="U22" s="32">
        <v>2840</v>
      </c>
      <c r="V22" s="17">
        <v>2.697414661018559E-2</v>
      </c>
    </row>
    <row r="23" spans="1:22" x14ac:dyDescent="0.25">
      <c r="A23" s="90" t="s">
        <v>36</v>
      </c>
      <c r="B23" s="32">
        <v>355</v>
      </c>
      <c r="C23" s="17">
        <v>2.1429433780031388E-2</v>
      </c>
      <c r="D23" s="32">
        <v>307</v>
      </c>
      <c r="E23" s="17">
        <v>2.0904262562985155E-2</v>
      </c>
      <c r="F23" s="32">
        <v>60</v>
      </c>
      <c r="G23" s="17">
        <v>2.0668274199104376E-2</v>
      </c>
      <c r="H23" s="48">
        <v>0</v>
      </c>
      <c r="I23" s="32">
        <v>722</v>
      </c>
      <c r="J23" s="17">
        <v>2.1137068915041867E-2</v>
      </c>
      <c r="K23" s="32">
        <v>581</v>
      </c>
      <c r="L23" s="17">
        <v>2.1632288331223472E-2</v>
      </c>
      <c r="M23" s="32">
        <v>718</v>
      </c>
      <c r="N23" s="17">
        <v>2.0142512483869158E-2</v>
      </c>
      <c r="O23" s="32">
        <v>164</v>
      </c>
      <c r="P23" s="17">
        <v>1.9116447138361116E-2</v>
      </c>
      <c r="Q23" s="32">
        <v>1</v>
      </c>
      <c r="R23" s="17">
        <v>2.2222222222222223E-2</v>
      </c>
      <c r="S23" s="32">
        <v>1464</v>
      </c>
      <c r="T23" s="17">
        <v>2.0582611629737936E-2</v>
      </c>
      <c r="U23" s="32">
        <v>2186</v>
      </c>
      <c r="V23" s="17">
        <v>2.0762494538685106E-2</v>
      </c>
    </row>
    <row r="24" spans="1:22" x14ac:dyDescent="0.25">
      <c r="A24" s="90" t="s">
        <v>37</v>
      </c>
      <c r="B24" s="32">
        <v>199</v>
      </c>
      <c r="C24" s="17">
        <v>1.2012555837257032E-2</v>
      </c>
      <c r="D24" s="32">
        <v>161</v>
      </c>
      <c r="E24" s="17">
        <v>1.09628217349857E-2</v>
      </c>
      <c r="F24" s="32">
        <v>34</v>
      </c>
      <c r="G24" s="17">
        <v>1.1712022046159145E-2</v>
      </c>
      <c r="H24" s="48">
        <v>0</v>
      </c>
      <c r="I24" s="32">
        <v>394</v>
      </c>
      <c r="J24" s="17">
        <v>1.1534633175244452E-2</v>
      </c>
      <c r="K24" s="32">
        <v>316</v>
      </c>
      <c r="L24" s="17">
        <v>1.1765581949512249E-2</v>
      </c>
      <c r="M24" s="32">
        <v>318</v>
      </c>
      <c r="N24" s="17">
        <v>8.9210570611008254E-3</v>
      </c>
      <c r="O24" s="32">
        <v>84</v>
      </c>
      <c r="P24" s="17">
        <v>9.7913509733069115E-3</v>
      </c>
      <c r="Q24" s="32">
        <v>1</v>
      </c>
      <c r="R24" s="17">
        <v>2.2222222222222223E-2</v>
      </c>
      <c r="S24" s="32">
        <v>719</v>
      </c>
      <c r="T24" s="17">
        <v>1.0108536722528401E-2</v>
      </c>
      <c r="U24" s="32">
        <v>1113</v>
      </c>
      <c r="V24" s="17">
        <v>1.0571206048287519E-2</v>
      </c>
    </row>
    <row r="25" spans="1:22" x14ac:dyDescent="0.25">
      <c r="A25" s="90" t="s">
        <v>38</v>
      </c>
      <c r="B25" s="32">
        <v>781</v>
      </c>
      <c r="C25" s="17">
        <v>4.7144754316069057E-2</v>
      </c>
      <c r="D25" s="32">
        <v>571</v>
      </c>
      <c r="E25" s="17">
        <v>3.8880566525943072E-2</v>
      </c>
      <c r="F25" s="32">
        <v>115</v>
      </c>
      <c r="G25" s="17">
        <v>3.961419221495005E-2</v>
      </c>
      <c r="H25" s="48">
        <v>0</v>
      </c>
      <c r="I25" s="32">
        <v>1467</v>
      </c>
      <c r="J25" s="17">
        <v>4.2947479360618296E-2</v>
      </c>
      <c r="K25" s="32">
        <v>1166</v>
      </c>
      <c r="L25" s="17">
        <v>4.341350807952938E-2</v>
      </c>
      <c r="M25" s="32">
        <v>1198</v>
      </c>
      <c r="N25" s="17">
        <v>3.3608258991191152E-2</v>
      </c>
      <c r="O25" s="32">
        <v>253</v>
      </c>
      <c r="P25" s="17">
        <v>2.9490616621983913E-2</v>
      </c>
      <c r="Q25" s="32">
        <v>1</v>
      </c>
      <c r="R25" s="17">
        <v>2.2222222222222223E-2</v>
      </c>
      <c r="S25" s="32">
        <v>2618</v>
      </c>
      <c r="T25" s="17">
        <v>3.6806883365200764E-2</v>
      </c>
      <c r="U25" s="32">
        <v>4085</v>
      </c>
      <c r="V25" s="17">
        <v>3.8799080599509907E-2</v>
      </c>
    </row>
    <row r="26" spans="1:22" x14ac:dyDescent="0.25">
      <c r="A26" s="90" t="s">
        <v>39</v>
      </c>
      <c r="B26" s="32">
        <v>229</v>
      </c>
      <c r="C26" s="17">
        <v>1.3823493903175176E-2</v>
      </c>
      <c r="D26" s="32">
        <v>171</v>
      </c>
      <c r="E26" s="17">
        <v>1.1643742339643198E-2</v>
      </c>
      <c r="F26" s="32">
        <v>41</v>
      </c>
      <c r="G26" s="17">
        <v>1.412332070272132E-2</v>
      </c>
      <c r="H26" s="48">
        <v>0</v>
      </c>
      <c r="I26" s="32">
        <v>441</v>
      </c>
      <c r="J26" s="17">
        <v>1.2910591955032498E-2</v>
      </c>
      <c r="K26" s="32">
        <v>335</v>
      </c>
      <c r="L26" s="17">
        <v>1.247300618065381E-2</v>
      </c>
      <c r="M26" s="32">
        <v>411</v>
      </c>
      <c r="N26" s="17">
        <v>1.1530045446894462E-2</v>
      </c>
      <c r="O26" s="32">
        <v>103</v>
      </c>
      <c r="P26" s="17">
        <v>1.2006061312507286E-2</v>
      </c>
      <c r="Q26" s="32">
        <v>2</v>
      </c>
      <c r="R26" s="17">
        <v>4.4444444444444446E-2</v>
      </c>
      <c r="S26" s="32">
        <v>851</v>
      </c>
      <c r="T26" s="17">
        <v>1.196434596783264E-2</v>
      </c>
      <c r="U26" s="32">
        <v>1292</v>
      </c>
      <c r="V26" s="17">
        <v>1.2271337119844994E-2</v>
      </c>
    </row>
    <row r="27" spans="1:22" x14ac:dyDescent="0.25">
      <c r="A27" s="90" t="s">
        <v>40</v>
      </c>
      <c r="B27" s="32">
        <v>445</v>
      </c>
      <c r="C27" s="17">
        <v>2.6862247977785823E-2</v>
      </c>
      <c r="D27" s="32">
        <v>353</v>
      </c>
      <c r="E27" s="17">
        <v>2.4036497344409644E-2</v>
      </c>
      <c r="F27" s="32">
        <v>88</v>
      </c>
      <c r="G27" s="17">
        <v>3.0313468825353084E-2</v>
      </c>
      <c r="H27" s="48">
        <v>0</v>
      </c>
      <c r="I27" s="32">
        <v>886</v>
      </c>
      <c r="J27" s="17">
        <v>2.5938286784940569E-2</v>
      </c>
      <c r="K27" s="32">
        <v>786</v>
      </c>
      <c r="L27" s="17">
        <v>2.9265023456698191E-2</v>
      </c>
      <c r="M27" s="32">
        <v>913</v>
      </c>
      <c r="N27" s="17">
        <v>2.5612972002468721E-2</v>
      </c>
      <c r="O27" s="32">
        <v>222</v>
      </c>
      <c r="P27" s="17">
        <v>2.587714185802541E-2</v>
      </c>
      <c r="Q27" s="32">
        <v>0</v>
      </c>
      <c r="R27" s="17">
        <v>0</v>
      </c>
      <c r="S27" s="32">
        <v>1921</v>
      </c>
      <c r="T27" s="17">
        <v>2.7007648183556405E-2</v>
      </c>
      <c r="U27" s="32">
        <v>2807</v>
      </c>
      <c r="V27" s="17">
        <v>2.666071462492639E-2</v>
      </c>
    </row>
    <row r="28" spans="1:22" x14ac:dyDescent="0.25">
      <c r="A28" s="90" t="s">
        <v>41</v>
      </c>
      <c r="B28" s="32">
        <v>169</v>
      </c>
      <c r="C28" s="17">
        <v>1.0201617771338886E-2</v>
      </c>
      <c r="D28" s="32">
        <v>176</v>
      </c>
      <c r="E28" s="17">
        <v>1.1984202641971945E-2</v>
      </c>
      <c r="F28" s="32">
        <v>36</v>
      </c>
      <c r="G28" s="17">
        <v>1.2400964519462624E-2</v>
      </c>
      <c r="H28" s="48">
        <v>0</v>
      </c>
      <c r="I28" s="32">
        <v>381</v>
      </c>
      <c r="J28" s="17">
        <v>1.1154048831898824E-2</v>
      </c>
      <c r="K28" s="32">
        <v>249</v>
      </c>
      <c r="L28" s="17">
        <v>9.2709807133814874E-3</v>
      </c>
      <c r="M28" s="32">
        <v>407</v>
      </c>
      <c r="N28" s="17">
        <v>1.1417830892666781E-2</v>
      </c>
      <c r="O28" s="32">
        <v>112</v>
      </c>
      <c r="P28" s="17">
        <v>1.3055134631075884E-2</v>
      </c>
      <c r="Q28" s="32">
        <v>0</v>
      </c>
      <c r="R28" s="17">
        <v>0</v>
      </c>
      <c r="S28" s="32">
        <v>768</v>
      </c>
      <c r="T28" s="17">
        <v>1.0797435609042852E-2</v>
      </c>
      <c r="U28" s="32">
        <v>1149</v>
      </c>
      <c r="V28" s="17">
        <v>1.0913131850388468E-2</v>
      </c>
    </row>
    <row r="29" spans="1:22" x14ac:dyDescent="0.25">
      <c r="A29" s="90" t="s">
        <v>42</v>
      </c>
      <c r="B29" s="32">
        <v>464</v>
      </c>
      <c r="C29" s="17">
        <v>2.8009175419533981E-2</v>
      </c>
      <c r="D29" s="32">
        <v>526</v>
      </c>
      <c r="E29" s="17">
        <v>3.5816423804984343E-2</v>
      </c>
      <c r="F29" s="32">
        <v>97</v>
      </c>
      <c r="G29" s="17">
        <v>3.341370995521873E-2</v>
      </c>
      <c r="H29" s="48">
        <v>0</v>
      </c>
      <c r="I29" s="32">
        <v>1087</v>
      </c>
      <c r="J29" s="17">
        <v>3.1822706247438375E-2</v>
      </c>
      <c r="K29" s="32">
        <v>792</v>
      </c>
      <c r="L29" s="17">
        <v>2.9488420582321838E-2</v>
      </c>
      <c r="M29" s="32">
        <v>1288</v>
      </c>
      <c r="N29" s="17">
        <v>3.613308646131403E-2</v>
      </c>
      <c r="O29" s="32">
        <v>325</v>
      </c>
      <c r="P29" s="17">
        <v>3.7883203170532689E-2</v>
      </c>
      <c r="Q29" s="32">
        <v>0</v>
      </c>
      <c r="R29" s="17">
        <v>0</v>
      </c>
      <c r="S29" s="32">
        <v>2405</v>
      </c>
      <c r="T29" s="17">
        <v>3.3812282083005289E-2</v>
      </c>
      <c r="U29" s="32">
        <v>3492</v>
      </c>
      <c r="V29" s="17">
        <v>3.3166802803791577E-2</v>
      </c>
    </row>
    <row r="30" spans="1:22" x14ac:dyDescent="0.25">
      <c r="A30" s="90" t="s">
        <v>43</v>
      </c>
      <c r="B30" s="32">
        <v>272</v>
      </c>
      <c r="C30" s="17">
        <v>1.6419171797657853E-2</v>
      </c>
      <c r="D30" s="32">
        <v>313</v>
      </c>
      <c r="E30" s="17">
        <v>2.1312814925779654E-2</v>
      </c>
      <c r="F30" s="32">
        <v>60</v>
      </c>
      <c r="G30" s="17">
        <v>2.0668274199104376E-2</v>
      </c>
      <c r="H30" s="48">
        <v>0</v>
      </c>
      <c r="I30" s="32">
        <v>645</v>
      </c>
      <c r="J30" s="17">
        <v>1.8882838573686982E-2</v>
      </c>
      <c r="K30" s="32">
        <v>479</v>
      </c>
      <c r="L30" s="17">
        <v>1.7834537195621416E-2</v>
      </c>
      <c r="M30" s="32">
        <v>670</v>
      </c>
      <c r="N30" s="17">
        <v>1.8795937833136957E-2</v>
      </c>
      <c r="O30" s="32">
        <v>177</v>
      </c>
      <c r="P30" s="17">
        <v>2.0631775265182423E-2</v>
      </c>
      <c r="Q30" s="32">
        <v>2</v>
      </c>
      <c r="R30" s="17">
        <v>4.4444444444444446E-2</v>
      </c>
      <c r="S30" s="32">
        <v>1328</v>
      </c>
      <c r="T30" s="17">
        <v>1.8670565740636597E-2</v>
      </c>
      <c r="U30" s="32">
        <v>1973</v>
      </c>
      <c r="V30" s="17">
        <v>1.873943354292119E-2</v>
      </c>
    </row>
    <row r="31" spans="1:22" x14ac:dyDescent="0.25">
      <c r="A31" s="91" t="s">
        <v>161</v>
      </c>
      <c r="B31" s="32">
        <v>161</v>
      </c>
      <c r="C31" s="17">
        <v>9.7187009537607148E-3</v>
      </c>
      <c r="D31" s="32">
        <v>139</v>
      </c>
      <c r="E31" s="17">
        <v>9.4647964047392067E-3</v>
      </c>
      <c r="F31" s="32">
        <v>39</v>
      </c>
      <c r="G31" s="17">
        <v>1.3434378229417844E-2</v>
      </c>
      <c r="H31" s="48">
        <v>0</v>
      </c>
      <c r="I31" s="32">
        <v>339</v>
      </c>
      <c r="J31" s="17">
        <v>9.9244686457052519E-3</v>
      </c>
      <c r="K31" s="32">
        <v>235</v>
      </c>
      <c r="L31" s="17">
        <v>8.74972075359297E-3</v>
      </c>
      <c r="M31" s="32">
        <v>410</v>
      </c>
      <c r="N31" s="17">
        <v>1.1501991808337542E-2</v>
      </c>
      <c r="O31" s="32">
        <v>104</v>
      </c>
      <c r="P31" s="17">
        <v>1.2122625014570463E-2</v>
      </c>
      <c r="Q31" s="32">
        <v>0</v>
      </c>
      <c r="R31" s="17">
        <v>0</v>
      </c>
      <c r="S31" s="32">
        <v>749</v>
      </c>
      <c r="T31" s="17">
        <v>1.0530311551006637E-2</v>
      </c>
      <c r="U31" s="32">
        <v>1088</v>
      </c>
      <c r="V31" s="17">
        <v>1.0333757574606311E-2</v>
      </c>
    </row>
    <row r="32" spans="1:22" x14ac:dyDescent="0.25">
      <c r="A32" s="91" t="s">
        <v>44</v>
      </c>
      <c r="B32" s="32">
        <v>138</v>
      </c>
      <c r="C32" s="17">
        <v>8.3303151032234693E-3</v>
      </c>
      <c r="D32" s="32">
        <v>130</v>
      </c>
      <c r="E32" s="17">
        <v>8.8519678605474602E-3</v>
      </c>
      <c r="F32" s="32">
        <v>30</v>
      </c>
      <c r="G32" s="17">
        <v>1.0334137099552188E-2</v>
      </c>
      <c r="H32" s="48">
        <v>0</v>
      </c>
      <c r="I32" s="32">
        <v>298</v>
      </c>
      <c r="J32" s="17">
        <v>8.7241641782305774E-3</v>
      </c>
      <c r="K32" s="32">
        <v>227</v>
      </c>
      <c r="L32" s="17">
        <v>8.4518579194281032E-3</v>
      </c>
      <c r="M32" s="32">
        <v>296</v>
      </c>
      <c r="N32" s="17">
        <v>8.3038770128485654E-3</v>
      </c>
      <c r="O32" s="32">
        <v>80</v>
      </c>
      <c r="P32" s="17">
        <v>9.3250961650542027E-3</v>
      </c>
      <c r="Q32" s="32">
        <v>0</v>
      </c>
      <c r="R32" s="17">
        <v>0</v>
      </c>
      <c r="S32" s="32">
        <v>603</v>
      </c>
      <c r="T32" s="17">
        <v>8.4776740524125527E-3</v>
      </c>
      <c r="U32" s="32">
        <v>901</v>
      </c>
      <c r="V32" s="17">
        <v>8.5576429914708506E-3</v>
      </c>
    </row>
    <row r="33" spans="1:22" x14ac:dyDescent="0.25">
      <c r="A33" s="91" t="s">
        <v>45</v>
      </c>
      <c r="B33" s="32">
        <v>88</v>
      </c>
      <c r="C33" s="17">
        <v>5.3120849933598934E-3</v>
      </c>
      <c r="D33" s="32">
        <v>103</v>
      </c>
      <c r="E33" s="17">
        <v>7.0134822279722172E-3</v>
      </c>
      <c r="F33" s="32">
        <v>25</v>
      </c>
      <c r="G33" s="17">
        <v>8.6117809162934902E-3</v>
      </c>
      <c r="H33" s="48">
        <v>0</v>
      </c>
      <c r="I33" s="32">
        <v>216</v>
      </c>
      <c r="J33" s="17">
        <v>6.3235552432812222E-3</v>
      </c>
      <c r="K33" s="32">
        <v>180</v>
      </c>
      <c r="L33" s="17">
        <v>6.7019137687095096E-3</v>
      </c>
      <c r="M33" s="32">
        <v>285</v>
      </c>
      <c r="N33" s="17">
        <v>7.995286988722438E-3</v>
      </c>
      <c r="O33" s="32">
        <v>82</v>
      </c>
      <c r="P33" s="17">
        <v>9.558223569180558E-3</v>
      </c>
      <c r="Q33" s="32">
        <v>0</v>
      </c>
      <c r="R33" s="17">
        <v>0</v>
      </c>
      <c r="S33" s="32">
        <v>547</v>
      </c>
      <c r="T33" s="17">
        <v>7.6903610392531777E-3</v>
      </c>
      <c r="U33" s="32">
        <v>763</v>
      </c>
      <c r="V33" s="17">
        <v>7.2469274167505648E-3</v>
      </c>
    </row>
    <row r="34" spans="1:22" x14ac:dyDescent="0.25">
      <c r="A34" s="91" t="s">
        <v>160</v>
      </c>
      <c r="B34" s="32">
        <v>316</v>
      </c>
      <c r="C34" s="17">
        <v>1.9075214294337801E-2</v>
      </c>
      <c r="D34" s="32">
        <v>359</v>
      </c>
      <c r="E34" s="17">
        <v>2.4445049707204139E-2</v>
      </c>
      <c r="F34" s="32">
        <v>43</v>
      </c>
      <c r="G34" s="17">
        <v>1.4812263176024803E-2</v>
      </c>
      <c r="H34" s="48">
        <v>0</v>
      </c>
      <c r="I34" s="32">
        <v>718</v>
      </c>
      <c r="J34" s="17">
        <v>2.1019966040166285E-2</v>
      </c>
      <c r="K34" s="32">
        <v>617</v>
      </c>
      <c r="L34" s="17">
        <v>2.2972671084965379E-2</v>
      </c>
      <c r="M34" s="32">
        <v>964</v>
      </c>
      <c r="N34" s="17">
        <v>2.7043707568871686E-2</v>
      </c>
      <c r="O34" s="32">
        <v>177</v>
      </c>
      <c r="P34" s="17">
        <v>2.0631775265182423E-2</v>
      </c>
      <c r="Q34" s="32">
        <v>1</v>
      </c>
      <c r="R34" s="17">
        <v>2.2222222222222223E-2</v>
      </c>
      <c r="S34" s="32">
        <v>1759</v>
      </c>
      <c r="T34" s="17">
        <v>2.4730064109773929E-2</v>
      </c>
      <c r="U34" s="32">
        <v>2477</v>
      </c>
      <c r="V34" s="17">
        <v>2.3526394772334404E-2</v>
      </c>
    </row>
    <row r="35" spans="1:22" x14ac:dyDescent="0.25">
      <c r="A35" s="90" t="s">
        <v>46</v>
      </c>
      <c r="B35" s="32">
        <v>130</v>
      </c>
      <c r="C35" s="17">
        <v>7.8473982856452976E-3</v>
      </c>
      <c r="D35" s="32">
        <v>161</v>
      </c>
      <c r="E35" s="17">
        <v>1.09628217349857E-2</v>
      </c>
      <c r="F35" s="32">
        <v>35</v>
      </c>
      <c r="G35" s="17">
        <v>1.2056493282810886E-2</v>
      </c>
      <c r="H35" s="48">
        <v>0</v>
      </c>
      <c r="I35" s="32">
        <v>326</v>
      </c>
      <c r="J35" s="17">
        <v>9.5438843023596225E-3</v>
      </c>
      <c r="K35" s="32">
        <v>276</v>
      </c>
      <c r="L35" s="17">
        <v>1.0276267778687915E-2</v>
      </c>
      <c r="M35" s="32">
        <v>390</v>
      </c>
      <c r="N35" s="17">
        <v>1.0940919037199124E-2</v>
      </c>
      <c r="O35" s="32">
        <v>107</v>
      </c>
      <c r="P35" s="17">
        <v>1.2472316120759995E-2</v>
      </c>
      <c r="Q35" s="32">
        <v>0</v>
      </c>
      <c r="R35" s="17">
        <v>0</v>
      </c>
      <c r="S35" s="32">
        <v>773</v>
      </c>
      <c r="T35" s="17">
        <v>1.0867731413789225E-2</v>
      </c>
      <c r="U35" s="32">
        <v>1099</v>
      </c>
      <c r="V35" s="17">
        <v>1.0438234903026044E-2</v>
      </c>
    </row>
    <row r="36" spans="1:22" x14ac:dyDescent="0.25">
      <c r="A36" s="90" t="s">
        <v>47</v>
      </c>
      <c r="B36" s="32">
        <v>684</v>
      </c>
      <c r="C36" s="17">
        <v>4.1289387902933718E-2</v>
      </c>
      <c r="D36" s="32">
        <v>725</v>
      </c>
      <c r="E36" s="17">
        <v>4.9366743837668529E-2</v>
      </c>
      <c r="F36" s="32">
        <v>180</v>
      </c>
      <c r="G36" s="17">
        <v>6.2004822597313131E-2</v>
      </c>
      <c r="H36" s="48">
        <v>0</v>
      </c>
      <c r="I36" s="32">
        <v>1589</v>
      </c>
      <c r="J36" s="17">
        <v>4.6519117044323439E-2</v>
      </c>
      <c r="K36" s="32">
        <v>1472</v>
      </c>
      <c r="L36" s="17">
        <v>5.4806761486335544E-2</v>
      </c>
      <c r="M36" s="32">
        <v>2092</v>
      </c>
      <c r="N36" s="17">
        <v>5.8688211861078379E-2</v>
      </c>
      <c r="O36" s="32">
        <v>643</v>
      </c>
      <c r="P36" s="17">
        <v>7.495046042662315E-2</v>
      </c>
      <c r="Q36" s="32">
        <v>1</v>
      </c>
      <c r="R36" s="17">
        <v>2.2222222222222223E-2</v>
      </c>
      <c r="S36" s="32">
        <v>4208</v>
      </c>
      <c r="T36" s="17">
        <v>5.9160949274547292E-2</v>
      </c>
      <c r="U36" s="32">
        <v>5797</v>
      </c>
      <c r="V36" s="17">
        <v>5.5059552077199238E-2</v>
      </c>
    </row>
    <row r="37" spans="1:22" x14ac:dyDescent="0.25">
      <c r="A37" s="90" t="s">
        <v>48</v>
      </c>
      <c r="B37" s="32">
        <v>296</v>
      </c>
      <c r="C37" s="17">
        <v>1.7867922250392371E-2</v>
      </c>
      <c r="D37" s="32">
        <v>317</v>
      </c>
      <c r="E37" s="17">
        <v>2.1585183167642654E-2</v>
      </c>
      <c r="F37" s="32">
        <v>105</v>
      </c>
      <c r="G37" s="17">
        <v>3.6169479848432655E-2</v>
      </c>
      <c r="H37" s="48">
        <v>0</v>
      </c>
      <c r="I37" s="32">
        <v>718</v>
      </c>
      <c r="J37" s="17">
        <v>2.1019966040166285E-2</v>
      </c>
      <c r="K37" s="32">
        <v>637</v>
      </c>
      <c r="L37" s="17">
        <v>2.3717328170377541E-2</v>
      </c>
      <c r="M37" s="32">
        <v>1055</v>
      </c>
      <c r="N37" s="17">
        <v>2.959658867755148E-2</v>
      </c>
      <c r="O37" s="32">
        <v>254</v>
      </c>
      <c r="P37" s="17">
        <v>2.9607180324047092E-2</v>
      </c>
      <c r="Q37" s="32">
        <v>1</v>
      </c>
      <c r="R37" s="17">
        <v>2.2222222222222223E-2</v>
      </c>
      <c r="S37" s="32">
        <v>1947</v>
      </c>
      <c r="T37" s="17">
        <v>2.7373186368237542E-2</v>
      </c>
      <c r="U37" s="32">
        <v>2665</v>
      </c>
      <c r="V37" s="17">
        <v>2.5312007294417113E-2</v>
      </c>
    </row>
    <row r="38" spans="1:22" x14ac:dyDescent="0.25">
      <c r="A38" s="90" t="s">
        <v>49</v>
      </c>
      <c r="B38" s="32">
        <v>88</v>
      </c>
      <c r="C38" s="17">
        <v>5.3120849933598934E-3</v>
      </c>
      <c r="D38" s="32">
        <v>112</v>
      </c>
      <c r="E38" s="17">
        <v>7.6263107721639654E-3</v>
      </c>
      <c r="F38" s="32">
        <v>23</v>
      </c>
      <c r="G38" s="17">
        <v>7.9228384429900125E-3</v>
      </c>
      <c r="H38" s="48">
        <v>0</v>
      </c>
      <c r="I38" s="32">
        <v>223</v>
      </c>
      <c r="J38" s="17">
        <v>6.5284852743134848E-3</v>
      </c>
      <c r="K38" s="32">
        <v>150</v>
      </c>
      <c r="L38" s="17">
        <v>5.5849281405912577E-3</v>
      </c>
      <c r="M38" s="32">
        <v>233</v>
      </c>
      <c r="N38" s="17">
        <v>6.5364977837625527E-3</v>
      </c>
      <c r="O38" s="32">
        <v>77</v>
      </c>
      <c r="P38" s="17">
        <v>8.9754050588646689E-3</v>
      </c>
      <c r="Q38" s="32">
        <v>0</v>
      </c>
      <c r="R38" s="17">
        <v>0</v>
      </c>
      <c r="S38" s="32">
        <v>460</v>
      </c>
      <c r="T38" s="17">
        <v>6.4672140366662913E-3</v>
      </c>
      <c r="U38" s="32">
        <v>683</v>
      </c>
      <c r="V38" s="17">
        <v>6.4870923009706901E-3</v>
      </c>
    </row>
    <row r="39" spans="1:22" x14ac:dyDescent="0.25">
      <c r="A39" s="90" t="s">
        <v>50</v>
      </c>
      <c r="B39" s="32">
        <v>595</v>
      </c>
      <c r="C39" s="17">
        <v>3.5916938307376557E-2</v>
      </c>
      <c r="D39" s="32">
        <v>617</v>
      </c>
      <c r="E39" s="17">
        <v>4.2012801307367564E-2</v>
      </c>
      <c r="F39" s="32">
        <v>110</v>
      </c>
      <c r="G39" s="17">
        <v>3.7891836031691356E-2</v>
      </c>
      <c r="H39" s="48">
        <v>0</v>
      </c>
      <c r="I39" s="32">
        <v>1322</v>
      </c>
      <c r="J39" s="17">
        <v>3.8702500146378591E-2</v>
      </c>
      <c r="K39" s="32">
        <v>990</v>
      </c>
      <c r="L39" s="17">
        <v>3.6860525727902299E-2</v>
      </c>
      <c r="M39" s="32">
        <v>1474</v>
      </c>
      <c r="N39" s="17">
        <v>4.135106323290131E-2</v>
      </c>
      <c r="O39" s="32">
        <v>310</v>
      </c>
      <c r="P39" s="17">
        <v>3.6134747639585033E-2</v>
      </c>
      <c r="Q39" s="32">
        <v>3</v>
      </c>
      <c r="R39" s="17">
        <v>6.666666666666668E-2</v>
      </c>
      <c r="S39" s="32">
        <v>2777</v>
      </c>
      <c r="T39" s="17">
        <v>3.9042289956135415E-2</v>
      </c>
      <c r="U39" s="32">
        <v>4099</v>
      </c>
      <c r="V39" s="17">
        <v>3.8932051744771393E-2</v>
      </c>
    </row>
    <row r="40" spans="1:22" x14ac:dyDescent="0.25">
      <c r="A40" s="90" t="s">
        <v>51</v>
      </c>
      <c r="B40" s="32">
        <v>294</v>
      </c>
      <c r="C40" s="17">
        <v>1.7747193045997828E-2</v>
      </c>
      <c r="D40" s="32">
        <v>326</v>
      </c>
      <c r="E40" s="17">
        <v>2.2198011711834401E-2</v>
      </c>
      <c r="F40" s="32">
        <v>52</v>
      </c>
      <c r="G40" s="17">
        <v>1.7912504305890458E-2</v>
      </c>
      <c r="H40" s="48">
        <v>0</v>
      </c>
      <c r="I40" s="32">
        <v>672</v>
      </c>
      <c r="J40" s="17">
        <v>1.9673282979097137E-2</v>
      </c>
      <c r="K40" s="32">
        <v>550</v>
      </c>
      <c r="L40" s="17">
        <v>2.0478069848834612E-2</v>
      </c>
      <c r="M40" s="32">
        <v>822</v>
      </c>
      <c r="N40" s="17">
        <v>2.3060090893788923E-2</v>
      </c>
      <c r="O40" s="32">
        <v>194</v>
      </c>
      <c r="P40" s="17">
        <v>2.261335820025644E-2</v>
      </c>
      <c r="Q40" s="32">
        <v>0</v>
      </c>
      <c r="R40" s="17">
        <v>0</v>
      </c>
      <c r="S40" s="32">
        <v>1566</v>
      </c>
      <c r="T40" s="17">
        <v>2.2016646046563938E-2</v>
      </c>
      <c r="U40" s="32">
        <v>2238</v>
      </c>
      <c r="V40" s="17">
        <v>2.1256387363942024E-2</v>
      </c>
    </row>
    <row r="41" spans="1:22" x14ac:dyDescent="0.25">
      <c r="A41" s="90" t="s">
        <v>52</v>
      </c>
      <c r="B41" s="32">
        <v>246</v>
      </c>
      <c r="C41" s="17">
        <v>1.4849692140528795E-2</v>
      </c>
      <c r="D41" s="32">
        <v>267</v>
      </c>
      <c r="E41" s="17">
        <v>1.8180580144355168E-2</v>
      </c>
      <c r="F41" s="32">
        <v>42</v>
      </c>
      <c r="G41" s="17">
        <v>1.4467791939373063E-2</v>
      </c>
      <c r="H41" s="48">
        <v>0</v>
      </c>
      <c r="I41" s="32">
        <v>555</v>
      </c>
      <c r="J41" s="17">
        <v>1.6248023888986475E-2</v>
      </c>
      <c r="K41" s="32">
        <v>495</v>
      </c>
      <c r="L41" s="17">
        <v>1.843026286395115E-2</v>
      </c>
      <c r="M41" s="32">
        <v>758</v>
      </c>
      <c r="N41" s="17">
        <v>2.1264658026145987E-2</v>
      </c>
      <c r="O41" s="32">
        <v>139</v>
      </c>
      <c r="P41" s="17">
        <v>1.6202354586781677E-2</v>
      </c>
      <c r="Q41" s="32">
        <v>2</v>
      </c>
      <c r="R41" s="17">
        <v>4.4444444444444446E-2</v>
      </c>
      <c r="S41" s="32">
        <v>1394</v>
      </c>
      <c r="T41" s="17">
        <v>1.9598470363288718E-2</v>
      </c>
      <c r="U41" s="32">
        <v>1949</v>
      </c>
      <c r="V41" s="17">
        <v>1.8511483008187224E-2</v>
      </c>
    </row>
    <row r="42" spans="1:22" x14ac:dyDescent="0.25">
      <c r="A42" s="90" t="s">
        <v>53</v>
      </c>
      <c r="B42" s="32">
        <v>30</v>
      </c>
      <c r="C42" s="17">
        <v>1.8109380659181453E-3</v>
      </c>
      <c r="D42" s="32">
        <v>29</v>
      </c>
      <c r="E42" s="17">
        <v>1.974669753506741E-3</v>
      </c>
      <c r="F42" s="32">
        <v>4</v>
      </c>
      <c r="G42" s="17">
        <v>1.3778849466069584E-3</v>
      </c>
      <c r="H42" s="48">
        <v>0</v>
      </c>
      <c r="I42" s="32">
        <v>63</v>
      </c>
      <c r="J42" s="17">
        <v>1.8443702792903566E-3</v>
      </c>
      <c r="K42" s="32">
        <v>33</v>
      </c>
      <c r="L42" s="17">
        <v>1.2286841909300767E-3</v>
      </c>
      <c r="M42" s="32">
        <v>49</v>
      </c>
      <c r="N42" s="17">
        <v>1.3746282892891206E-3</v>
      </c>
      <c r="O42" s="32">
        <v>9</v>
      </c>
      <c r="P42" s="17">
        <v>1.0490733185685977E-3</v>
      </c>
      <c r="Q42" s="32">
        <v>0</v>
      </c>
      <c r="R42" s="17">
        <v>0</v>
      </c>
      <c r="S42" s="32">
        <v>91</v>
      </c>
      <c r="T42" s="17">
        <v>1.2793836463839837E-3</v>
      </c>
      <c r="U42" s="32">
        <v>154</v>
      </c>
      <c r="V42" s="17">
        <v>1.462682597876261E-3</v>
      </c>
    </row>
    <row r="43" spans="1:22" x14ac:dyDescent="0.25">
      <c r="A43" s="90" t="s">
        <v>54</v>
      </c>
      <c r="B43" s="32">
        <v>49</v>
      </c>
      <c r="C43" s="17">
        <v>2.9578655076663045E-3</v>
      </c>
      <c r="D43" s="32">
        <v>44</v>
      </c>
      <c r="E43" s="17">
        <v>2.9960506604929864E-3</v>
      </c>
      <c r="F43" s="32">
        <v>14</v>
      </c>
      <c r="G43" s="17">
        <v>4.8225973131243542E-3</v>
      </c>
      <c r="H43" s="48">
        <v>0</v>
      </c>
      <c r="I43" s="32">
        <v>107</v>
      </c>
      <c r="J43" s="17">
        <v>3.1325019029217168E-3</v>
      </c>
      <c r="K43" s="32">
        <v>68</v>
      </c>
      <c r="L43" s="17">
        <v>2.5318340904013702E-3</v>
      </c>
      <c r="M43" s="32">
        <v>106</v>
      </c>
      <c r="N43" s="17">
        <v>2.9736856870336082E-3</v>
      </c>
      <c r="O43" s="32">
        <v>29</v>
      </c>
      <c r="P43" s="17">
        <v>3.3803473598321481E-3</v>
      </c>
      <c r="Q43" s="32">
        <v>1</v>
      </c>
      <c r="R43" s="17">
        <v>2.2222222222222223E-2</v>
      </c>
      <c r="S43" s="32">
        <v>204</v>
      </c>
      <c r="T43" s="17">
        <v>2.8680688336520078E-3</v>
      </c>
      <c r="U43" s="32">
        <v>311</v>
      </c>
      <c r="V43" s="17">
        <v>2.9538590125942673E-3</v>
      </c>
    </row>
    <row r="44" spans="1:22" ht="19.5" customHeight="1" x14ac:dyDescent="0.25">
      <c r="A44" s="90" t="s">
        <v>55</v>
      </c>
      <c r="B44" s="32">
        <v>73</v>
      </c>
      <c r="C44" s="17">
        <v>4.4066159604008214E-3</v>
      </c>
      <c r="D44" s="32">
        <v>91</v>
      </c>
      <c r="E44" s="17">
        <v>6.1963775023832221E-3</v>
      </c>
      <c r="F44" s="32">
        <v>18</v>
      </c>
      <c r="G44" s="17">
        <v>6.2004822597313122E-3</v>
      </c>
      <c r="H44" s="48">
        <v>0</v>
      </c>
      <c r="I44" s="32">
        <v>182</v>
      </c>
      <c r="J44" s="17">
        <v>5.3281808068388085E-3</v>
      </c>
      <c r="K44" s="32">
        <v>139</v>
      </c>
      <c r="L44" s="17">
        <v>5.1753667436145656E-3</v>
      </c>
      <c r="M44" s="32">
        <v>222</v>
      </c>
      <c r="N44" s="17">
        <v>6.2279077596364245E-3</v>
      </c>
      <c r="O44" s="32">
        <v>47</v>
      </c>
      <c r="P44" s="17">
        <v>5.478493996969344E-3</v>
      </c>
      <c r="Q44" s="32">
        <v>0</v>
      </c>
      <c r="R44" s="17">
        <v>0</v>
      </c>
      <c r="S44" s="32">
        <v>408</v>
      </c>
      <c r="T44" s="17">
        <v>5.7361376673040155E-3</v>
      </c>
      <c r="U44" s="32">
        <v>590</v>
      </c>
      <c r="V44" s="17">
        <v>5.6037839788765842E-3</v>
      </c>
    </row>
    <row r="45" spans="1:22" x14ac:dyDescent="0.25">
      <c r="A45" s="90" t="s">
        <v>56</v>
      </c>
      <c r="B45" s="32">
        <v>58</v>
      </c>
      <c r="C45" s="17">
        <v>3.5011469274417477E-3</v>
      </c>
      <c r="D45" s="32">
        <v>64</v>
      </c>
      <c r="E45" s="17">
        <v>4.3578918698079791E-3</v>
      </c>
      <c r="F45" s="32">
        <v>9</v>
      </c>
      <c r="G45" s="17">
        <v>3.1002411298656561E-3</v>
      </c>
      <c r="H45" s="48">
        <v>0</v>
      </c>
      <c r="I45" s="32">
        <v>131</v>
      </c>
      <c r="J45" s="17">
        <v>3.8351191521751858E-3</v>
      </c>
      <c r="K45" s="32">
        <v>119</v>
      </c>
      <c r="L45" s="17">
        <v>4.4307096582023977E-3</v>
      </c>
      <c r="M45" s="32">
        <v>192</v>
      </c>
      <c r="N45" s="17">
        <v>5.3862986029287992E-3</v>
      </c>
      <c r="O45" s="32">
        <v>34</v>
      </c>
      <c r="P45" s="17">
        <v>3.9631658701480355E-3</v>
      </c>
      <c r="Q45" s="32">
        <v>0</v>
      </c>
      <c r="R45" s="17">
        <v>0</v>
      </c>
      <c r="S45" s="32">
        <v>345</v>
      </c>
      <c r="T45" s="17">
        <v>4.8504105274997187E-3</v>
      </c>
      <c r="U45" s="32">
        <v>476</v>
      </c>
      <c r="V45" s="17">
        <v>4.5210189388902606E-3</v>
      </c>
    </row>
    <row r="46" spans="1:22" x14ac:dyDescent="0.25">
      <c r="A46" s="90" t="s">
        <v>57</v>
      </c>
      <c r="B46" s="32">
        <v>29</v>
      </c>
      <c r="C46" s="17">
        <v>1.7505734637208738E-3</v>
      </c>
      <c r="D46" s="32">
        <v>51</v>
      </c>
      <c r="E46" s="17">
        <v>3.4726950837532344E-3</v>
      </c>
      <c r="F46" s="32">
        <v>6</v>
      </c>
      <c r="G46" s="17">
        <v>2.0668274199104374E-3</v>
      </c>
      <c r="H46" s="48">
        <v>0</v>
      </c>
      <c r="I46" s="32">
        <v>86</v>
      </c>
      <c r="J46" s="17">
        <v>2.5177118098249312E-3</v>
      </c>
      <c r="K46" s="32">
        <v>57</v>
      </c>
      <c r="L46" s="17">
        <v>2.1222726934246781E-3</v>
      </c>
      <c r="M46" s="32">
        <v>90</v>
      </c>
      <c r="N46" s="17">
        <v>2.524827470122875E-3</v>
      </c>
      <c r="O46" s="32">
        <v>12</v>
      </c>
      <c r="P46" s="17">
        <v>1.3987644247581304E-3</v>
      </c>
      <c r="Q46" s="32">
        <v>0</v>
      </c>
      <c r="R46" s="17">
        <v>0</v>
      </c>
      <c r="S46" s="32">
        <v>159</v>
      </c>
      <c r="T46" s="17">
        <v>2.2354065909346533E-3</v>
      </c>
      <c r="U46" s="32">
        <v>245</v>
      </c>
      <c r="V46" s="17">
        <v>2.3269950420758694E-3</v>
      </c>
    </row>
    <row r="47" spans="1:22" x14ac:dyDescent="0.25">
      <c r="A47" s="90" t="s">
        <v>58</v>
      </c>
      <c r="B47" s="32">
        <v>163</v>
      </c>
      <c r="C47" s="17">
        <v>9.8394301581552577E-3</v>
      </c>
      <c r="D47" s="32">
        <v>206</v>
      </c>
      <c r="E47" s="17">
        <v>1.4026964455944434E-2</v>
      </c>
      <c r="F47" s="32">
        <v>32</v>
      </c>
      <c r="G47" s="17">
        <v>1.1023079572855667E-2</v>
      </c>
      <c r="H47" s="48">
        <v>0</v>
      </c>
      <c r="I47" s="32">
        <v>401</v>
      </c>
      <c r="J47" s="17">
        <v>1.1739563206276716E-2</v>
      </c>
      <c r="K47" s="32">
        <v>254</v>
      </c>
      <c r="L47" s="17">
        <v>9.457144984734529E-3</v>
      </c>
      <c r="M47" s="32">
        <v>382</v>
      </c>
      <c r="N47" s="17">
        <v>1.0716489928743758E-2</v>
      </c>
      <c r="O47" s="32">
        <v>84</v>
      </c>
      <c r="P47" s="17">
        <v>9.7913509733069115E-3</v>
      </c>
      <c r="Q47" s="32">
        <v>0</v>
      </c>
      <c r="R47" s="17">
        <v>0</v>
      </c>
      <c r="S47" s="32">
        <v>720</v>
      </c>
      <c r="T47" s="17">
        <v>1.0122595883477675E-2</v>
      </c>
      <c r="U47" s="32">
        <v>1121</v>
      </c>
      <c r="V47" s="17">
        <v>1.0647189559865509E-2</v>
      </c>
    </row>
    <row r="48" spans="1:22" x14ac:dyDescent="0.25">
      <c r="A48" s="90" t="s">
        <v>59</v>
      </c>
      <c r="B48" s="32">
        <v>420</v>
      </c>
      <c r="C48" s="17">
        <v>2.5353132922854037E-2</v>
      </c>
      <c r="D48" s="32">
        <v>425</v>
      </c>
      <c r="E48" s="17">
        <v>2.8939125697943612E-2</v>
      </c>
      <c r="F48" s="32">
        <v>93</v>
      </c>
      <c r="G48" s="17">
        <v>3.2035825008611782E-2</v>
      </c>
      <c r="H48" s="48">
        <v>0</v>
      </c>
      <c r="I48" s="32">
        <v>938</v>
      </c>
      <c r="J48" s="17">
        <v>2.7460624158323087E-2</v>
      </c>
      <c r="K48" s="32">
        <v>566</v>
      </c>
      <c r="L48" s="17">
        <v>2.1073795517164345E-2</v>
      </c>
      <c r="M48" s="32">
        <v>868</v>
      </c>
      <c r="N48" s="17">
        <v>2.4350558267407282E-2</v>
      </c>
      <c r="O48" s="32">
        <v>244</v>
      </c>
      <c r="P48" s="17">
        <v>2.844154330341531E-2</v>
      </c>
      <c r="Q48" s="32">
        <v>1</v>
      </c>
      <c r="R48" s="17">
        <v>2.2222222222222223E-2</v>
      </c>
      <c r="S48" s="32">
        <v>1679</v>
      </c>
      <c r="T48" s="17">
        <v>2.3605331233831964E-2</v>
      </c>
      <c r="U48" s="32">
        <v>2617</v>
      </c>
      <c r="V48" s="17">
        <v>2.4856106224949187E-2</v>
      </c>
    </row>
    <row r="49" spans="1:22" x14ac:dyDescent="0.25">
      <c r="A49" s="90" t="s">
        <v>60</v>
      </c>
      <c r="B49" s="32">
        <v>82</v>
      </c>
      <c r="C49" s="17">
        <v>4.9498973801762646E-3</v>
      </c>
      <c r="D49" s="32">
        <v>85</v>
      </c>
      <c r="E49" s="17">
        <v>5.7878251395887233E-3</v>
      </c>
      <c r="F49" s="32">
        <v>30</v>
      </c>
      <c r="G49" s="17">
        <v>1.0334137099552188E-2</v>
      </c>
      <c r="H49" s="48">
        <v>0</v>
      </c>
      <c r="I49" s="32">
        <v>197</v>
      </c>
      <c r="J49" s="17">
        <v>5.7673165876222258E-3</v>
      </c>
      <c r="K49" s="32">
        <v>137</v>
      </c>
      <c r="L49" s="17">
        <v>5.1009010350733484E-3</v>
      </c>
      <c r="M49" s="32">
        <v>200</v>
      </c>
      <c r="N49" s="17">
        <v>5.6107277113841662E-3</v>
      </c>
      <c r="O49" s="32">
        <v>61</v>
      </c>
      <c r="P49" s="17">
        <v>7.1103858258538275E-3</v>
      </c>
      <c r="Q49" s="32">
        <v>1</v>
      </c>
      <c r="R49" s="17">
        <v>2.2222222222222223E-2</v>
      </c>
      <c r="S49" s="32">
        <v>399</v>
      </c>
      <c r="T49" s="17">
        <v>5.6096052187605445E-3</v>
      </c>
      <c r="U49" s="32">
        <v>596</v>
      </c>
      <c r="V49" s="17">
        <v>5.6607716125600741E-3</v>
      </c>
    </row>
    <row r="50" spans="1:22" x14ac:dyDescent="0.25">
      <c r="A50" s="90" t="s">
        <v>61</v>
      </c>
      <c r="B50" s="32">
        <v>382</v>
      </c>
      <c r="C50" s="17">
        <v>2.3059278039357721E-2</v>
      </c>
      <c r="D50" s="32">
        <v>286</v>
      </c>
      <c r="E50" s="17">
        <v>1.9474329293204411E-2</v>
      </c>
      <c r="F50" s="32">
        <v>45</v>
      </c>
      <c r="G50" s="17">
        <v>1.5501205649328283E-2</v>
      </c>
      <c r="H50" s="48">
        <v>0</v>
      </c>
      <c r="I50" s="32">
        <v>713</v>
      </c>
      <c r="J50" s="17">
        <v>2.0873587446571813E-2</v>
      </c>
      <c r="K50" s="32">
        <v>552</v>
      </c>
      <c r="L50" s="17">
        <v>2.055253555737583E-2</v>
      </c>
      <c r="M50" s="32">
        <v>719</v>
      </c>
      <c r="N50" s="17">
        <v>2.0170566122426081E-2</v>
      </c>
      <c r="O50" s="32">
        <v>167</v>
      </c>
      <c r="P50" s="17">
        <v>1.9466138244550648E-2</v>
      </c>
      <c r="Q50" s="32">
        <v>1</v>
      </c>
      <c r="R50" s="17">
        <v>2.2222222222222223E-2</v>
      </c>
      <c r="S50" s="32">
        <v>1439</v>
      </c>
      <c r="T50" s="17">
        <v>2.0231132606006074E-2</v>
      </c>
      <c r="U50" s="32">
        <v>2152</v>
      </c>
      <c r="V50" s="17">
        <v>2.0439564614478659E-2</v>
      </c>
    </row>
    <row r="51" spans="1:22" ht="28.5" x14ac:dyDescent="0.25">
      <c r="A51" s="90" t="s">
        <v>62</v>
      </c>
      <c r="B51" s="32">
        <v>99</v>
      </c>
      <c r="C51" s="17">
        <v>5.9760956175298804E-3</v>
      </c>
      <c r="D51" s="32">
        <v>109</v>
      </c>
      <c r="E51" s="17">
        <v>7.422034590766716E-3</v>
      </c>
      <c r="F51" s="32">
        <v>20</v>
      </c>
      <c r="G51" s="17">
        <v>6.8894247330347916E-3</v>
      </c>
      <c r="H51" s="48">
        <v>0</v>
      </c>
      <c r="I51" s="32">
        <v>228</v>
      </c>
      <c r="J51" s="17">
        <v>6.6748638679079561E-3</v>
      </c>
      <c r="K51" s="32">
        <v>324</v>
      </c>
      <c r="L51" s="17">
        <v>1.2063444783677118E-2</v>
      </c>
      <c r="M51" s="32">
        <v>442</v>
      </c>
      <c r="N51" s="17">
        <v>1.2399708242159009E-2</v>
      </c>
      <c r="O51" s="32">
        <v>99</v>
      </c>
      <c r="P51" s="17">
        <v>1.1539806504254575E-2</v>
      </c>
      <c r="Q51" s="32">
        <v>1</v>
      </c>
      <c r="R51" s="17">
        <v>2.2222222222222223E-2</v>
      </c>
      <c r="S51" s="32">
        <v>866</v>
      </c>
      <c r="T51" s="17">
        <v>1.217523338207176E-2</v>
      </c>
      <c r="U51" s="32">
        <v>1094</v>
      </c>
      <c r="V51" s="17">
        <v>1.0390745208289802E-2</v>
      </c>
    </row>
    <row r="52" spans="1:22" ht="29.25" thickBot="1" x14ac:dyDescent="0.3">
      <c r="A52" s="93" t="s">
        <v>63</v>
      </c>
      <c r="B52" s="34">
        <v>293</v>
      </c>
      <c r="C52" s="20">
        <v>1.7686828443800554E-2</v>
      </c>
      <c r="D52" s="34">
        <v>304</v>
      </c>
      <c r="E52" s="20">
        <v>2.0699986381587907E-2</v>
      </c>
      <c r="F52" s="34">
        <v>58</v>
      </c>
      <c r="G52" s="20">
        <v>1.9979331725800895E-2</v>
      </c>
      <c r="H52" s="50">
        <v>0</v>
      </c>
      <c r="I52" s="34">
        <v>655</v>
      </c>
      <c r="J52" s="20">
        <v>1.9175595760875928E-2</v>
      </c>
      <c r="K52" s="34">
        <v>891</v>
      </c>
      <c r="L52" s="20">
        <v>3.3174473155112072E-2</v>
      </c>
      <c r="M52" s="34">
        <v>1281</v>
      </c>
      <c r="N52" s="20">
        <v>3.5936710991415578E-2</v>
      </c>
      <c r="O52" s="34">
        <v>253</v>
      </c>
      <c r="P52" s="20">
        <v>2.9490616621983913E-2</v>
      </c>
      <c r="Q52" s="34">
        <v>2</v>
      </c>
      <c r="R52" s="20">
        <v>4.4444444444444446E-2</v>
      </c>
      <c r="S52" s="34">
        <v>2427</v>
      </c>
      <c r="T52" s="20">
        <v>3.4121583623889326E-2</v>
      </c>
      <c r="U52" s="34">
        <v>3082</v>
      </c>
      <c r="V52" s="20">
        <v>2.9272647835419715E-2</v>
      </c>
    </row>
    <row r="53" spans="1:22" ht="15.75" thickBot="1" x14ac:dyDescent="0.3">
      <c r="A53" s="21" t="s">
        <v>64</v>
      </c>
      <c r="B53" s="22">
        <v>16566</v>
      </c>
      <c r="C53" s="23">
        <v>1</v>
      </c>
      <c r="D53" s="22">
        <v>14686</v>
      </c>
      <c r="E53" s="23">
        <v>1</v>
      </c>
      <c r="F53" s="22">
        <v>2903</v>
      </c>
      <c r="G53" s="23">
        <v>1</v>
      </c>
      <c r="H53" s="52">
        <v>3</v>
      </c>
      <c r="I53" s="22">
        <v>34158</v>
      </c>
      <c r="J53" s="23">
        <v>1</v>
      </c>
      <c r="K53" s="22">
        <v>26858</v>
      </c>
      <c r="L53" s="23">
        <v>1</v>
      </c>
      <c r="M53" s="22">
        <v>35646</v>
      </c>
      <c r="N53" s="23">
        <v>1</v>
      </c>
      <c r="O53" s="22">
        <v>8579</v>
      </c>
      <c r="P53" s="23">
        <v>1</v>
      </c>
      <c r="Q53" s="22">
        <v>45</v>
      </c>
      <c r="R53" s="23">
        <v>1</v>
      </c>
      <c r="S53" s="22">
        <v>71128</v>
      </c>
      <c r="T53" s="23">
        <v>1</v>
      </c>
      <c r="U53" s="22">
        <v>105286</v>
      </c>
      <c r="V53" s="23">
        <v>1</v>
      </c>
    </row>
    <row r="55" spans="1:22" x14ac:dyDescent="0.25">
      <c r="U55" s="107"/>
    </row>
  </sheetData>
  <mergeCells count="17">
    <mergeCell ref="O5:P5"/>
    <mergeCell ref="A1:V1"/>
    <mergeCell ref="A2:A6"/>
    <mergeCell ref="B2:T2"/>
    <mergeCell ref="U2:V5"/>
    <mergeCell ref="B3:J3"/>
    <mergeCell ref="K3:T3"/>
    <mergeCell ref="B4:H4"/>
    <mergeCell ref="I4:J5"/>
    <mergeCell ref="K4:R4"/>
    <mergeCell ref="S4:T5"/>
    <mergeCell ref="Q5:R5"/>
    <mergeCell ref="B5:C5"/>
    <mergeCell ref="D5:E5"/>
    <mergeCell ref="F5:G5"/>
    <mergeCell ref="K5:L5"/>
    <mergeCell ref="M5:N5"/>
  </mergeCells>
  <printOptions horizontalCentered="1"/>
  <pageMargins left="0.7" right="0.7" top="0.75" bottom="0.75" header="0.3" footer="0.3"/>
  <pageSetup paperSize="9" scale="5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O125"/>
  <sheetViews>
    <sheetView workbookViewId="0">
      <selection sqref="A1:O1"/>
    </sheetView>
  </sheetViews>
  <sheetFormatPr defaultColWidth="8.85546875" defaultRowHeight="15" x14ac:dyDescent="0.25"/>
  <cols>
    <col min="1" max="1" width="24.7109375" style="89" bestFit="1" customWidth="1"/>
    <col min="2" max="14" width="11.42578125" style="89" customWidth="1"/>
    <col min="15" max="15" width="10.140625" style="89" customWidth="1"/>
    <col min="16" max="16384" width="8.85546875" style="89"/>
  </cols>
  <sheetData>
    <row r="1" spans="1:15" ht="25.15" customHeight="1" thickTop="1" thickBot="1" x14ac:dyDescent="0.3">
      <c r="A1" s="141" t="s">
        <v>183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3"/>
    </row>
    <row r="2" spans="1:15" ht="25.15" customHeight="1" thickTop="1" thickBot="1" x14ac:dyDescent="0.3">
      <c r="A2" s="147" t="s">
        <v>77</v>
      </c>
      <c r="B2" s="189" t="s">
        <v>78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90" t="s">
        <v>79</v>
      </c>
      <c r="O2" s="191"/>
    </row>
    <row r="3" spans="1:15" ht="25.15" customHeight="1" x14ac:dyDescent="0.25">
      <c r="A3" s="147"/>
      <c r="B3" s="149" t="s">
        <v>80</v>
      </c>
      <c r="C3" s="150"/>
      <c r="D3" s="149" t="s">
        <v>81</v>
      </c>
      <c r="E3" s="150"/>
      <c r="F3" s="192" t="s">
        <v>82</v>
      </c>
      <c r="G3" s="193"/>
      <c r="H3" s="192" t="s">
        <v>83</v>
      </c>
      <c r="I3" s="193"/>
      <c r="J3" s="192" t="s">
        <v>84</v>
      </c>
      <c r="K3" s="193"/>
      <c r="L3" s="192" t="s">
        <v>85</v>
      </c>
      <c r="M3" s="193"/>
      <c r="N3" s="190"/>
      <c r="O3" s="191"/>
    </row>
    <row r="4" spans="1:15" ht="25.15" customHeight="1" thickBot="1" x14ac:dyDescent="0.3">
      <c r="A4" s="148"/>
      <c r="B4" s="10" t="s">
        <v>18</v>
      </c>
      <c r="C4" s="11" t="s">
        <v>19</v>
      </c>
      <c r="D4" s="10" t="s">
        <v>18</v>
      </c>
      <c r="E4" s="11" t="s">
        <v>19</v>
      </c>
      <c r="F4" s="10" t="s">
        <v>18</v>
      </c>
      <c r="G4" s="53" t="s">
        <v>19</v>
      </c>
      <c r="H4" s="10" t="s">
        <v>18</v>
      </c>
      <c r="I4" s="11" t="s">
        <v>19</v>
      </c>
      <c r="J4" s="10" t="s">
        <v>18</v>
      </c>
      <c r="K4" s="11" t="s">
        <v>19</v>
      </c>
      <c r="L4" s="10" t="s">
        <v>18</v>
      </c>
      <c r="M4" s="11" t="s">
        <v>19</v>
      </c>
      <c r="N4" s="10" t="s">
        <v>18</v>
      </c>
      <c r="O4" s="11" t="s">
        <v>19</v>
      </c>
    </row>
    <row r="5" spans="1:15" x14ac:dyDescent="0.25">
      <c r="A5" s="90" t="s">
        <v>20</v>
      </c>
      <c r="B5" s="54">
        <v>302</v>
      </c>
      <c r="C5" s="30">
        <v>8.9033018867924529E-2</v>
      </c>
      <c r="D5" s="54">
        <v>2800</v>
      </c>
      <c r="E5" s="30">
        <v>9.467775748968689E-2</v>
      </c>
      <c r="F5" s="29">
        <v>2462</v>
      </c>
      <c r="G5" s="55">
        <v>9.3711936662606576E-2</v>
      </c>
      <c r="H5" s="54">
        <v>2102</v>
      </c>
      <c r="I5" s="55">
        <v>9.3355835850062172E-2</v>
      </c>
      <c r="J5" s="131">
        <v>1884</v>
      </c>
      <c r="K5" s="55">
        <v>9.3387528502032316E-2</v>
      </c>
      <c r="L5" s="131">
        <v>348</v>
      </c>
      <c r="M5" s="30">
        <v>0.10363311494937463</v>
      </c>
      <c r="N5" s="130">
        <v>9898</v>
      </c>
      <c r="O5" s="30">
        <v>9.4010599699865124E-2</v>
      </c>
    </row>
    <row r="6" spans="1:15" x14ac:dyDescent="0.25">
      <c r="A6" s="90" t="s">
        <v>21</v>
      </c>
      <c r="B6" s="16">
        <v>95</v>
      </c>
      <c r="C6" s="17">
        <v>2.8007075471698114E-2</v>
      </c>
      <c r="D6" s="16">
        <v>817</v>
      </c>
      <c r="E6" s="17">
        <v>2.7625617096097919E-2</v>
      </c>
      <c r="F6" s="32">
        <v>713</v>
      </c>
      <c r="G6" s="56">
        <v>2.7139159561510352E-2</v>
      </c>
      <c r="H6" s="16">
        <v>607</v>
      </c>
      <c r="I6" s="17">
        <v>2.6958607212648783E-2</v>
      </c>
      <c r="J6" s="32">
        <v>618</v>
      </c>
      <c r="K6" s="56">
        <v>3.0633488648755824E-2</v>
      </c>
      <c r="L6" s="16">
        <v>105</v>
      </c>
      <c r="M6" s="17">
        <v>3.1268612269207859E-2</v>
      </c>
      <c r="N6" s="16">
        <v>2955</v>
      </c>
      <c r="O6" s="17">
        <v>2.806640958911916E-2</v>
      </c>
    </row>
    <row r="7" spans="1:15" x14ac:dyDescent="0.25">
      <c r="A7" s="90" t="s">
        <v>22</v>
      </c>
      <c r="B7" s="16">
        <v>169</v>
      </c>
      <c r="C7" s="17">
        <v>4.9823113207547169E-2</v>
      </c>
      <c r="D7" s="16">
        <v>1435</v>
      </c>
      <c r="E7" s="17">
        <v>4.8522350713464529E-2</v>
      </c>
      <c r="F7" s="32">
        <v>1177</v>
      </c>
      <c r="G7" s="56">
        <v>4.4800548112058462E-2</v>
      </c>
      <c r="H7" s="16">
        <v>1003</v>
      </c>
      <c r="I7" s="17">
        <v>4.4546100550719482E-2</v>
      </c>
      <c r="J7" s="32">
        <v>1075</v>
      </c>
      <c r="K7" s="56">
        <v>5.3286408248240311E-2</v>
      </c>
      <c r="L7" s="16">
        <v>171</v>
      </c>
      <c r="M7" s="17">
        <v>5.0923168552709945E-2</v>
      </c>
      <c r="N7" s="16">
        <v>5030</v>
      </c>
      <c r="O7" s="17">
        <v>4.7774632904659692E-2</v>
      </c>
    </row>
    <row r="8" spans="1:15" x14ac:dyDescent="0.25">
      <c r="A8" s="90" t="s">
        <v>23</v>
      </c>
      <c r="B8" s="16">
        <v>94</v>
      </c>
      <c r="C8" s="17">
        <v>2.7712264150943394E-2</v>
      </c>
      <c r="D8" s="16">
        <v>1443</v>
      </c>
      <c r="E8" s="17">
        <v>4.8792858592006494E-2</v>
      </c>
      <c r="F8" s="32">
        <v>1514</v>
      </c>
      <c r="G8" s="56">
        <v>5.7627892813641897E-2</v>
      </c>
      <c r="H8" s="16">
        <v>1232</v>
      </c>
      <c r="I8" s="17">
        <v>5.4716645940664416E-2</v>
      </c>
      <c r="J8" s="32">
        <v>934</v>
      </c>
      <c r="K8" s="56">
        <v>4.6297214236145544E-2</v>
      </c>
      <c r="L8" s="16">
        <v>196</v>
      </c>
      <c r="M8" s="17">
        <v>5.8368076235854681E-2</v>
      </c>
      <c r="N8" s="16">
        <v>5413</v>
      </c>
      <c r="O8" s="17">
        <v>5.1412343521455843E-2</v>
      </c>
    </row>
    <row r="9" spans="1:15" x14ac:dyDescent="0.25">
      <c r="A9" s="90" t="s">
        <v>24</v>
      </c>
      <c r="B9" s="16">
        <v>131</v>
      </c>
      <c r="C9" s="17">
        <v>3.8620283018867926E-2</v>
      </c>
      <c r="D9" s="16">
        <v>1145</v>
      </c>
      <c r="E9" s="17">
        <v>3.8716440116318383E-2</v>
      </c>
      <c r="F9" s="32">
        <v>955</v>
      </c>
      <c r="G9" s="56">
        <v>3.6350487210718638E-2</v>
      </c>
      <c r="H9" s="16">
        <v>911</v>
      </c>
      <c r="I9" s="17">
        <v>4.0460117249955588E-2</v>
      </c>
      <c r="J9" s="32">
        <v>863</v>
      </c>
      <c r="K9" s="56">
        <v>4.2777832854168724E-2</v>
      </c>
      <c r="L9" s="16">
        <v>161</v>
      </c>
      <c r="M9" s="17">
        <v>4.7945205479452052E-2</v>
      </c>
      <c r="N9" s="16">
        <v>4166</v>
      </c>
      <c r="O9" s="17">
        <v>3.9568413654237029E-2</v>
      </c>
    </row>
    <row r="10" spans="1:15" x14ac:dyDescent="0.25">
      <c r="A10" s="90" t="s">
        <v>25</v>
      </c>
      <c r="B10" s="16">
        <v>101</v>
      </c>
      <c r="C10" s="17">
        <v>2.9775943396226415E-2</v>
      </c>
      <c r="D10" s="16">
        <v>1125</v>
      </c>
      <c r="E10" s="17">
        <v>3.8040170419963479E-2</v>
      </c>
      <c r="F10" s="32">
        <v>835</v>
      </c>
      <c r="G10" s="56">
        <v>3.178288672350791E-2</v>
      </c>
      <c r="H10" s="16">
        <v>769</v>
      </c>
      <c r="I10" s="17">
        <v>3.4153490850950437E-2</v>
      </c>
      <c r="J10" s="32">
        <v>759</v>
      </c>
      <c r="K10" s="56">
        <v>3.7622682660850601E-2</v>
      </c>
      <c r="L10" s="16">
        <v>165</v>
      </c>
      <c r="M10" s="17">
        <v>4.9136390708755216E-2</v>
      </c>
      <c r="N10" s="16">
        <v>3754</v>
      </c>
      <c r="O10" s="17">
        <v>3.565526280797067E-2</v>
      </c>
    </row>
    <row r="11" spans="1:15" x14ac:dyDescent="0.25">
      <c r="A11" s="90" t="s">
        <v>26</v>
      </c>
      <c r="B11" s="16">
        <v>79</v>
      </c>
      <c r="C11" s="17">
        <v>2.329009433962264E-2</v>
      </c>
      <c r="D11" s="16">
        <v>622</v>
      </c>
      <c r="E11" s="17">
        <v>2.1031987556637589E-2</v>
      </c>
      <c r="F11" s="32">
        <v>567</v>
      </c>
      <c r="G11" s="56">
        <v>2.1581912302070645E-2</v>
      </c>
      <c r="H11" s="16">
        <v>481</v>
      </c>
      <c r="I11" s="17">
        <v>2.1362586605080832E-2</v>
      </c>
      <c r="J11" s="32">
        <v>448</v>
      </c>
      <c r="K11" s="56">
        <v>2.220680083275503E-2</v>
      </c>
      <c r="L11" s="16">
        <v>103</v>
      </c>
      <c r="M11" s="17">
        <v>3.0673019654556283E-2</v>
      </c>
      <c r="N11" s="16">
        <v>2300</v>
      </c>
      <c r="O11" s="17">
        <v>2.1845259578671429E-2</v>
      </c>
    </row>
    <row r="12" spans="1:15" x14ac:dyDescent="0.25">
      <c r="A12" s="90" t="s">
        <v>27</v>
      </c>
      <c r="B12" s="16">
        <v>95</v>
      </c>
      <c r="C12" s="17">
        <v>2.8007075471698114E-2</v>
      </c>
      <c r="D12" s="16">
        <v>805</v>
      </c>
      <c r="E12" s="17">
        <v>2.721985527828498E-2</v>
      </c>
      <c r="F12" s="32">
        <v>657</v>
      </c>
      <c r="G12" s="56">
        <v>2.5007612667478685E-2</v>
      </c>
      <c r="H12" s="16">
        <v>622</v>
      </c>
      <c r="I12" s="17">
        <v>2.7624800142121157E-2</v>
      </c>
      <c r="J12" s="32">
        <v>649</v>
      </c>
      <c r="K12" s="56">
        <v>3.21701199563795E-2</v>
      </c>
      <c r="L12" s="16">
        <v>128</v>
      </c>
      <c r="M12" s="17">
        <v>3.8117927337701023E-2</v>
      </c>
      <c r="N12" s="16">
        <v>2956</v>
      </c>
      <c r="O12" s="17">
        <v>2.8075907528066414E-2</v>
      </c>
    </row>
    <row r="13" spans="1:15" x14ac:dyDescent="0.25">
      <c r="A13" s="90" t="s">
        <v>28</v>
      </c>
      <c r="B13" s="16">
        <v>37</v>
      </c>
      <c r="C13" s="17">
        <v>1.0908018867924528E-2</v>
      </c>
      <c r="D13" s="16">
        <v>190</v>
      </c>
      <c r="E13" s="17">
        <v>6.4245621153716107E-3</v>
      </c>
      <c r="F13" s="32">
        <v>209</v>
      </c>
      <c r="G13" s="56">
        <v>7.955237515225335E-3</v>
      </c>
      <c r="H13" s="16">
        <v>160</v>
      </c>
      <c r="I13" s="17">
        <v>7.1060579143720016E-3</v>
      </c>
      <c r="J13" s="32">
        <v>169</v>
      </c>
      <c r="K13" s="56">
        <v>8.3771190641419649E-3</v>
      </c>
      <c r="L13" s="16">
        <v>19</v>
      </c>
      <c r="M13" s="17">
        <v>5.658129839189994E-3</v>
      </c>
      <c r="N13" s="16">
        <v>784</v>
      </c>
      <c r="O13" s="17">
        <v>7.4463841346427825E-3</v>
      </c>
    </row>
    <row r="14" spans="1:15" x14ac:dyDescent="0.25">
      <c r="A14" s="90" t="s">
        <v>29</v>
      </c>
      <c r="B14" s="16">
        <v>44</v>
      </c>
      <c r="C14" s="17">
        <v>1.2971698113207548E-2</v>
      </c>
      <c r="D14" s="16">
        <v>453</v>
      </c>
      <c r="E14" s="17">
        <v>1.5317508622438629E-2</v>
      </c>
      <c r="F14" s="32">
        <v>353</v>
      </c>
      <c r="G14" s="56">
        <v>1.3436358099878197E-2</v>
      </c>
      <c r="H14" s="16">
        <v>332</v>
      </c>
      <c r="I14" s="17">
        <v>1.4745070172321904E-2</v>
      </c>
      <c r="J14" s="32">
        <v>328</v>
      </c>
      <c r="K14" s="56">
        <v>1.6258550609695645E-2</v>
      </c>
      <c r="L14" s="16">
        <v>36</v>
      </c>
      <c r="M14" s="17">
        <v>1.0720667063728408E-2</v>
      </c>
      <c r="N14" s="16">
        <v>1546</v>
      </c>
      <c r="O14" s="17">
        <v>1.4683813612446099E-2</v>
      </c>
    </row>
    <row r="15" spans="1:15" x14ac:dyDescent="0.25">
      <c r="A15" s="90" t="s">
        <v>30</v>
      </c>
      <c r="B15" s="16">
        <v>113</v>
      </c>
      <c r="C15" s="17">
        <v>3.3313679245283022E-2</v>
      </c>
      <c r="D15" s="16">
        <v>1025</v>
      </c>
      <c r="E15" s="17">
        <v>3.465882193818895E-2</v>
      </c>
      <c r="F15" s="32">
        <v>884</v>
      </c>
      <c r="G15" s="56">
        <v>3.3647990255785624E-2</v>
      </c>
      <c r="H15" s="16">
        <v>765</v>
      </c>
      <c r="I15" s="17">
        <v>3.3975839403091131E-2</v>
      </c>
      <c r="J15" s="32">
        <v>765</v>
      </c>
      <c r="K15" s="56">
        <v>3.7920095172003572E-2</v>
      </c>
      <c r="L15" s="16">
        <v>111</v>
      </c>
      <c r="M15" s="17">
        <v>3.3055390113162594E-2</v>
      </c>
      <c r="N15" s="16">
        <v>3663</v>
      </c>
      <c r="O15" s="17">
        <v>3.4790950363771056E-2</v>
      </c>
    </row>
    <row r="16" spans="1:15" x14ac:dyDescent="0.25">
      <c r="A16" s="90" t="s">
        <v>31</v>
      </c>
      <c r="B16" s="16">
        <v>57</v>
      </c>
      <c r="C16" s="17">
        <v>1.6804245283018871E-2</v>
      </c>
      <c r="D16" s="16">
        <v>471</v>
      </c>
      <c r="E16" s="17">
        <v>1.5926151349158046E-2</v>
      </c>
      <c r="F16" s="32">
        <v>400</v>
      </c>
      <c r="G16" s="56">
        <v>1.5225334957369063E-2</v>
      </c>
      <c r="H16" s="16">
        <v>321</v>
      </c>
      <c r="I16" s="17">
        <v>1.4256528690708831E-2</v>
      </c>
      <c r="J16" s="32">
        <v>318</v>
      </c>
      <c r="K16" s="56">
        <v>1.5762863091107367E-2</v>
      </c>
      <c r="L16" s="16">
        <v>67</v>
      </c>
      <c r="M16" s="17">
        <v>1.9952352590827872E-2</v>
      </c>
      <c r="N16" s="16">
        <v>1634</v>
      </c>
      <c r="O16" s="17">
        <v>1.5519632239803967E-2</v>
      </c>
    </row>
    <row r="17" spans="1:15" x14ac:dyDescent="0.25">
      <c r="A17" s="90" t="s">
        <v>32</v>
      </c>
      <c r="B17" s="16">
        <v>73</v>
      </c>
      <c r="C17" s="17">
        <v>2.1521226415094338E-2</v>
      </c>
      <c r="D17" s="16">
        <v>619</v>
      </c>
      <c r="E17" s="17">
        <v>2.0930547102184352E-2</v>
      </c>
      <c r="F17" s="32">
        <v>577</v>
      </c>
      <c r="G17" s="56">
        <v>2.1962545676004874E-2</v>
      </c>
      <c r="H17" s="16">
        <v>469</v>
      </c>
      <c r="I17" s="17">
        <v>2.0829632261502931E-2</v>
      </c>
      <c r="J17" s="32">
        <v>429</v>
      </c>
      <c r="K17" s="56">
        <v>2.1264994547437296E-2</v>
      </c>
      <c r="L17" s="16">
        <v>48</v>
      </c>
      <c r="M17" s="17">
        <v>1.4294222751637881E-2</v>
      </c>
      <c r="N17" s="16">
        <v>2215</v>
      </c>
      <c r="O17" s="17">
        <v>2.1037934768155311E-2</v>
      </c>
    </row>
    <row r="18" spans="1:15" x14ac:dyDescent="0.25">
      <c r="A18" s="90" t="s">
        <v>33</v>
      </c>
      <c r="B18" s="16">
        <v>29</v>
      </c>
      <c r="C18" s="17">
        <v>8.5495283018867923E-3</v>
      </c>
      <c r="D18" s="16">
        <v>350</v>
      </c>
      <c r="E18" s="17">
        <v>1.1834719686210861E-2</v>
      </c>
      <c r="F18" s="32">
        <v>296</v>
      </c>
      <c r="G18" s="56">
        <v>1.1266747868453103E-2</v>
      </c>
      <c r="H18" s="16">
        <v>269</v>
      </c>
      <c r="I18" s="17">
        <v>1.1947059868537929E-2</v>
      </c>
      <c r="J18" s="32">
        <v>271</v>
      </c>
      <c r="K18" s="56">
        <v>1.3433131753742443E-2</v>
      </c>
      <c r="L18" s="16">
        <v>48</v>
      </c>
      <c r="M18" s="17">
        <v>1.4294222751637881E-2</v>
      </c>
      <c r="N18" s="16">
        <v>1263</v>
      </c>
      <c r="O18" s="17">
        <v>1.1995896890374788E-2</v>
      </c>
    </row>
    <row r="19" spans="1:15" x14ac:dyDescent="0.25">
      <c r="A19" s="90" t="s">
        <v>34</v>
      </c>
      <c r="B19" s="16">
        <v>25</v>
      </c>
      <c r="C19" s="17">
        <v>7.3702830188679246E-3</v>
      </c>
      <c r="D19" s="16">
        <v>158</v>
      </c>
      <c r="E19" s="17">
        <v>5.3425306012037602E-3</v>
      </c>
      <c r="F19" s="32">
        <v>131</v>
      </c>
      <c r="G19" s="56">
        <v>4.9862971985383678E-3</v>
      </c>
      <c r="H19" s="16">
        <v>109</v>
      </c>
      <c r="I19" s="17">
        <v>4.8410019541659261E-3</v>
      </c>
      <c r="J19" s="32">
        <v>111</v>
      </c>
      <c r="K19" s="56">
        <v>5.5021314563299291E-3</v>
      </c>
      <c r="L19" s="16">
        <v>41</v>
      </c>
      <c r="M19" s="17">
        <v>1.2209648600357358E-2</v>
      </c>
      <c r="N19" s="16">
        <v>575</v>
      </c>
      <c r="O19" s="17">
        <v>5.4613148946678573E-3</v>
      </c>
    </row>
    <row r="20" spans="1:15" x14ac:dyDescent="0.25">
      <c r="A20" s="90" t="s">
        <v>35</v>
      </c>
      <c r="B20" s="16">
        <v>83</v>
      </c>
      <c r="C20" s="17">
        <v>2.4469339622641511E-2</v>
      </c>
      <c r="D20" s="16">
        <v>738</v>
      </c>
      <c r="E20" s="17">
        <v>2.495435179549604E-2</v>
      </c>
      <c r="F20" s="32">
        <v>715</v>
      </c>
      <c r="G20" s="56">
        <v>2.7215286236297206E-2</v>
      </c>
      <c r="H20" s="16">
        <v>618</v>
      </c>
      <c r="I20" s="17">
        <v>2.7447148694261857E-2</v>
      </c>
      <c r="J20" s="32">
        <v>615</v>
      </c>
      <c r="K20" s="56">
        <v>3.0484782393179338E-2</v>
      </c>
      <c r="L20" s="16">
        <v>71</v>
      </c>
      <c r="M20" s="17">
        <v>2.114353782013103E-2</v>
      </c>
      <c r="N20" s="16">
        <v>2840</v>
      </c>
      <c r="O20" s="17">
        <v>2.697414661018559E-2</v>
      </c>
    </row>
    <row r="21" spans="1:15" x14ac:dyDescent="0.25">
      <c r="A21" s="90" t="s">
        <v>36</v>
      </c>
      <c r="B21" s="16">
        <v>87</v>
      </c>
      <c r="C21" s="17">
        <v>2.5648584905660372E-2</v>
      </c>
      <c r="D21" s="16">
        <v>611</v>
      </c>
      <c r="E21" s="17">
        <v>2.0660039223642387E-2</v>
      </c>
      <c r="F21" s="32">
        <v>529</v>
      </c>
      <c r="G21" s="56">
        <v>2.0135505481120582E-2</v>
      </c>
      <c r="H21" s="16">
        <v>447</v>
      </c>
      <c r="I21" s="17">
        <v>1.9852549298276782E-2</v>
      </c>
      <c r="J21" s="32">
        <v>458</v>
      </c>
      <c r="K21" s="56">
        <v>2.2702488351343312E-2</v>
      </c>
      <c r="L21" s="16">
        <v>54</v>
      </c>
      <c r="M21" s="17">
        <v>1.6081000595592615E-2</v>
      </c>
      <c r="N21" s="16">
        <v>2186</v>
      </c>
      <c r="O21" s="17">
        <v>2.0762494538685106E-2</v>
      </c>
    </row>
    <row r="22" spans="1:15" x14ac:dyDescent="0.25">
      <c r="A22" s="90" t="s">
        <v>37</v>
      </c>
      <c r="B22" s="16">
        <v>46</v>
      </c>
      <c r="C22" s="17">
        <v>1.3561320754716982E-2</v>
      </c>
      <c r="D22" s="16">
        <v>325</v>
      </c>
      <c r="E22" s="17">
        <v>1.0989382565767227E-2</v>
      </c>
      <c r="F22" s="32">
        <v>276</v>
      </c>
      <c r="G22" s="56">
        <v>1.0505481120584652E-2</v>
      </c>
      <c r="H22" s="16">
        <v>231</v>
      </c>
      <c r="I22" s="17">
        <v>1.0259371113874578E-2</v>
      </c>
      <c r="J22" s="32">
        <v>208</v>
      </c>
      <c r="K22" s="56">
        <v>1.0310300386636264E-2</v>
      </c>
      <c r="L22" s="16">
        <v>27</v>
      </c>
      <c r="M22" s="17">
        <v>8.0405002977963075E-3</v>
      </c>
      <c r="N22" s="16">
        <v>1113</v>
      </c>
      <c r="O22" s="17">
        <v>1.0571206048287519E-2</v>
      </c>
    </row>
    <row r="23" spans="1:15" x14ac:dyDescent="0.25">
      <c r="A23" s="90" t="s">
        <v>38</v>
      </c>
      <c r="B23" s="16">
        <v>124</v>
      </c>
      <c r="C23" s="17">
        <v>3.6556603773584904E-2</v>
      </c>
      <c r="D23" s="16">
        <v>1250</v>
      </c>
      <c r="E23" s="17">
        <v>4.2266856022181637E-2</v>
      </c>
      <c r="F23" s="32">
        <v>1024</v>
      </c>
      <c r="G23" s="56">
        <v>3.8976857490864797E-2</v>
      </c>
      <c r="H23" s="16">
        <v>830</v>
      </c>
      <c r="I23" s="17">
        <v>3.6862675430804771E-2</v>
      </c>
      <c r="J23" s="32">
        <v>729</v>
      </c>
      <c r="K23" s="56">
        <v>3.6135620105085753E-2</v>
      </c>
      <c r="L23" s="16">
        <v>128</v>
      </c>
      <c r="M23" s="17">
        <v>3.8117927337701023E-2</v>
      </c>
      <c r="N23" s="16">
        <v>4085</v>
      </c>
      <c r="O23" s="17">
        <v>3.8799080599509907E-2</v>
      </c>
    </row>
    <row r="24" spans="1:15" x14ac:dyDescent="0.25">
      <c r="A24" s="90" t="s">
        <v>39</v>
      </c>
      <c r="B24" s="16">
        <v>46</v>
      </c>
      <c r="C24" s="17">
        <v>1.3561320754716982E-2</v>
      </c>
      <c r="D24" s="16">
        <v>343</v>
      </c>
      <c r="E24" s="17">
        <v>1.1598025292486644E-2</v>
      </c>
      <c r="F24" s="32">
        <v>286</v>
      </c>
      <c r="G24" s="56">
        <v>1.088611449451888E-2</v>
      </c>
      <c r="H24" s="16">
        <v>304</v>
      </c>
      <c r="I24" s="17">
        <v>1.3501510037306808E-2</v>
      </c>
      <c r="J24" s="32">
        <v>286</v>
      </c>
      <c r="K24" s="56">
        <v>1.4176663031624863E-2</v>
      </c>
      <c r="L24" s="16">
        <v>27</v>
      </c>
      <c r="M24" s="17">
        <v>8.0405002977963075E-3</v>
      </c>
      <c r="N24" s="16">
        <v>1292</v>
      </c>
      <c r="O24" s="17">
        <v>1.2271337119844994E-2</v>
      </c>
    </row>
    <row r="25" spans="1:15" x14ac:dyDescent="0.25">
      <c r="A25" s="90" t="s">
        <v>40</v>
      </c>
      <c r="B25" s="16">
        <v>107</v>
      </c>
      <c r="C25" s="17">
        <v>3.154481132075472E-2</v>
      </c>
      <c r="D25" s="16">
        <v>837</v>
      </c>
      <c r="E25" s="17">
        <v>2.8301886792452834E-2</v>
      </c>
      <c r="F25" s="32">
        <v>656</v>
      </c>
      <c r="G25" s="56">
        <v>2.4969549330085262E-2</v>
      </c>
      <c r="H25" s="16">
        <v>602</v>
      </c>
      <c r="I25" s="17">
        <v>2.6736542902824657E-2</v>
      </c>
      <c r="J25" s="32">
        <v>535</v>
      </c>
      <c r="K25" s="56">
        <v>2.6519282244473086E-2</v>
      </c>
      <c r="L25" s="16">
        <v>70</v>
      </c>
      <c r="M25" s="17">
        <v>2.084574151280524E-2</v>
      </c>
      <c r="N25" s="16">
        <v>2807</v>
      </c>
      <c r="O25" s="17">
        <v>2.666071462492639E-2</v>
      </c>
    </row>
    <row r="26" spans="1:15" x14ac:dyDescent="0.25">
      <c r="A26" s="90" t="s">
        <v>41</v>
      </c>
      <c r="B26" s="16">
        <v>43</v>
      </c>
      <c r="C26" s="17">
        <v>1.2676886792452831E-2</v>
      </c>
      <c r="D26" s="16">
        <v>333</v>
      </c>
      <c r="E26" s="17">
        <v>1.125989044430919E-2</v>
      </c>
      <c r="F26" s="32">
        <v>284</v>
      </c>
      <c r="G26" s="56">
        <v>1.0809987819732034E-2</v>
      </c>
      <c r="H26" s="16">
        <v>233</v>
      </c>
      <c r="I26" s="17">
        <v>1.0348196837804226E-2</v>
      </c>
      <c r="J26" s="32">
        <v>230</v>
      </c>
      <c r="K26" s="56">
        <v>1.1400812927530484E-2</v>
      </c>
      <c r="L26" s="16">
        <v>26</v>
      </c>
      <c r="M26" s="17">
        <v>7.7427039904705182E-3</v>
      </c>
      <c r="N26" s="16">
        <v>1149</v>
      </c>
      <c r="O26" s="17">
        <v>1.0913131850388468E-2</v>
      </c>
    </row>
    <row r="27" spans="1:15" x14ac:dyDescent="0.25">
      <c r="A27" s="90" t="s">
        <v>42</v>
      </c>
      <c r="B27" s="16">
        <v>121</v>
      </c>
      <c r="C27" s="17">
        <v>3.5672169811320757E-2</v>
      </c>
      <c r="D27" s="16">
        <v>894</v>
      </c>
      <c r="E27" s="17">
        <v>3.0229255427064318E-2</v>
      </c>
      <c r="F27" s="32">
        <v>928</v>
      </c>
      <c r="G27" s="56">
        <v>3.5322777101096221E-2</v>
      </c>
      <c r="H27" s="16">
        <v>835</v>
      </c>
      <c r="I27" s="17">
        <v>3.708473974062889E-2</v>
      </c>
      <c r="J27" s="32">
        <v>625</v>
      </c>
      <c r="K27" s="56">
        <v>3.0980469911767627E-2</v>
      </c>
      <c r="L27" s="16">
        <v>89</v>
      </c>
      <c r="M27" s="17">
        <v>2.6503871351995244E-2</v>
      </c>
      <c r="N27" s="16">
        <v>3492</v>
      </c>
      <c r="O27" s="17">
        <v>3.3166802803791577E-2</v>
      </c>
    </row>
    <row r="28" spans="1:15" x14ac:dyDescent="0.25">
      <c r="A28" s="90" t="s">
        <v>43</v>
      </c>
      <c r="B28" s="16">
        <v>56</v>
      </c>
      <c r="C28" s="17">
        <v>1.6509433962264151E-2</v>
      </c>
      <c r="D28" s="16">
        <v>548</v>
      </c>
      <c r="E28" s="17">
        <v>1.852978968012443E-2</v>
      </c>
      <c r="F28" s="32">
        <v>577</v>
      </c>
      <c r="G28" s="56">
        <v>2.1962545676004874E-2</v>
      </c>
      <c r="H28" s="16">
        <v>442</v>
      </c>
      <c r="I28" s="17">
        <v>1.9630484988452657E-2</v>
      </c>
      <c r="J28" s="32">
        <v>295</v>
      </c>
      <c r="K28" s="56">
        <v>1.4622781798354318E-2</v>
      </c>
      <c r="L28" s="16">
        <v>55</v>
      </c>
      <c r="M28" s="17">
        <v>1.6378796902918404E-2</v>
      </c>
      <c r="N28" s="16">
        <v>1973</v>
      </c>
      <c r="O28" s="17">
        <v>1.873943354292119E-2</v>
      </c>
    </row>
    <row r="29" spans="1:15" x14ac:dyDescent="0.25">
      <c r="A29" s="91" t="s">
        <v>161</v>
      </c>
      <c r="B29" s="16">
        <v>39</v>
      </c>
      <c r="C29" s="17">
        <v>1.1497641509433963E-2</v>
      </c>
      <c r="D29" s="16">
        <v>263</v>
      </c>
      <c r="E29" s="17">
        <v>8.8929465070670191E-3</v>
      </c>
      <c r="F29" s="32">
        <v>305</v>
      </c>
      <c r="G29" s="56">
        <v>1.1609317904993911E-2</v>
      </c>
      <c r="H29" s="16">
        <v>269</v>
      </c>
      <c r="I29" s="17">
        <v>1.1947059868537929E-2</v>
      </c>
      <c r="J29" s="32">
        <v>187</v>
      </c>
      <c r="K29" s="56">
        <v>9.2693565976008727E-3</v>
      </c>
      <c r="L29" s="16">
        <v>25</v>
      </c>
      <c r="M29" s="17">
        <v>7.444907683144728E-3</v>
      </c>
      <c r="N29" s="16">
        <v>1088</v>
      </c>
      <c r="O29" s="17">
        <v>1.0333757574606311E-2</v>
      </c>
    </row>
    <row r="30" spans="1:15" x14ac:dyDescent="0.25">
      <c r="A30" s="91" t="s">
        <v>44</v>
      </c>
      <c r="B30" s="16">
        <v>32</v>
      </c>
      <c r="C30" s="17">
        <v>9.433962264150943E-3</v>
      </c>
      <c r="D30" s="16">
        <v>248</v>
      </c>
      <c r="E30" s="17">
        <v>8.385744234800839E-3</v>
      </c>
      <c r="F30" s="32">
        <v>224</v>
      </c>
      <c r="G30" s="56">
        <v>8.5261875761266752E-3</v>
      </c>
      <c r="H30" s="16">
        <v>197</v>
      </c>
      <c r="I30" s="17">
        <v>8.7493338070705265E-3</v>
      </c>
      <c r="J30" s="32">
        <v>180</v>
      </c>
      <c r="K30" s="56">
        <v>8.9223753345890749E-3</v>
      </c>
      <c r="L30" s="16">
        <v>20</v>
      </c>
      <c r="M30" s="17">
        <v>5.9559261465157833E-3</v>
      </c>
      <c r="N30" s="16">
        <v>901</v>
      </c>
      <c r="O30" s="17">
        <v>8.5576429914708506E-3</v>
      </c>
    </row>
    <row r="31" spans="1:15" x14ac:dyDescent="0.25">
      <c r="A31" s="91" t="s">
        <v>45</v>
      </c>
      <c r="B31" s="16">
        <v>23</v>
      </c>
      <c r="C31" s="17">
        <v>6.7806603773584908E-3</v>
      </c>
      <c r="D31" s="16">
        <v>207</v>
      </c>
      <c r="E31" s="17">
        <v>6.999391357273281E-3</v>
      </c>
      <c r="F31" s="32">
        <v>208</v>
      </c>
      <c r="G31" s="56">
        <v>7.9171741778319114E-3</v>
      </c>
      <c r="H31" s="16">
        <v>170</v>
      </c>
      <c r="I31" s="17">
        <v>7.550186534020252E-3</v>
      </c>
      <c r="J31" s="32">
        <v>138</v>
      </c>
      <c r="K31" s="56">
        <v>6.8404877565182917E-3</v>
      </c>
      <c r="L31" s="16">
        <v>17</v>
      </c>
      <c r="M31" s="17">
        <v>5.0625372245384163E-3</v>
      </c>
      <c r="N31" s="16">
        <v>763</v>
      </c>
      <c r="O31" s="17">
        <v>7.2469274167505648E-3</v>
      </c>
    </row>
    <row r="32" spans="1:15" ht="18.75" customHeight="1" x14ac:dyDescent="0.25">
      <c r="A32" s="91" t="s">
        <v>160</v>
      </c>
      <c r="B32" s="16">
        <v>78</v>
      </c>
      <c r="C32" s="17">
        <v>2.2995283018867926E-2</v>
      </c>
      <c r="D32" s="16">
        <v>772</v>
      </c>
      <c r="E32" s="17">
        <v>2.6104010279299386E-2</v>
      </c>
      <c r="F32" s="32">
        <v>619</v>
      </c>
      <c r="G32" s="56">
        <v>2.3561205846528623E-2</v>
      </c>
      <c r="H32" s="16">
        <v>537</v>
      </c>
      <c r="I32" s="17">
        <v>2.3849706875111031E-2</v>
      </c>
      <c r="J32" s="32">
        <v>423</v>
      </c>
      <c r="K32" s="56">
        <v>2.0967582036284328E-2</v>
      </c>
      <c r="L32" s="16">
        <v>48</v>
      </c>
      <c r="M32" s="17">
        <v>1.4294222751637881E-2</v>
      </c>
      <c r="N32" s="16">
        <v>2477</v>
      </c>
      <c r="O32" s="17">
        <v>2.3526394772334404E-2</v>
      </c>
    </row>
    <row r="33" spans="1:15" x14ac:dyDescent="0.25">
      <c r="A33" s="90" t="s">
        <v>46</v>
      </c>
      <c r="B33" s="16">
        <v>30</v>
      </c>
      <c r="C33" s="17">
        <v>8.8443396226415092E-3</v>
      </c>
      <c r="D33" s="16">
        <v>327</v>
      </c>
      <c r="E33" s="17">
        <v>1.1057009535402718E-2</v>
      </c>
      <c r="F33" s="32">
        <v>288</v>
      </c>
      <c r="G33" s="56">
        <v>1.0962241169305725E-2</v>
      </c>
      <c r="H33" s="16">
        <v>215</v>
      </c>
      <c r="I33" s="17">
        <v>9.5487653224373796E-3</v>
      </c>
      <c r="J33" s="32">
        <v>199</v>
      </c>
      <c r="K33" s="56">
        <v>9.864181619906813E-3</v>
      </c>
      <c r="L33" s="16">
        <v>40</v>
      </c>
      <c r="M33" s="17">
        <v>1.1911852293031567E-2</v>
      </c>
      <c r="N33" s="16">
        <v>1099</v>
      </c>
      <c r="O33" s="17">
        <v>1.0438234903026044E-2</v>
      </c>
    </row>
    <row r="34" spans="1:15" x14ac:dyDescent="0.25">
      <c r="A34" s="90" t="s">
        <v>47</v>
      </c>
      <c r="B34" s="16">
        <v>184</v>
      </c>
      <c r="C34" s="17">
        <v>5.4245283018867926E-2</v>
      </c>
      <c r="D34" s="16">
        <v>1608</v>
      </c>
      <c r="E34" s="17">
        <v>5.4372083586934468E-2</v>
      </c>
      <c r="F34" s="32">
        <v>1569</v>
      </c>
      <c r="G34" s="56">
        <v>5.9721376370280146E-2</v>
      </c>
      <c r="H34" s="16">
        <v>1293</v>
      </c>
      <c r="I34" s="17">
        <v>5.7425830520518736E-2</v>
      </c>
      <c r="J34" s="32">
        <v>964</v>
      </c>
      <c r="K34" s="56">
        <v>4.7784276791910371E-2</v>
      </c>
      <c r="L34" s="16">
        <v>179</v>
      </c>
      <c r="M34" s="17">
        <v>5.3305539011316266E-2</v>
      </c>
      <c r="N34" s="16">
        <v>5797</v>
      </c>
      <c r="O34" s="17">
        <v>5.5059552077199238E-2</v>
      </c>
    </row>
    <row r="35" spans="1:15" x14ac:dyDescent="0.25">
      <c r="A35" s="90" t="s">
        <v>48</v>
      </c>
      <c r="B35" s="16">
        <v>135</v>
      </c>
      <c r="C35" s="17">
        <v>3.9799528301886794E-2</v>
      </c>
      <c r="D35" s="16">
        <v>791</v>
      </c>
      <c r="E35" s="17">
        <v>2.6746466490836542E-2</v>
      </c>
      <c r="F35" s="32">
        <v>658</v>
      </c>
      <c r="G35" s="56">
        <v>2.5045676004872106E-2</v>
      </c>
      <c r="H35" s="16">
        <v>494</v>
      </c>
      <c r="I35" s="17">
        <v>2.1939953810623556E-2</v>
      </c>
      <c r="J35" s="32">
        <v>495</v>
      </c>
      <c r="K35" s="56">
        <v>2.4536532170119956E-2</v>
      </c>
      <c r="L35" s="16">
        <v>92</v>
      </c>
      <c r="M35" s="17">
        <v>2.7397260273972601E-2</v>
      </c>
      <c r="N35" s="16">
        <v>2665</v>
      </c>
      <c r="O35" s="17">
        <v>2.5312007294417113E-2</v>
      </c>
    </row>
    <row r="36" spans="1:15" x14ac:dyDescent="0.25">
      <c r="A36" s="90" t="s">
        <v>49</v>
      </c>
      <c r="B36" s="16">
        <v>24</v>
      </c>
      <c r="C36" s="17">
        <v>7.0754716981132086E-3</v>
      </c>
      <c r="D36" s="16">
        <v>192</v>
      </c>
      <c r="E36" s="17">
        <v>6.492189085007101E-3</v>
      </c>
      <c r="F36" s="32">
        <v>175</v>
      </c>
      <c r="G36" s="56">
        <v>6.6610840438489647E-3</v>
      </c>
      <c r="H36" s="16">
        <v>140</v>
      </c>
      <c r="I36" s="17">
        <v>6.2178006750755015E-3</v>
      </c>
      <c r="J36" s="32">
        <v>134</v>
      </c>
      <c r="K36" s="56">
        <v>6.6422127490829786E-3</v>
      </c>
      <c r="L36" s="16">
        <v>18</v>
      </c>
      <c r="M36" s="17">
        <v>5.3603335318642038E-3</v>
      </c>
      <c r="N36" s="16">
        <v>683</v>
      </c>
      <c r="O36" s="17">
        <v>6.4870923009706901E-3</v>
      </c>
    </row>
    <row r="37" spans="1:15" x14ac:dyDescent="0.25">
      <c r="A37" s="90" t="s">
        <v>50</v>
      </c>
      <c r="B37" s="16">
        <v>139</v>
      </c>
      <c r="C37" s="17">
        <v>4.0978773584905669E-2</v>
      </c>
      <c r="D37" s="16">
        <v>1126</v>
      </c>
      <c r="E37" s="17">
        <v>3.8073983904781228E-2</v>
      </c>
      <c r="F37" s="32">
        <v>961</v>
      </c>
      <c r="G37" s="56">
        <v>3.6578867235079172E-2</v>
      </c>
      <c r="H37" s="16">
        <v>927</v>
      </c>
      <c r="I37" s="17">
        <v>4.1170723041392784E-2</v>
      </c>
      <c r="J37" s="32">
        <v>806</v>
      </c>
      <c r="K37" s="56">
        <v>3.9952413998215523E-2</v>
      </c>
      <c r="L37" s="16">
        <v>140</v>
      </c>
      <c r="M37" s="17">
        <v>4.169148302561048E-2</v>
      </c>
      <c r="N37" s="16">
        <v>4099</v>
      </c>
      <c r="O37" s="17">
        <v>3.8932051744771393E-2</v>
      </c>
    </row>
    <row r="38" spans="1:15" x14ac:dyDescent="0.25">
      <c r="A38" s="90" t="s">
        <v>51</v>
      </c>
      <c r="B38" s="16">
        <v>70</v>
      </c>
      <c r="C38" s="17">
        <v>2.0636792452830188E-2</v>
      </c>
      <c r="D38" s="16">
        <v>616</v>
      </c>
      <c r="E38" s="17">
        <v>2.0829106647731119E-2</v>
      </c>
      <c r="F38" s="32">
        <v>518</v>
      </c>
      <c r="G38" s="56">
        <v>1.9716808769792937E-2</v>
      </c>
      <c r="H38" s="16">
        <v>488</v>
      </c>
      <c r="I38" s="17">
        <v>2.1673476638834607E-2</v>
      </c>
      <c r="J38" s="32">
        <v>467</v>
      </c>
      <c r="K38" s="56">
        <v>2.3148607118072772E-2</v>
      </c>
      <c r="L38" s="16">
        <v>79</v>
      </c>
      <c r="M38" s="17">
        <v>2.352590827873734E-2</v>
      </c>
      <c r="N38" s="16">
        <v>2238</v>
      </c>
      <c r="O38" s="17">
        <v>2.1256387363942024E-2</v>
      </c>
    </row>
    <row r="39" spans="1:15" x14ac:dyDescent="0.25">
      <c r="A39" s="90" t="s">
        <v>52</v>
      </c>
      <c r="B39" s="16">
        <v>67</v>
      </c>
      <c r="C39" s="17">
        <v>1.9752358490566037E-2</v>
      </c>
      <c r="D39" s="16">
        <v>550</v>
      </c>
      <c r="E39" s="17">
        <v>1.8597416649759928E-2</v>
      </c>
      <c r="F39" s="32">
        <v>456</v>
      </c>
      <c r="G39" s="56">
        <v>1.7356881851400732E-2</v>
      </c>
      <c r="H39" s="16">
        <v>401</v>
      </c>
      <c r="I39" s="17">
        <v>1.7809557647894832E-2</v>
      </c>
      <c r="J39" s="32">
        <v>409</v>
      </c>
      <c r="K39" s="56">
        <v>2.0273619510260733E-2</v>
      </c>
      <c r="L39" s="16">
        <v>66</v>
      </c>
      <c r="M39" s="17">
        <v>1.9654556283502083E-2</v>
      </c>
      <c r="N39" s="16">
        <v>1949</v>
      </c>
      <c r="O39" s="17">
        <v>1.8511483008187224E-2</v>
      </c>
    </row>
    <row r="40" spans="1:15" x14ac:dyDescent="0.25">
      <c r="A40" s="90" t="s">
        <v>53</v>
      </c>
      <c r="B40" s="16">
        <v>7</v>
      </c>
      <c r="C40" s="17">
        <v>2.0636792452830188E-3</v>
      </c>
      <c r="D40" s="16">
        <v>51</v>
      </c>
      <c r="E40" s="17">
        <v>1.7244877257050115E-3</v>
      </c>
      <c r="F40" s="32">
        <v>37</v>
      </c>
      <c r="G40" s="56">
        <v>1.4083434835566379E-3</v>
      </c>
      <c r="H40" s="16">
        <v>30</v>
      </c>
      <c r="I40" s="17">
        <v>1.3323858589447503E-3</v>
      </c>
      <c r="J40" s="32">
        <v>26</v>
      </c>
      <c r="K40" s="56">
        <v>1.288787548329533E-3</v>
      </c>
      <c r="L40" s="16">
        <v>3</v>
      </c>
      <c r="M40" s="17">
        <v>8.9338892197736756E-4</v>
      </c>
      <c r="N40" s="16">
        <v>154</v>
      </c>
      <c r="O40" s="17">
        <v>1.462682597876261E-3</v>
      </c>
    </row>
    <row r="41" spans="1:15" x14ac:dyDescent="0.25">
      <c r="A41" s="90" t="s">
        <v>54</v>
      </c>
      <c r="B41" s="16">
        <v>20</v>
      </c>
      <c r="C41" s="17">
        <v>5.89622641509434E-3</v>
      </c>
      <c r="D41" s="16">
        <v>115</v>
      </c>
      <c r="E41" s="17">
        <v>3.8885507540407115E-3</v>
      </c>
      <c r="F41" s="32">
        <v>59</v>
      </c>
      <c r="G41" s="56">
        <v>2.2457369062119366E-3</v>
      </c>
      <c r="H41" s="16">
        <v>71</v>
      </c>
      <c r="I41" s="17">
        <v>3.153313199502576E-3</v>
      </c>
      <c r="J41" s="32">
        <v>38</v>
      </c>
      <c r="K41" s="56">
        <v>1.8836125706354714E-3</v>
      </c>
      <c r="L41" s="16">
        <v>8</v>
      </c>
      <c r="M41" s="17">
        <v>2.3823704586063139E-3</v>
      </c>
      <c r="N41" s="16">
        <v>311</v>
      </c>
      <c r="O41" s="17">
        <v>2.9538590125942673E-3</v>
      </c>
    </row>
    <row r="42" spans="1:15" ht="28.5" x14ac:dyDescent="0.25">
      <c r="A42" s="90" t="s">
        <v>55</v>
      </c>
      <c r="B42" s="16">
        <v>29</v>
      </c>
      <c r="C42" s="17">
        <v>8.5495283018867923E-3</v>
      </c>
      <c r="D42" s="16">
        <v>209</v>
      </c>
      <c r="E42" s="17">
        <v>7.0670183269087713E-3</v>
      </c>
      <c r="F42" s="32">
        <v>125</v>
      </c>
      <c r="G42" s="56">
        <v>4.7579171741778323E-3</v>
      </c>
      <c r="H42" s="16">
        <v>95</v>
      </c>
      <c r="I42" s="17">
        <v>4.2192218866583765E-3</v>
      </c>
      <c r="J42" s="32">
        <v>114</v>
      </c>
      <c r="K42" s="56">
        <v>5.6508377119064146E-3</v>
      </c>
      <c r="L42" s="16">
        <v>18</v>
      </c>
      <c r="M42" s="17">
        <v>5.3603335318642038E-3</v>
      </c>
      <c r="N42" s="16">
        <v>590</v>
      </c>
      <c r="O42" s="17">
        <v>5.6037839788765842E-3</v>
      </c>
    </row>
    <row r="43" spans="1:15" x14ac:dyDescent="0.25">
      <c r="A43" s="90" t="s">
        <v>56</v>
      </c>
      <c r="B43" s="16">
        <v>24</v>
      </c>
      <c r="C43" s="17">
        <v>7.0754716981132086E-3</v>
      </c>
      <c r="D43" s="16">
        <v>166</v>
      </c>
      <c r="E43" s="17">
        <v>5.6130384797457222E-3</v>
      </c>
      <c r="F43" s="32">
        <v>125</v>
      </c>
      <c r="G43" s="56">
        <v>4.7579171741778323E-3</v>
      </c>
      <c r="H43" s="16">
        <v>80</v>
      </c>
      <c r="I43" s="17">
        <v>3.5530289571860008E-3</v>
      </c>
      <c r="J43" s="32">
        <v>71</v>
      </c>
      <c r="K43" s="56">
        <v>3.5193813819768029E-3</v>
      </c>
      <c r="L43" s="16">
        <v>10</v>
      </c>
      <c r="M43" s="17">
        <v>2.9779630732578916E-3</v>
      </c>
      <c r="N43" s="16">
        <v>476</v>
      </c>
      <c r="O43" s="17">
        <v>4.5210189388902606E-3</v>
      </c>
    </row>
    <row r="44" spans="1:15" x14ac:dyDescent="0.25">
      <c r="A44" s="90" t="s">
        <v>57</v>
      </c>
      <c r="B44" s="16">
        <v>7</v>
      </c>
      <c r="C44" s="17">
        <v>2.0636792452830188E-3</v>
      </c>
      <c r="D44" s="16">
        <v>86</v>
      </c>
      <c r="E44" s="17">
        <v>2.9079596943260969E-3</v>
      </c>
      <c r="F44" s="32">
        <v>64</v>
      </c>
      <c r="G44" s="56">
        <v>2.4360535931790498E-3</v>
      </c>
      <c r="H44" s="16">
        <v>47</v>
      </c>
      <c r="I44" s="17">
        <v>2.0874045123467754E-3</v>
      </c>
      <c r="J44" s="32">
        <v>36</v>
      </c>
      <c r="K44" s="56">
        <v>1.784475066917815E-3</v>
      </c>
      <c r="L44" s="16">
        <v>5</v>
      </c>
      <c r="M44" s="17">
        <v>1.4889815366289458E-3</v>
      </c>
      <c r="N44" s="16">
        <v>245</v>
      </c>
      <c r="O44" s="17">
        <v>2.3269950420758694E-3</v>
      </c>
    </row>
    <row r="45" spans="1:15" x14ac:dyDescent="0.25">
      <c r="A45" s="90" t="s">
        <v>58</v>
      </c>
      <c r="B45" s="16">
        <v>56</v>
      </c>
      <c r="C45" s="17">
        <v>1.6509433962264151E-2</v>
      </c>
      <c r="D45" s="16">
        <v>309</v>
      </c>
      <c r="E45" s="17">
        <v>1.0448366808683303E-2</v>
      </c>
      <c r="F45" s="32">
        <v>280</v>
      </c>
      <c r="G45" s="56">
        <v>1.0657734470158341E-2</v>
      </c>
      <c r="H45" s="16">
        <v>253</v>
      </c>
      <c r="I45" s="17">
        <v>1.1236454077100728E-2</v>
      </c>
      <c r="J45" s="32">
        <v>194</v>
      </c>
      <c r="K45" s="56">
        <v>9.6163378606126705E-3</v>
      </c>
      <c r="L45" s="16">
        <v>29</v>
      </c>
      <c r="M45" s="17">
        <v>8.6360929124478861E-3</v>
      </c>
      <c r="N45" s="16">
        <v>1121</v>
      </c>
      <c r="O45" s="17">
        <v>1.0647189559865509E-2</v>
      </c>
    </row>
    <row r="46" spans="1:15" x14ac:dyDescent="0.25">
      <c r="A46" s="90" t="s">
        <v>59</v>
      </c>
      <c r="B46" s="16">
        <v>67</v>
      </c>
      <c r="C46" s="17">
        <v>1.9752358490566037E-2</v>
      </c>
      <c r="D46" s="16">
        <v>797</v>
      </c>
      <c r="E46" s="17">
        <v>2.6949347399743018E-2</v>
      </c>
      <c r="F46" s="32">
        <v>661</v>
      </c>
      <c r="G46" s="56">
        <v>2.5159866017052376E-2</v>
      </c>
      <c r="H46" s="16">
        <v>563</v>
      </c>
      <c r="I46" s="17">
        <v>2.5004441286196482E-2</v>
      </c>
      <c r="J46" s="32">
        <v>442</v>
      </c>
      <c r="K46" s="56">
        <v>2.1909388321602063E-2</v>
      </c>
      <c r="L46" s="16">
        <v>87</v>
      </c>
      <c r="M46" s="17">
        <v>2.5908278737343658E-2</v>
      </c>
      <c r="N46" s="16">
        <v>2617</v>
      </c>
      <c r="O46" s="17">
        <v>2.4856106224949187E-2</v>
      </c>
    </row>
    <row r="47" spans="1:15" x14ac:dyDescent="0.25">
      <c r="A47" s="90" t="s">
        <v>60</v>
      </c>
      <c r="B47" s="16">
        <v>23</v>
      </c>
      <c r="C47" s="17">
        <v>6.7806603773584908E-3</v>
      </c>
      <c r="D47" s="16">
        <v>164</v>
      </c>
      <c r="E47" s="17">
        <v>5.5454115101102319E-3</v>
      </c>
      <c r="F47" s="32">
        <v>155</v>
      </c>
      <c r="G47" s="56">
        <v>5.8998172959805117E-3</v>
      </c>
      <c r="H47" s="16">
        <v>119</v>
      </c>
      <c r="I47" s="17">
        <v>5.2851305738141766E-3</v>
      </c>
      <c r="J47" s="32">
        <v>124</v>
      </c>
      <c r="K47" s="56">
        <v>6.1465252304946962E-3</v>
      </c>
      <c r="L47" s="16">
        <v>11</v>
      </c>
      <c r="M47" s="17">
        <v>3.2757593805836809E-3</v>
      </c>
      <c r="N47" s="16">
        <v>596</v>
      </c>
      <c r="O47" s="17">
        <v>5.6607716125600741E-3</v>
      </c>
    </row>
    <row r="48" spans="1:15" x14ac:dyDescent="0.25">
      <c r="A48" s="90" t="s">
        <v>61</v>
      </c>
      <c r="B48" s="16">
        <v>65</v>
      </c>
      <c r="C48" s="17">
        <v>1.9162735849056603E-2</v>
      </c>
      <c r="D48" s="16">
        <v>582</v>
      </c>
      <c r="E48" s="17">
        <v>1.9679448163927773E-2</v>
      </c>
      <c r="F48" s="32">
        <v>528</v>
      </c>
      <c r="G48" s="56">
        <v>2.0097442143727166E-2</v>
      </c>
      <c r="H48" s="16">
        <v>448</v>
      </c>
      <c r="I48" s="17">
        <v>1.9896962160241605E-2</v>
      </c>
      <c r="J48" s="32">
        <v>453</v>
      </c>
      <c r="K48" s="56">
        <v>2.2454644592049173E-2</v>
      </c>
      <c r="L48" s="16">
        <v>76</v>
      </c>
      <c r="M48" s="17">
        <v>2.2632519356759976E-2</v>
      </c>
      <c r="N48" s="16">
        <v>2152</v>
      </c>
      <c r="O48" s="17">
        <v>2.0439564614478659E-2</v>
      </c>
    </row>
    <row r="49" spans="1:15" ht="28.5" x14ac:dyDescent="0.25">
      <c r="A49" s="90" t="s">
        <v>62</v>
      </c>
      <c r="B49" s="16">
        <v>44</v>
      </c>
      <c r="C49" s="17">
        <v>1.2971698113207548E-2</v>
      </c>
      <c r="D49" s="16">
        <v>291</v>
      </c>
      <c r="E49" s="17">
        <v>9.8397240819638864E-3</v>
      </c>
      <c r="F49" s="32">
        <v>312</v>
      </c>
      <c r="G49" s="56">
        <v>1.1875761266747869E-2</v>
      </c>
      <c r="H49" s="16">
        <v>268</v>
      </c>
      <c r="I49" s="17">
        <v>1.1902647006573104E-2</v>
      </c>
      <c r="J49" s="32">
        <v>154</v>
      </c>
      <c r="K49" s="56">
        <v>7.6335877862595417E-3</v>
      </c>
      <c r="L49" s="16">
        <v>25</v>
      </c>
      <c r="M49" s="17">
        <v>7.444907683144728E-3</v>
      </c>
      <c r="N49" s="16">
        <v>1094</v>
      </c>
      <c r="O49" s="17">
        <v>1.0390745208289802E-2</v>
      </c>
    </row>
    <row r="50" spans="1:15" ht="29.25" thickBot="1" x14ac:dyDescent="0.3">
      <c r="A50" s="93" t="s">
        <v>63</v>
      </c>
      <c r="B50" s="19">
        <v>72</v>
      </c>
      <c r="C50" s="20">
        <v>2.1226415094339625E-2</v>
      </c>
      <c r="D50" s="19">
        <v>767</v>
      </c>
      <c r="E50" s="20">
        <v>2.5934942855210662E-2</v>
      </c>
      <c r="F50" s="34">
        <v>940</v>
      </c>
      <c r="G50" s="57">
        <v>3.5779537149817298E-2</v>
      </c>
      <c r="H50" s="19">
        <v>717</v>
      </c>
      <c r="I50" s="20">
        <v>3.1844022028779534E-2</v>
      </c>
      <c r="J50" s="34">
        <v>518</v>
      </c>
      <c r="K50" s="57">
        <v>2.5676613462873005E-2</v>
      </c>
      <c r="L50" s="19">
        <v>68</v>
      </c>
      <c r="M50" s="20">
        <v>2.0250148898153665E-2</v>
      </c>
      <c r="N50" s="19">
        <v>3082</v>
      </c>
      <c r="O50" s="20">
        <v>2.9272647835419715E-2</v>
      </c>
    </row>
    <row r="51" spans="1:15" ht="15.75" thickBot="1" x14ac:dyDescent="0.3">
      <c r="A51" s="21" t="s">
        <v>64</v>
      </c>
      <c r="B51" s="58">
        <v>3392</v>
      </c>
      <c r="C51" s="23">
        <v>1</v>
      </c>
      <c r="D51" s="58">
        <v>29574</v>
      </c>
      <c r="E51" s="23">
        <v>1</v>
      </c>
      <c r="F51" s="22">
        <v>26272</v>
      </c>
      <c r="G51" s="59">
        <v>1</v>
      </c>
      <c r="H51" s="58">
        <v>22516</v>
      </c>
      <c r="I51" s="23">
        <v>1</v>
      </c>
      <c r="J51" s="22">
        <v>20174</v>
      </c>
      <c r="K51" s="59">
        <v>1</v>
      </c>
      <c r="L51" s="58">
        <v>3358</v>
      </c>
      <c r="M51" s="23">
        <v>1</v>
      </c>
      <c r="N51" s="58">
        <v>105286</v>
      </c>
      <c r="O51" s="23">
        <v>1</v>
      </c>
    </row>
    <row r="52" spans="1:15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>
        <f>SUM(N5:N50)</f>
        <v>105286</v>
      </c>
      <c r="O52" s="37"/>
    </row>
    <row r="53" spans="1:15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1:15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1:15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1:15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1:15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1:15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1:15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1:15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1:15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1:15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1:15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</row>
    <row r="65" spans="1:15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1:15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1:15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5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 x14ac:dyDescent="0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1:15" x14ac:dyDescent="0.2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1:15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1:15" x14ac:dyDescent="0.2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1:15" x14ac:dyDescent="0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1:15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  <row r="79" spans="1:15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0" spans="1:15" x14ac:dyDescent="0.2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spans="1:15" x14ac:dyDescent="0.2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</row>
    <row r="82" spans="1:15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1:15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</row>
    <row r="84" spans="1:15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</row>
    <row r="85" spans="1:15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</row>
    <row r="86" spans="1:15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</row>
    <row r="87" spans="1:15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</row>
    <row r="88" spans="1:15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</row>
    <row r="89" spans="1:15" x14ac:dyDescent="0.2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</row>
    <row r="90" spans="1:15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</row>
    <row r="91" spans="1:15" x14ac:dyDescent="0.2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</row>
    <row r="92" spans="1:15" x14ac:dyDescent="0.2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</row>
    <row r="93" spans="1:15" x14ac:dyDescent="0.2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</row>
    <row r="94" spans="1:15" x14ac:dyDescent="0.2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</row>
    <row r="95" spans="1:15" x14ac:dyDescent="0.2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</row>
    <row r="96" spans="1:15" x14ac:dyDescent="0.2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</row>
    <row r="97" spans="1:15" x14ac:dyDescent="0.2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</row>
    <row r="98" spans="1:15" x14ac:dyDescent="0.2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</row>
    <row r="99" spans="1:15" x14ac:dyDescent="0.2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</row>
    <row r="100" spans="1:15" x14ac:dyDescent="0.2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</row>
    <row r="101" spans="1:15" x14ac:dyDescent="0.2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</row>
    <row r="102" spans="1:15" x14ac:dyDescent="0.2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</row>
    <row r="103" spans="1:15" x14ac:dyDescent="0.2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</row>
    <row r="104" spans="1:15" x14ac:dyDescent="0.2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</row>
    <row r="105" spans="1:15" x14ac:dyDescent="0.2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</row>
    <row r="106" spans="1:15" x14ac:dyDescent="0.2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</row>
    <row r="107" spans="1:15" x14ac:dyDescent="0.2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</row>
    <row r="108" spans="1:15" x14ac:dyDescent="0.2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</row>
    <row r="109" spans="1:15" x14ac:dyDescent="0.2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</row>
    <row r="110" spans="1:15" x14ac:dyDescent="0.2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</row>
    <row r="111" spans="1:15" x14ac:dyDescent="0.2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</row>
    <row r="112" spans="1:15" x14ac:dyDescent="0.2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</row>
    <row r="113" spans="1:15" x14ac:dyDescent="0.2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</row>
    <row r="114" spans="1:15" x14ac:dyDescent="0.2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</row>
    <row r="115" spans="1:15" x14ac:dyDescent="0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</row>
    <row r="116" spans="1:15" x14ac:dyDescent="0.2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</row>
    <row r="117" spans="1:15" x14ac:dyDescent="0.2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</row>
    <row r="118" spans="1:15" x14ac:dyDescent="0.2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</row>
    <row r="119" spans="1:15" x14ac:dyDescent="0.2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</row>
    <row r="120" spans="1:15" x14ac:dyDescent="0.2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x14ac:dyDescent="0.2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</row>
    <row r="122" spans="1:15" x14ac:dyDescent="0.2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</row>
    <row r="123" spans="1:15" x14ac:dyDescent="0.2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</row>
    <row r="124" spans="1:15" x14ac:dyDescent="0.2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</row>
    <row r="125" spans="1:15" x14ac:dyDescent="0.2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</row>
  </sheetData>
  <mergeCells count="10">
    <mergeCell ref="A1:O1"/>
    <mergeCell ref="A2:A4"/>
    <mergeCell ref="B2:M2"/>
    <mergeCell ref="N2:O3"/>
    <mergeCell ref="B3:C3"/>
    <mergeCell ref="D3:E3"/>
    <mergeCell ref="F3:G3"/>
    <mergeCell ref="H3:I3"/>
    <mergeCell ref="J3:K3"/>
    <mergeCell ref="L3:M3"/>
  </mergeCells>
  <printOptions horizontalCentered="1"/>
  <pageMargins left="0.7" right="0.7" top="0.75" bottom="0.75" header="0.3" footer="0.3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S52"/>
  <sheetViews>
    <sheetView workbookViewId="0">
      <selection sqref="A1:S1"/>
    </sheetView>
  </sheetViews>
  <sheetFormatPr defaultColWidth="8.85546875" defaultRowHeight="15" x14ac:dyDescent="0.25"/>
  <cols>
    <col min="1" max="1" width="24.7109375" style="89" bestFit="1" customWidth="1"/>
    <col min="2" max="19" width="10" style="89" customWidth="1"/>
    <col min="20" max="16384" width="8.85546875" style="89"/>
  </cols>
  <sheetData>
    <row r="1" spans="1:19" ht="25.15" customHeight="1" thickTop="1" thickBot="1" x14ac:dyDescent="0.3">
      <c r="A1" s="151" t="s">
        <v>184</v>
      </c>
      <c r="B1" s="152"/>
      <c r="C1" s="152"/>
      <c r="D1" s="152"/>
      <c r="E1" s="152"/>
      <c r="F1" s="152"/>
      <c r="G1" s="152"/>
      <c r="H1" s="152"/>
      <c r="I1" s="152"/>
      <c r="J1" s="152"/>
      <c r="K1" s="194"/>
      <c r="L1" s="195"/>
      <c r="M1" s="195"/>
      <c r="N1" s="195"/>
      <c r="O1" s="195"/>
      <c r="P1" s="195"/>
      <c r="Q1" s="195"/>
      <c r="R1" s="195"/>
      <c r="S1" s="153"/>
    </row>
    <row r="2" spans="1:19" ht="25.15" customHeight="1" thickTop="1" thickBot="1" x14ac:dyDescent="0.3">
      <c r="A2" s="196" t="s">
        <v>86</v>
      </c>
      <c r="B2" s="160" t="s">
        <v>87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8"/>
    </row>
    <row r="3" spans="1:19" ht="25.15" customHeight="1" x14ac:dyDescent="0.25">
      <c r="A3" s="168"/>
      <c r="B3" s="166" t="s">
        <v>88</v>
      </c>
      <c r="C3" s="199"/>
      <c r="D3" s="166" t="s">
        <v>89</v>
      </c>
      <c r="E3" s="199"/>
      <c r="F3" s="166" t="s">
        <v>90</v>
      </c>
      <c r="G3" s="165"/>
      <c r="H3" s="166" t="s">
        <v>91</v>
      </c>
      <c r="I3" s="199"/>
      <c r="J3" s="166" t="s">
        <v>92</v>
      </c>
      <c r="K3" s="165"/>
      <c r="L3" s="166" t="s">
        <v>93</v>
      </c>
      <c r="M3" s="199"/>
      <c r="N3" s="166" t="s">
        <v>94</v>
      </c>
      <c r="O3" s="165"/>
      <c r="P3" s="166" t="s">
        <v>95</v>
      </c>
      <c r="Q3" s="199"/>
      <c r="R3" s="166" t="s">
        <v>64</v>
      </c>
      <c r="S3" s="165"/>
    </row>
    <row r="4" spans="1:19" ht="25.15" customHeight="1" thickBot="1" x14ac:dyDescent="0.3">
      <c r="A4" s="169"/>
      <c r="B4" s="60" t="s">
        <v>18</v>
      </c>
      <c r="C4" s="61" t="s">
        <v>19</v>
      </c>
      <c r="D4" s="60" t="s">
        <v>18</v>
      </c>
      <c r="E4" s="61" t="s">
        <v>19</v>
      </c>
      <c r="F4" s="60" t="s">
        <v>18</v>
      </c>
      <c r="G4" s="62" t="s">
        <v>19</v>
      </c>
      <c r="H4" s="60" t="s">
        <v>18</v>
      </c>
      <c r="I4" s="61" t="s">
        <v>19</v>
      </c>
      <c r="J4" s="60" t="s">
        <v>18</v>
      </c>
      <c r="K4" s="62" t="s">
        <v>19</v>
      </c>
      <c r="L4" s="60" t="s">
        <v>18</v>
      </c>
      <c r="M4" s="61" t="s">
        <v>19</v>
      </c>
      <c r="N4" s="60" t="s">
        <v>18</v>
      </c>
      <c r="O4" s="62" t="s">
        <v>19</v>
      </c>
      <c r="P4" s="60" t="s">
        <v>18</v>
      </c>
      <c r="Q4" s="61" t="s">
        <v>19</v>
      </c>
      <c r="R4" s="60" t="s">
        <v>18</v>
      </c>
      <c r="S4" s="62" t="s">
        <v>19</v>
      </c>
    </row>
    <row r="5" spans="1:19" x14ac:dyDescent="0.25">
      <c r="A5" s="90" t="s">
        <v>20</v>
      </c>
      <c r="B5" s="54">
        <v>4497</v>
      </c>
      <c r="C5" s="30">
        <v>9.9674180464126613E-2</v>
      </c>
      <c r="D5" s="54">
        <v>1257</v>
      </c>
      <c r="E5" s="30">
        <v>0.10799896898358967</v>
      </c>
      <c r="F5" s="54">
        <v>1180</v>
      </c>
      <c r="G5" s="30">
        <v>9.9418653635521104E-2</v>
      </c>
      <c r="H5" s="54">
        <v>1085</v>
      </c>
      <c r="I5" s="30">
        <v>8.6289168124701762E-2</v>
      </c>
      <c r="J5" s="54">
        <v>640</v>
      </c>
      <c r="K5" s="30">
        <v>7.7500605473480255E-2</v>
      </c>
      <c r="L5" s="54">
        <v>862</v>
      </c>
      <c r="M5" s="30">
        <v>7.9308124022449161E-2</v>
      </c>
      <c r="N5" s="54">
        <v>272</v>
      </c>
      <c r="O5" s="30">
        <v>7.6211824040347431E-2</v>
      </c>
      <c r="P5" s="54">
        <v>105</v>
      </c>
      <c r="Q5" s="30">
        <v>7.5485262401150249E-2</v>
      </c>
      <c r="R5" s="54">
        <v>9898</v>
      </c>
      <c r="S5" s="30">
        <v>9.4010599699865124E-2</v>
      </c>
    </row>
    <row r="6" spans="1:19" x14ac:dyDescent="0.25">
      <c r="A6" s="90" t="s">
        <v>21</v>
      </c>
      <c r="B6" s="16">
        <v>1370</v>
      </c>
      <c r="C6" s="17">
        <v>3.0365494159629403E-2</v>
      </c>
      <c r="D6" s="16">
        <v>355</v>
      </c>
      <c r="E6" s="17">
        <v>3.0500902139359055E-2</v>
      </c>
      <c r="F6" s="16">
        <v>318</v>
      </c>
      <c r="G6" s="17">
        <v>2.6792484623809926E-2</v>
      </c>
      <c r="H6" s="16">
        <v>295</v>
      </c>
      <c r="I6" s="17">
        <v>2.3461110227453473E-2</v>
      </c>
      <c r="J6" s="16">
        <v>229</v>
      </c>
      <c r="K6" s="17">
        <v>2.7730685395979657E-2</v>
      </c>
      <c r="L6" s="16">
        <v>283</v>
      </c>
      <c r="M6" s="17">
        <v>2.6037353942405007E-2</v>
      </c>
      <c r="N6" s="16">
        <v>78</v>
      </c>
      <c r="O6" s="17">
        <v>2.1854861305687871E-2</v>
      </c>
      <c r="P6" s="16">
        <v>27</v>
      </c>
      <c r="Q6" s="17">
        <v>1.9410496046010063E-2</v>
      </c>
      <c r="R6" s="16">
        <v>2955</v>
      </c>
      <c r="S6" s="17">
        <v>2.806640958911916E-2</v>
      </c>
    </row>
    <row r="7" spans="1:19" x14ac:dyDescent="0.25">
      <c r="A7" s="90" t="s">
        <v>22</v>
      </c>
      <c r="B7" s="16">
        <v>2104</v>
      </c>
      <c r="C7" s="17">
        <v>4.6634306359022097E-2</v>
      </c>
      <c r="D7" s="16">
        <v>611</v>
      </c>
      <c r="E7" s="17">
        <v>5.2495918893375709E-2</v>
      </c>
      <c r="F7" s="16">
        <v>624</v>
      </c>
      <c r="G7" s="17">
        <v>5.2573932092004387E-2</v>
      </c>
      <c r="H7" s="16">
        <v>568</v>
      </c>
      <c r="I7" s="17">
        <v>4.5172578336249408E-2</v>
      </c>
      <c r="J7" s="16">
        <v>410</v>
      </c>
      <c r="K7" s="17">
        <v>4.9648825381448297E-2</v>
      </c>
      <c r="L7" s="16">
        <v>535</v>
      </c>
      <c r="M7" s="17">
        <v>4.9222559573097804E-2</v>
      </c>
      <c r="N7" s="16">
        <v>125</v>
      </c>
      <c r="O7" s="17">
        <v>3.5023816195012616E-2</v>
      </c>
      <c r="P7" s="16">
        <v>53</v>
      </c>
      <c r="Q7" s="17">
        <v>3.8102084831056794E-2</v>
      </c>
      <c r="R7" s="16">
        <v>5030</v>
      </c>
      <c r="S7" s="17">
        <v>4.7774632904659692E-2</v>
      </c>
    </row>
    <row r="8" spans="1:19" x14ac:dyDescent="0.25">
      <c r="A8" s="90" t="s">
        <v>23</v>
      </c>
      <c r="B8" s="16">
        <v>2352</v>
      </c>
      <c r="C8" s="17">
        <v>5.2131125739743336E-2</v>
      </c>
      <c r="D8" s="16">
        <v>573</v>
      </c>
      <c r="E8" s="17">
        <v>4.9231033593951368E-2</v>
      </c>
      <c r="F8" s="16">
        <v>617</v>
      </c>
      <c r="G8" s="17">
        <v>5.1984160417895359E-2</v>
      </c>
      <c r="H8" s="16">
        <v>609</v>
      </c>
      <c r="I8" s="17">
        <v>4.8433275011929379E-2</v>
      </c>
      <c r="J8" s="16">
        <v>407</v>
      </c>
      <c r="K8" s="17">
        <v>4.9285541293291352E-2</v>
      </c>
      <c r="L8" s="16">
        <v>533</v>
      </c>
      <c r="M8" s="17">
        <v>4.9038550004600244E-2</v>
      </c>
      <c r="N8" s="16">
        <v>222</v>
      </c>
      <c r="O8" s="17">
        <v>6.2202297562342392E-2</v>
      </c>
      <c r="P8" s="16">
        <v>100</v>
      </c>
      <c r="Q8" s="17">
        <v>7.1890726096333554E-2</v>
      </c>
      <c r="R8" s="16">
        <v>5413</v>
      </c>
      <c r="S8" s="17">
        <v>5.1412343521455843E-2</v>
      </c>
    </row>
    <row r="9" spans="1:19" x14ac:dyDescent="0.25">
      <c r="A9" s="90" t="s">
        <v>24</v>
      </c>
      <c r="B9" s="16">
        <v>1874</v>
      </c>
      <c r="C9" s="17">
        <v>4.1536449675288696E-2</v>
      </c>
      <c r="D9" s="16">
        <v>431</v>
      </c>
      <c r="E9" s="17">
        <v>3.7030672738207759E-2</v>
      </c>
      <c r="F9" s="16">
        <v>480</v>
      </c>
      <c r="G9" s="17">
        <v>4.044148622461876E-2</v>
      </c>
      <c r="H9" s="16">
        <v>458</v>
      </c>
      <c r="I9" s="17">
        <v>3.6424367742961664E-2</v>
      </c>
      <c r="J9" s="16">
        <v>307</v>
      </c>
      <c r="K9" s="17">
        <v>3.7176071688060065E-2</v>
      </c>
      <c r="L9" s="16">
        <v>410</v>
      </c>
      <c r="M9" s="17">
        <v>3.7721961542000186E-2</v>
      </c>
      <c r="N9" s="16">
        <v>148</v>
      </c>
      <c r="O9" s="17">
        <v>4.1468198374894925E-2</v>
      </c>
      <c r="P9" s="16">
        <v>58</v>
      </c>
      <c r="Q9" s="17">
        <v>4.1696621135873475E-2</v>
      </c>
      <c r="R9" s="16">
        <v>4166</v>
      </c>
      <c r="S9" s="17">
        <v>3.9568413654237029E-2</v>
      </c>
    </row>
    <row r="10" spans="1:19" x14ac:dyDescent="0.25">
      <c r="A10" s="90" t="s">
        <v>25</v>
      </c>
      <c r="B10" s="16">
        <v>1855</v>
      </c>
      <c r="C10" s="17">
        <v>4.1115322384023753E-2</v>
      </c>
      <c r="D10" s="16">
        <v>420</v>
      </c>
      <c r="E10" s="17">
        <v>3.6085574362058594E-2</v>
      </c>
      <c r="F10" s="16">
        <v>396</v>
      </c>
      <c r="G10" s="17">
        <v>3.3364226135310475E-2</v>
      </c>
      <c r="H10" s="16">
        <v>396</v>
      </c>
      <c r="I10" s="17">
        <v>3.1493558135835854E-2</v>
      </c>
      <c r="J10" s="16">
        <v>260</v>
      </c>
      <c r="K10" s="17">
        <v>3.1484620973601357E-2</v>
      </c>
      <c r="L10" s="16">
        <v>329</v>
      </c>
      <c r="M10" s="17">
        <v>3.0269574017848928E-2</v>
      </c>
      <c r="N10" s="16">
        <v>85</v>
      </c>
      <c r="O10" s="17">
        <v>2.3816195012608576E-2</v>
      </c>
      <c r="P10" s="16">
        <v>13</v>
      </c>
      <c r="Q10" s="17">
        <v>9.3457943925233638E-3</v>
      </c>
      <c r="R10" s="16">
        <v>3754</v>
      </c>
      <c r="S10" s="17">
        <v>3.565526280797067E-2</v>
      </c>
    </row>
    <row r="11" spans="1:19" x14ac:dyDescent="0.25">
      <c r="A11" s="90" t="s">
        <v>26</v>
      </c>
      <c r="B11" s="16">
        <v>1050</v>
      </c>
      <c r="C11" s="17">
        <v>2.3272823990956849E-2</v>
      </c>
      <c r="D11" s="16">
        <v>250</v>
      </c>
      <c r="E11" s="17">
        <v>2.1479508548844405E-2</v>
      </c>
      <c r="F11" s="16">
        <v>233</v>
      </c>
      <c r="G11" s="17">
        <v>1.9630971438200355E-2</v>
      </c>
      <c r="H11" s="16">
        <v>246</v>
      </c>
      <c r="I11" s="17">
        <v>1.9564180054079849E-2</v>
      </c>
      <c r="J11" s="16">
        <v>186</v>
      </c>
      <c r="K11" s="17">
        <v>2.2523613465730202E-2</v>
      </c>
      <c r="L11" s="16">
        <v>222</v>
      </c>
      <c r="M11" s="17">
        <v>2.0425062103229367E-2</v>
      </c>
      <c r="N11" s="16">
        <v>82</v>
      </c>
      <c r="O11" s="17">
        <v>2.2975623423928272E-2</v>
      </c>
      <c r="P11" s="16">
        <v>31</v>
      </c>
      <c r="Q11" s="17">
        <v>2.2286125089863405E-2</v>
      </c>
      <c r="R11" s="16">
        <v>2300</v>
      </c>
      <c r="S11" s="17">
        <v>2.1845259578671429E-2</v>
      </c>
    </row>
    <row r="12" spans="1:19" x14ac:dyDescent="0.25">
      <c r="A12" s="90" t="s">
        <v>27</v>
      </c>
      <c r="B12" s="16">
        <v>1314</v>
      </c>
      <c r="C12" s="17">
        <v>2.9124276880111714E-2</v>
      </c>
      <c r="D12" s="16">
        <v>360</v>
      </c>
      <c r="E12" s="17">
        <v>3.0930492310335938E-2</v>
      </c>
      <c r="F12" s="16">
        <v>342</v>
      </c>
      <c r="G12" s="17">
        <v>2.8814558935040861E-2</v>
      </c>
      <c r="H12" s="16">
        <v>330</v>
      </c>
      <c r="I12" s="17">
        <v>2.6244631779863206E-2</v>
      </c>
      <c r="J12" s="16">
        <v>214</v>
      </c>
      <c r="K12" s="17">
        <v>2.5914264955194968E-2</v>
      </c>
      <c r="L12" s="16">
        <v>283</v>
      </c>
      <c r="M12" s="17">
        <v>2.6037353942405007E-2</v>
      </c>
      <c r="N12" s="16">
        <v>84</v>
      </c>
      <c r="O12" s="17">
        <v>2.3536004483048472E-2</v>
      </c>
      <c r="P12" s="16">
        <v>29</v>
      </c>
      <c r="Q12" s="17">
        <v>2.0848310567936738E-2</v>
      </c>
      <c r="R12" s="16">
        <v>2956</v>
      </c>
      <c r="S12" s="17">
        <v>2.8075907528066414E-2</v>
      </c>
    </row>
    <row r="13" spans="1:19" x14ac:dyDescent="0.25">
      <c r="A13" s="90" t="s">
        <v>28</v>
      </c>
      <c r="B13" s="16">
        <v>364</v>
      </c>
      <c r="C13" s="17">
        <v>8.0679123168650394E-3</v>
      </c>
      <c r="D13" s="16">
        <v>106</v>
      </c>
      <c r="E13" s="17">
        <v>9.1073116247100266E-3</v>
      </c>
      <c r="F13" s="16">
        <v>69</v>
      </c>
      <c r="G13" s="17">
        <v>5.8134636447889458E-3</v>
      </c>
      <c r="H13" s="16">
        <v>84</v>
      </c>
      <c r="I13" s="17">
        <v>6.6804517257833627E-3</v>
      </c>
      <c r="J13" s="16">
        <v>48</v>
      </c>
      <c r="K13" s="17">
        <v>5.8125454105110198E-3</v>
      </c>
      <c r="L13" s="16">
        <v>84</v>
      </c>
      <c r="M13" s="17">
        <v>7.728401876897599E-3</v>
      </c>
      <c r="N13" s="16">
        <v>22</v>
      </c>
      <c r="O13" s="17">
        <v>6.1641916503222191E-3</v>
      </c>
      <c r="P13" s="16">
        <v>7</v>
      </c>
      <c r="Q13" s="17">
        <v>5.0323508267433505E-3</v>
      </c>
      <c r="R13" s="16">
        <v>784</v>
      </c>
      <c r="S13" s="17">
        <v>7.4463841346427825E-3</v>
      </c>
    </row>
    <row r="14" spans="1:19" x14ac:dyDescent="0.25">
      <c r="A14" s="90" t="s">
        <v>29</v>
      </c>
      <c r="B14" s="16">
        <v>741</v>
      </c>
      <c r="C14" s="17">
        <v>1.6423964359332403E-2</v>
      </c>
      <c r="D14" s="16">
        <v>181</v>
      </c>
      <c r="E14" s="17">
        <v>1.5551164189363349E-2</v>
      </c>
      <c r="F14" s="16">
        <v>168</v>
      </c>
      <c r="G14" s="17">
        <v>1.4154520178616565E-2</v>
      </c>
      <c r="H14" s="16">
        <v>151</v>
      </c>
      <c r="I14" s="17">
        <v>1.2008907268967712E-2</v>
      </c>
      <c r="J14" s="16">
        <v>98</v>
      </c>
      <c r="K14" s="17">
        <v>1.1867280213126665E-2</v>
      </c>
      <c r="L14" s="16">
        <v>159</v>
      </c>
      <c r="M14" s="17">
        <v>1.4628760695556169E-2</v>
      </c>
      <c r="N14" s="16">
        <v>37</v>
      </c>
      <c r="O14" s="17">
        <v>1.0367049593723731E-2</v>
      </c>
      <c r="P14" s="16">
        <v>11</v>
      </c>
      <c r="Q14" s="17">
        <v>7.9079798705966944E-3</v>
      </c>
      <c r="R14" s="16">
        <v>1546</v>
      </c>
      <c r="S14" s="17">
        <v>1.4683813612446099E-2</v>
      </c>
    </row>
    <row r="15" spans="1:19" x14ac:dyDescent="0.25">
      <c r="A15" s="90" t="s">
        <v>30</v>
      </c>
      <c r="B15" s="16">
        <v>1657</v>
      </c>
      <c r="C15" s="17">
        <v>3.6726732717157609E-2</v>
      </c>
      <c r="D15" s="16">
        <v>475</v>
      </c>
      <c r="E15" s="17">
        <v>4.0811066242804367E-2</v>
      </c>
      <c r="F15" s="16">
        <v>415</v>
      </c>
      <c r="G15" s="17">
        <v>3.4965034965034968E-2</v>
      </c>
      <c r="H15" s="16">
        <v>387</v>
      </c>
      <c r="I15" s="17">
        <v>3.0777795450930491E-2</v>
      </c>
      <c r="J15" s="16">
        <v>284</v>
      </c>
      <c r="K15" s="17">
        <v>3.4390893678856865E-2</v>
      </c>
      <c r="L15" s="16">
        <v>336</v>
      </c>
      <c r="M15" s="17">
        <v>3.0913607507590396E-2</v>
      </c>
      <c r="N15" s="16">
        <v>81</v>
      </c>
      <c r="O15" s="17">
        <v>2.2695432894368171E-2</v>
      </c>
      <c r="P15" s="16">
        <v>28</v>
      </c>
      <c r="Q15" s="17">
        <v>2.0129403306973402E-2</v>
      </c>
      <c r="R15" s="16">
        <v>3663</v>
      </c>
      <c r="S15" s="17">
        <v>3.4790950363771056E-2</v>
      </c>
    </row>
    <row r="16" spans="1:19" x14ac:dyDescent="0.25">
      <c r="A16" s="90" t="s">
        <v>31</v>
      </c>
      <c r="B16" s="16">
        <v>707</v>
      </c>
      <c r="C16" s="17">
        <v>1.5670368153910944E-2</v>
      </c>
      <c r="D16" s="16">
        <v>210</v>
      </c>
      <c r="E16" s="17">
        <v>1.8042787181029297E-2</v>
      </c>
      <c r="F16" s="16">
        <v>177</v>
      </c>
      <c r="G16" s="17">
        <v>1.4912798045328166E-2</v>
      </c>
      <c r="H16" s="16">
        <v>205</v>
      </c>
      <c r="I16" s="17">
        <v>1.6303483378399871E-2</v>
      </c>
      <c r="J16" s="16">
        <v>120</v>
      </c>
      <c r="K16" s="17">
        <v>1.453136352627755E-2</v>
      </c>
      <c r="L16" s="16">
        <v>152</v>
      </c>
      <c r="M16" s="17">
        <v>1.3984727205814703E-2</v>
      </c>
      <c r="N16" s="16">
        <v>45</v>
      </c>
      <c r="O16" s="17">
        <v>1.2608573830204538E-2</v>
      </c>
      <c r="P16" s="16">
        <v>18</v>
      </c>
      <c r="Q16" s="17">
        <v>1.2940330697340045E-2</v>
      </c>
      <c r="R16" s="16">
        <v>1634</v>
      </c>
      <c r="S16" s="17">
        <v>1.5519632239803967E-2</v>
      </c>
    </row>
    <row r="17" spans="1:19" x14ac:dyDescent="0.25">
      <c r="A17" s="90" t="s">
        <v>32</v>
      </c>
      <c r="B17" s="16">
        <v>1022</v>
      </c>
      <c r="C17" s="17">
        <v>2.2652215351198001E-2</v>
      </c>
      <c r="D17" s="16">
        <v>286</v>
      </c>
      <c r="E17" s="17">
        <v>2.4572557779878001E-2</v>
      </c>
      <c r="F17" s="16">
        <v>252</v>
      </c>
      <c r="G17" s="17">
        <v>2.1231780267924848E-2</v>
      </c>
      <c r="H17" s="16">
        <v>244</v>
      </c>
      <c r="I17" s="17">
        <v>1.9405121679656433E-2</v>
      </c>
      <c r="J17" s="16">
        <v>154</v>
      </c>
      <c r="K17" s="17">
        <v>1.8648583192056187E-2</v>
      </c>
      <c r="L17" s="16">
        <v>198</v>
      </c>
      <c r="M17" s="17">
        <v>1.8216947281258625E-2</v>
      </c>
      <c r="N17" s="16">
        <v>44</v>
      </c>
      <c r="O17" s="17">
        <v>1.2328383300644438E-2</v>
      </c>
      <c r="P17" s="16">
        <v>15</v>
      </c>
      <c r="Q17" s="17">
        <v>1.0783608914450037E-2</v>
      </c>
      <c r="R17" s="16">
        <v>2215</v>
      </c>
      <c r="S17" s="17">
        <v>2.1037934768155311E-2</v>
      </c>
    </row>
    <row r="18" spans="1:19" x14ac:dyDescent="0.25">
      <c r="A18" s="90" t="s">
        <v>33</v>
      </c>
      <c r="B18" s="16">
        <v>539</v>
      </c>
      <c r="C18" s="17">
        <v>1.1946716315357845E-2</v>
      </c>
      <c r="D18" s="16">
        <v>130</v>
      </c>
      <c r="E18" s="17">
        <v>1.1169344445399087E-2</v>
      </c>
      <c r="F18" s="16">
        <v>147</v>
      </c>
      <c r="G18" s="17">
        <v>1.2385205156289493E-2</v>
      </c>
      <c r="H18" s="16">
        <v>143</v>
      </c>
      <c r="I18" s="17">
        <v>1.1372673771274058E-2</v>
      </c>
      <c r="J18" s="16">
        <v>96</v>
      </c>
      <c r="K18" s="17">
        <v>1.162509082102204E-2</v>
      </c>
      <c r="L18" s="16">
        <v>159</v>
      </c>
      <c r="M18" s="17">
        <v>1.4628760695556169E-2</v>
      </c>
      <c r="N18" s="16">
        <v>38</v>
      </c>
      <c r="O18" s="17">
        <v>1.0647240123283835E-2</v>
      </c>
      <c r="P18" s="16">
        <v>11</v>
      </c>
      <c r="Q18" s="17">
        <v>7.9079798705966944E-3</v>
      </c>
      <c r="R18" s="16">
        <v>1263</v>
      </c>
      <c r="S18" s="17">
        <v>1.1995896890374788E-2</v>
      </c>
    </row>
    <row r="19" spans="1:19" x14ac:dyDescent="0.25">
      <c r="A19" s="90" t="s">
        <v>34</v>
      </c>
      <c r="B19" s="16">
        <v>281</v>
      </c>
      <c r="C19" s="17">
        <v>6.2282509918655934E-3</v>
      </c>
      <c r="D19" s="16">
        <v>62</v>
      </c>
      <c r="E19" s="17">
        <v>5.3269181201134122E-3</v>
      </c>
      <c r="F19" s="16">
        <v>61</v>
      </c>
      <c r="G19" s="17">
        <v>5.1394388743786334E-3</v>
      </c>
      <c r="H19" s="16">
        <v>56</v>
      </c>
      <c r="I19" s="17">
        <v>4.4536344838555751E-3</v>
      </c>
      <c r="J19" s="16">
        <v>42</v>
      </c>
      <c r="K19" s="17">
        <v>5.0859772341971419E-3</v>
      </c>
      <c r="L19" s="16">
        <v>50</v>
      </c>
      <c r="M19" s="17">
        <v>4.6002392124390471E-3</v>
      </c>
      <c r="N19" s="16">
        <v>18</v>
      </c>
      <c r="O19" s="17">
        <v>5.0434295320818156E-3</v>
      </c>
      <c r="P19" s="16">
        <v>5</v>
      </c>
      <c r="Q19" s="17">
        <v>3.5945363048166786E-3</v>
      </c>
      <c r="R19" s="16">
        <v>575</v>
      </c>
      <c r="S19" s="17">
        <v>5.4613148946678573E-3</v>
      </c>
    </row>
    <row r="20" spans="1:19" x14ac:dyDescent="0.25">
      <c r="A20" s="90" t="s">
        <v>35</v>
      </c>
      <c r="B20" s="16">
        <v>1238</v>
      </c>
      <c r="C20" s="17">
        <v>2.7439767715051976E-2</v>
      </c>
      <c r="D20" s="16">
        <v>298</v>
      </c>
      <c r="E20" s="17">
        <v>2.5603574190222533E-2</v>
      </c>
      <c r="F20" s="16">
        <v>305</v>
      </c>
      <c r="G20" s="17">
        <v>2.5697194371893169E-2</v>
      </c>
      <c r="H20" s="16">
        <v>351</v>
      </c>
      <c r="I20" s="17">
        <v>2.7914744711309048E-2</v>
      </c>
      <c r="J20" s="16">
        <v>234</v>
      </c>
      <c r="K20" s="17">
        <v>2.8336158876241222E-2</v>
      </c>
      <c r="L20" s="16">
        <v>292</v>
      </c>
      <c r="M20" s="17">
        <v>2.6865397000644033E-2</v>
      </c>
      <c r="N20" s="16">
        <v>80</v>
      </c>
      <c r="O20" s="17">
        <v>2.2415242364808071E-2</v>
      </c>
      <c r="P20" s="16">
        <v>42</v>
      </c>
      <c r="Q20" s="17">
        <v>3.0194104960460103E-2</v>
      </c>
      <c r="R20" s="16">
        <v>2840</v>
      </c>
      <c r="S20" s="17">
        <v>2.697414661018559E-2</v>
      </c>
    </row>
    <row r="21" spans="1:19" x14ac:dyDescent="0.25">
      <c r="A21" s="90" t="s">
        <v>36</v>
      </c>
      <c r="B21" s="16">
        <v>972</v>
      </c>
      <c r="C21" s="17">
        <v>2.1543985637342909E-2</v>
      </c>
      <c r="D21" s="16">
        <v>246</v>
      </c>
      <c r="E21" s="17">
        <v>2.1135836412062892E-2</v>
      </c>
      <c r="F21" s="16">
        <v>239</v>
      </c>
      <c r="G21" s="17">
        <v>2.0136490016008087E-2</v>
      </c>
      <c r="H21" s="16">
        <v>256</v>
      </c>
      <c r="I21" s="17">
        <v>2.0359471926196915E-2</v>
      </c>
      <c r="J21" s="16">
        <v>168</v>
      </c>
      <c r="K21" s="17">
        <v>2.0343908936788568E-2</v>
      </c>
      <c r="L21" s="16">
        <v>207</v>
      </c>
      <c r="M21" s="17">
        <v>1.9044990339497653E-2</v>
      </c>
      <c r="N21" s="16">
        <v>65</v>
      </c>
      <c r="O21" s="17">
        <v>1.8212384421406557E-2</v>
      </c>
      <c r="P21" s="16">
        <v>33</v>
      </c>
      <c r="Q21" s="17">
        <v>2.372393961179008E-2</v>
      </c>
      <c r="R21" s="16">
        <v>2186</v>
      </c>
      <c r="S21" s="17">
        <v>2.0762494538685106E-2</v>
      </c>
    </row>
    <row r="22" spans="1:19" x14ac:dyDescent="0.25">
      <c r="A22" s="90" t="s">
        <v>37</v>
      </c>
      <c r="B22" s="16">
        <v>533</v>
      </c>
      <c r="C22" s="17">
        <v>1.1813728749695239E-2</v>
      </c>
      <c r="D22" s="16">
        <v>120</v>
      </c>
      <c r="E22" s="17">
        <v>1.0310164103445313E-2</v>
      </c>
      <c r="F22" s="16">
        <v>111</v>
      </c>
      <c r="G22" s="17">
        <v>9.3520936894430865E-3</v>
      </c>
      <c r="H22" s="16">
        <v>110</v>
      </c>
      <c r="I22" s="17">
        <v>8.748210593287736E-3</v>
      </c>
      <c r="J22" s="16">
        <v>79</v>
      </c>
      <c r="K22" s="17">
        <v>9.5664809881327202E-3</v>
      </c>
      <c r="L22" s="16">
        <v>119</v>
      </c>
      <c r="M22" s="17">
        <v>1.094856932560493E-2</v>
      </c>
      <c r="N22" s="16">
        <v>29</v>
      </c>
      <c r="O22" s="17">
        <v>8.125525357242926E-3</v>
      </c>
      <c r="P22" s="16">
        <v>12</v>
      </c>
      <c r="Q22" s="17">
        <v>8.6268871315600282E-3</v>
      </c>
      <c r="R22" s="16">
        <v>1113</v>
      </c>
      <c r="S22" s="17">
        <v>1.0571206048287519E-2</v>
      </c>
    </row>
    <row r="23" spans="1:19" x14ac:dyDescent="0.25">
      <c r="A23" s="90" t="s">
        <v>38</v>
      </c>
      <c r="B23" s="16">
        <v>2006</v>
      </c>
      <c r="C23" s="17">
        <v>4.4462176119866123E-2</v>
      </c>
      <c r="D23" s="16">
        <v>507</v>
      </c>
      <c r="E23" s="17">
        <v>4.3560443337056449E-2</v>
      </c>
      <c r="F23" s="16">
        <v>422</v>
      </c>
      <c r="G23" s="17">
        <v>3.5554806639143989E-2</v>
      </c>
      <c r="H23" s="16">
        <v>365</v>
      </c>
      <c r="I23" s="17">
        <v>2.9028153332272936E-2</v>
      </c>
      <c r="J23" s="16">
        <v>287</v>
      </c>
      <c r="K23" s="17">
        <v>3.4754177767013797E-2</v>
      </c>
      <c r="L23" s="16">
        <v>333</v>
      </c>
      <c r="M23" s="17">
        <v>3.0637593154844055E-2</v>
      </c>
      <c r="N23" s="16">
        <v>118</v>
      </c>
      <c r="O23" s="17">
        <v>3.3062482488091904E-2</v>
      </c>
      <c r="P23" s="16">
        <v>47</v>
      </c>
      <c r="Q23" s="17">
        <v>3.3788641265276781E-2</v>
      </c>
      <c r="R23" s="16">
        <v>4085</v>
      </c>
      <c r="S23" s="17">
        <v>3.8799080599509907E-2</v>
      </c>
    </row>
    <row r="24" spans="1:19" x14ac:dyDescent="0.25">
      <c r="A24" s="90" t="s">
        <v>39</v>
      </c>
      <c r="B24" s="16">
        <v>590</v>
      </c>
      <c r="C24" s="17">
        <v>1.3077110623490033E-2</v>
      </c>
      <c r="D24" s="16">
        <v>131</v>
      </c>
      <c r="E24" s="17">
        <v>1.1255262479594469E-2</v>
      </c>
      <c r="F24" s="16">
        <v>131</v>
      </c>
      <c r="G24" s="17">
        <v>1.1037155615468868E-2</v>
      </c>
      <c r="H24" s="16">
        <v>157</v>
      </c>
      <c r="I24" s="17">
        <v>1.2486082392237951E-2</v>
      </c>
      <c r="J24" s="16">
        <v>97</v>
      </c>
      <c r="K24" s="17">
        <v>1.1746185517074353E-2</v>
      </c>
      <c r="L24" s="16">
        <v>126</v>
      </c>
      <c r="M24" s="17">
        <v>1.1592602815346398E-2</v>
      </c>
      <c r="N24" s="16">
        <v>47</v>
      </c>
      <c r="O24" s="17">
        <v>1.3168954889324741E-2</v>
      </c>
      <c r="P24" s="16">
        <v>13</v>
      </c>
      <c r="Q24" s="17">
        <v>9.3457943925233638E-3</v>
      </c>
      <c r="R24" s="16">
        <v>1292</v>
      </c>
      <c r="S24" s="17">
        <v>1.2271337119844994E-2</v>
      </c>
    </row>
    <row r="25" spans="1:19" x14ac:dyDescent="0.25">
      <c r="A25" s="90" t="s">
        <v>40</v>
      </c>
      <c r="B25" s="16">
        <v>1285</v>
      </c>
      <c r="C25" s="17">
        <v>2.8481503646075754E-2</v>
      </c>
      <c r="D25" s="16">
        <v>308</v>
      </c>
      <c r="E25" s="17">
        <v>2.6462754532176301E-2</v>
      </c>
      <c r="F25" s="16">
        <v>329</v>
      </c>
      <c r="G25" s="17">
        <v>2.7719268683124111E-2</v>
      </c>
      <c r="H25" s="16">
        <v>312</v>
      </c>
      <c r="I25" s="17">
        <v>2.481310641005249E-2</v>
      </c>
      <c r="J25" s="16">
        <v>191</v>
      </c>
      <c r="K25" s="17">
        <v>2.3129086945991764E-2</v>
      </c>
      <c r="L25" s="16">
        <v>266</v>
      </c>
      <c r="M25" s="17">
        <v>2.447327261017573E-2</v>
      </c>
      <c r="N25" s="16">
        <v>87</v>
      </c>
      <c r="O25" s="17">
        <v>2.4376576071728776E-2</v>
      </c>
      <c r="P25" s="16">
        <v>29</v>
      </c>
      <c r="Q25" s="17">
        <v>2.0848310567936738E-2</v>
      </c>
      <c r="R25" s="16">
        <v>2807</v>
      </c>
      <c r="S25" s="17">
        <v>2.666071462492639E-2</v>
      </c>
    </row>
    <row r="26" spans="1:19" x14ac:dyDescent="0.25">
      <c r="A26" s="90" t="s">
        <v>41</v>
      </c>
      <c r="B26" s="16">
        <v>438</v>
      </c>
      <c r="C26" s="17">
        <v>9.7080922933705707E-3</v>
      </c>
      <c r="D26" s="16">
        <v>119</v>
      </c>
      <c r="E26" s="17">
        <v>1.0224246069249937E-2</v>
      </c>
      <c r="F26" s="16">
        <v>158</v>
      </c>
      <c r="G26" s="17">
        <v>1.3311989215603675E-2</v>
      </c>
      <c r="H26" s="16">
        <v>135</v>
      </c>
      <c r="I26" s="17">
        <v>1.0736440273580405E-2</v>
      </c>
      <c r="J26" s="16">
        <v>101</v>
      </c>
      <c r="K26" s="17">
        <v>1.2230564301283603E-2</v>
      </c>
      <c r="L26" s="16">
        <v>120</v>
      </c>
      <c r="M26" s="17">
        <v>1.1040574109853712E-2</v>
      </c>
      <c r="N26" s="16">
        <v>55</v>
      </c>
      <c r="O26" s="17">
        <v>1.541047912580555E-2</v>
      </c>
      <c r="P26" s="16">
        <v>23</v>
      </c>
      <c r="Q26" s="17">
        <v>1.6534867002156721E-2</v>
      </c>
      <c r="R26" s="16">
        <v>1149</v>
      </c>
      <c r="S26" s="17">
        <v>1.0913131850388468E-2</v>
      </c>
    </row>
    <row r="27" spans="1:19" x14ac:dyDescent="0.25">
      <c r="A27" s="90" t="s">
        <v>42</v>
      </c>
      <c r="B27" s="16">
        <v>1318</v>
      </c>
      <c r="C27" s="17">
        <v>2.9212935257220119E-2</v>
      </c>
      <c r="D27" s="16">
        <v>351</v>
      </c>
      <c r="E27" s="17">
        <v>3.0157230002577542E-2</v>
      </c>
      <c r="F27" s="16">
        <v>398</v>
      </c>
      <c r="G27" s="17">
        <v>3.3532732327913053E-2</v>
      </c>
      <c r="H27" s="16">
        <v>441</v>
      </c>
      <c r="I27" s="17">
        <v>3.5072371560362657E-2</v>
      </c>
      <c r="J27" s="16">
        <v>321</v>
      </c>
      <c r="K27" s="17">
        <v>3.8871397432792436E-2</v>
      </c>
      <c r="L27" s="16">
        <v>414</v>
      </c>
      <c r="M27" s="17">
        <v>3.8089980678995307E-2</v>
      </c>
      <c r="N27" s="16">
        <v>166</v>
      </c>
      <c r="O27" s="17">
        <v>4.6511627906976744E-2</v>
      </c>
      <c r="P27" s="16">
        <v>83</v>
      </c>
      <c r="Q27" s="17">
        <v>5.9669302659956867E-2</v>
      </c>
      <c r="R27" s="16">
        <v>3492</v>
      </c>
      <c r="S27" s="17">
        <v>3.3166802803791577E-2</v>
      </c>
    </row>
    <row r="28" spans="1:19" x14ac:dyDescent="0.25">
      <c r="A28" s="90" t="s">
        <v>43</v>
      </c>
      <c r="B28" s="16">
        <v>781</v>
      </c>
      <c r="C28" s="17">
        <v>1.7310548130416471E-2</v>
      </c>
      <c r="D28" s="16">
        <v>169</v>
      </c>
      <c r="E28" s="17">
        <v>1.4520147779018812E-2</v>
      </c>
      <c r="F28" s="16">
        <v>253</v>
      </c>
      <c r="G28" s="17">
        <v>2.131603336422614E-2</v>
      </c>
      <c r="H28" s="16">
        <v>276</v>
      </c>
      <c r="I28" s="17">
        <v>2.1950055670431047E-2</v>
      </c>
      <c r="J28" s="16">
        <v>150</v>
      </c>
      <c r="K28" s="17">
        <v>1.8164204407846937E-2</v>
      </c>
      <c r="L28" s="16">
        <v>227</v>
      </c>
      <c r="M28" s="17">
        <v>2.0885086024473271E-2</v>
      </c>
      <c r="N28" s="16">
        <v>86</v>
      </c>
      <c r="O28" s="17">
        <v>2.4096385542168676E-2</v>
      </c>
      <c r="P28" s="16">
        <v>31</v>
      </c>
      <c r="Q28" s="17">
        <v>2.2286125089863405E-2</v>
      </c>
      <c r="R28" s="16">
        <v>1973</v>
      </c>
      <c r="S28" s="17">
        <v>1.873943354292119E-2</v>
      </c>
    </row>
    <row r="29" spans="1:19" x14ac:dyDescent="0.25">
      <c r="A29" s="91" t="s">
        <v>161</v>
      </c>
      <c r="B29" s="16">
        <v>410</v>
      </c>
      <c r="C29" s="17">
        <v>9.0874836536117207E-3</v>
      </c>
      <c r="D29" s="16">
        <v>122</v>
      </c>
      <c r="E29" s="17">
        <v>1.0482000171836068E-2</v>
      </c>
      <c r="F29" s="16">
        <v>115</v>
      </c>
      <c r="G29" s="17">
        <v>9.6891060746482436E-3</v>
      </c>
      <c r="H29" s="16">
        <v>162</v>
      </c>
      <c r="I29" s="17">
        <v>1.2883728328296484E-2</v>
      </c>
      <c r="J29" s="16">
        <v>87</v>
      </c>
      <c r="K29" s="17">
        <v>1.0535238556551222E-2</v>
      </c>
      <c r="L29" s="16">
        <v>114</v>
      </c>
      <c r="M29" s="17">
        <v>1.0488545404361027E-2</v>
      </c>
      <c r="N29" s="16">
        <v>53</v>
      </c>
      <c r="O29" s="17">
        <v>1.4850098066685349E-2</v>
      </c>
      <c r="P29" s="16">
        <v>25</v>
      </c>
      <c r="Q29" s="17">
        <v>1.7972681524083389E-2</v>
      </c>
      <c r="R29" s="16">
        <v>1088</v>
      </c>
      <c r="S29" s="17">
        <v>1.0333757574606311E-2</v>
      </c>
    </row>
    <row r="30" spans="1:19" x14ac:dyDescent="0.25">
      <c r="A30" s="91" t="s">
        <v>44</v>
      </c>
      <c r="B30" s="16">
        <v>377</v>
      </c>
      <c r="C30" s="17">
        <v>8.3560520424673622E-3</v>
      </c>
      <c r="D30" s="16">
        <v>87</v>
      </c>
      <c r="E30" s="17">
        <v>7.4748689749978524E-3</v>
      </c>
      <c r="F30" s="16">
        <v>86</v>
      </c>
      <c r="G30" s="17">
        <v>7.2457662819108599E-3</v>
      </c>
      <c r="H30" s="16">
        <v>122</v>
      </c>
      <c r="I30" s="17">
        <v>9.7025608398282163E-3</v>
      </c>
      <c r="J30" s="16">
        <v>68</v>
      </c>
      <c r="K30" s="17">
        <v>8.2344393315572778E-3</v>
      </c>
      <c r="L30" s="16">
        <v>106</v>
      </c>
      <c r="M30" s="17">
        <v>9.7525071303707789E-3</v>
      </c>
      <c r="N30" s="16">
        <v>38</v>
      </c>
      <c r="O30" s="17">
        <v>1.0647240123283835E-2</v>
      </c>
      <c r="P30" s="16">
        <v>17</v>
      </c>
      <c r="Q30" s="17">
        <v>1.2221423436376708E-2</v>
      </c>
      <c r="R30" s="16">
        <v>901</v>
      </c>
      <c r="S30" s="17">
        <v>8.5576429914708506E-3</v>
      </c>
    </row>
    <row r="31" spans="1:19" x14ac:dyDescent="0.25">
      <c r="A31" s="91" t="s">
        <v>45</v>
      </c>
      <c r="B31" s="16">
        <v>274</v>
      </c>
      <c r="C31" s="17">
        <v>6.0730988319258813E-3</v>
      </c>
      <c r="D31" s="16">
        <v>82</v>
      </c>
      <c r="E31" s="17">
        <v>7.0452788040209638E-3</v>
      </c>
      <c r="F31" s="16">
        <v>84</v>
      </c>
      <c r="G31" s="17">
        <v>7.0772600893082823E-3</v>
      </c>
      <c r="H31" s="16">
        <v>102</v>
      </c>
      <c r="I31" s="17">
        <v>8.1119770955940824E-3</v>
      </c>
      <c r="J31" s="16">
        <v>85</v>
      </c>
      <c r="K31" s="17">
        <v>1.0293049164446597E-2</v>
      </c>
      <c r="L31" s="16">
        <v>84</v>
      </c>
      <c r="M31" s="17">
        <v>7.728401876897599E-3</v>
      </c>
      <c r="N31" s="16">
        <v>34</v>
      </c>
      <c r="O31" s="17">
        <v>9.5264780050434289E-3</v>
      </c>
      <c r="P31" s="16">
        <v>18</v>
      </c>
      <c r="Q31" s="17">
        <v>1.2940330697340045E-2</v>
      </c>
      <c r="R31" s="16">
        <v>763</v>
      </c>
      <c r="S31" s="17">
        <v>7.2469274167505648E-3</v>
      </c>
    </row>
    <row r="32" spans="1:19" ht="15.75" customHeight="1" x14ac:dyDescent="0.25">
      <c r="A32" s="91" t="s">
        <v>160</v>
      </c>
      <c r="B32" s="16">
        <v>958</v>
      </c>
      <c r="C32" s="17">
        <v>2.1233681317463483E-2</v>
      </c>
      <c r="D32" s="16">
        <v>248</v>
      </c>
      <c r="E32" s="17">
        <v>2.1307672480453649E-2</v>
      </c>
      <c r="F32" s="16">
        <v>334</v>
      </c>
      <c r="G32" s="17">
        <v>2.8140534164630551E-2</v>
      </c>
      <c r="H32" s="16">
        <v>338</v>
      </c>
      <c r="I32" s="17">
        <v>2.6880865277556863E-2</v>
      </c>
      <c r="J32" s="16">
        <v>200</v>
      </c>
      <c r="K32" s="17">
        <v>2.4218939210462583E-2</v>
      </c>
      <c r="L32" s="16">
        <v>276</v>
      </c>
      <c r="M32" s="17">
        <v>2.5393320452663536E-2</v>
      </c>
      <c r="N32" s="16">
        <v>96</v>
      </c>
      <c r="O32" s="17">
        <v>2.6898290837769682E-2</v>
      </c>
      <c r="P32" s="16">
        <v>27</v>
      </c>
      <c r="Q32" s="17">
        <v>1.9410496046010063E-2</v>
      </c>
      <c r="R32" s="16">
        <v>2477</v>
      </c>
      <c r="S32" s="17">
        <v>2.3526394772334404E-2</v>
      </c>
    </row>
    <row r="33" spans="1:19" x14ac:dyDescent="0.25">
      <c r="A33" s="90" t="s">
        <v>46</v>
      </c>
      <c r="B33" s="16">
        <v>418</v>
      </c>
      <c r="C33" s="17">
        <v>9.264800407828535E-3</v>
      </c>
      <c r="D33" s="16">
        <v>98</v>
      </c>
      <c r="E33" s="17">
        <v>8.419967351147006E-3</v>
      </c>
      <c r="F33" s="16">
        <v>116</v>
      </c>
      <c r="G33" s="17">
        <v>9.7733591709495329E-3</v>
      </c>
      <c r="H33" s="16">
        <v>158</v>
      </c>
      <c r="I33" s="17">
        <v>1.2565611579449657E-2</v>
      </c>
      <c r="J33" s="16">
        <v>107</v>
      </c>
      <c r="K33" s="17">
        <v>1.2957132477597484E-2</v>
      </c>
      <c r="L33" s="16">
        <v>130</v>
      </c>
      <c r="M33" s="17">
        <v>1.1960621952341521E-2</v>
      </c>
      <c r="N33" s="16">
        <v>54</v>
      </c>
      <c r="O33" s="17">
        <v>1.5130288596245448E-2</v>
      </c>
      <c r="P33" s="16">
        <v>18</v>
      </c>
      <c r="Q33" s="17">
        <v>1.2940330697340045E-2</v>
      </c>
      <c r="R33" s="16">
        <v>1099</v>
      </c>
      <c r="S33" s="17">
        <v>1.0438234903026044E-2</v>
      </c>
    </row>
    <row r="34" spans="1:19" x14ac:dyDescent="0.25">
      <c r="A34" s="90" t="s">
        <v>47</v>
      </c>
      <c r="B34" s="16">
        <v>2252</v>
      </c>
      <c r="C34" s="17">
        <v>4.991466631203316E-2</v>
      </c>
      <c r="D34" s="16">
        <v>548</v>
      </c>
      <c r="E34" s="17">
        <v>4.7083082739066938E-2</v>
      </c>
      <c r="F34" s="16">
        <v>605</v>
      </c>
      <c r="G34" s="17">
        <v>5.0973123262279894E-2</v>
      </c>
      <c r="H34" s="16">
        <v>795</v>
      </c>
      <c r="I34" s="17">
        <v>6.3225703833306821E-2</v>
      </c>
      <c r="J34" s="16">
        <v>475</v>
      </c>
      <c r="K34" s="17">
        <v>5.751998062484863E-2</v>
      </c>
      <c r="L34" s="16">
        <v>695</v>
      </c>
      <c r="M34" s="17">
        <v>6.3943325052902761E-2</v>
      </c>
      <c r="N34" s="16">
        <v>296</v>
      </c>
      <c r="O34" s="17">
        <v>8.2936396749789851E-2</v>
      </c>
      <c r="P34" s="16">
        <v>131</v>
      </c>
      <c r="Q34" s="17">
        <v>9.417685118619698E-2</v>
      </c>
      <c r="R34" s="16">
        <v>5797</v>
      </c>
      <c r="S34" s="17">
        <v>5.5059552077199238E-2</v>
      </c>
    </row>
    <row r="35" spans="1:19" x14ac:dyDescent="0.25">
      <c r="A35" s="90" t="s">
        <v>48</v>
      </c>
      <c r="B35" s="16">
        <v>982</v>
      </c>
      <c r="C35" s="17">
        <v>2.1765631580113926E-2</v>
      </c>
      <c r="D35" s="16">
        <v>260</v>
      </c>
      <c r="E35" s="17">
        <v>2.2338688890798174E-2</v>
      </c>
      <c r="F35" s="16">
        <v>295</v>
      </c>
      <c r="G35" s="17">
        <v>2.4854663408880276E-2</v>
      </c>
      <c r="H35" s="16">
        <v>418</v>
      </c>
      <c r="I35" s="17">
        <v>3.3243200254493399E-2</v>
      </c>
      <c r="J35" s="16">
        <v>228</v>
      </c>
      <c r="K35" s="17">
        <v>2.7609590699927342E-2</v>
      </c>
      <c r="L35" s="16">
        <v>330</v>
      </c>
      <c r="M35" s="17">
        <v>3.0361578802097708E-2</v>
      </c>
      <c r="N35" s="16">
        <v>104</v>
      </c>
      <c r="O35" s="17">
        <v>2.9139815074250494E-2</v>
      </c>
      <c r="P35" s="16">
        <v>48</v>
      </c>
      <c r="Q35" s="17">
        <v>3.4507548526240113E-2</v>
      </c>
      <c r="R35" s="16">
        <v>2665</v>
      </c>
      <c r="S35" s="17">
        <v>2.5312007294417113E-2</v>
      </c>
    </row>
    <row r="36" spans="1:19" x14ac:dyDescent="0.25">
      <c r="A36" s="90" t="s">
        <v>49</v>
      </c>
      <c r="B36" s="16">
        <v>249</v>
      </c>
      <c r="C36" s="17">
        <v>5.518983974998338E-3</v>
      </c>
      <c r="D36" s="16">
        <v>49</v>
      </c>
      <c r="E36" s="17">
        <v>4.209983675573503E-3</v>
      </c>
      <c r="F36" s="16">
        <v>88</v>
      </c>
      <c r="G36" s="17">
        <v>7.4142724745134394E-3</v>
      </c>
      <c r="H36" s="16">
        <v>104</v>
      </c>
      <c r="I36" s="17">
        <v>8.2710354700174966E-3</v>
      </c>
      <c r="J36" s="16">
        <v>61</v>
      </c>
      <c r="K36" s="17">
        <v>7.3867764591910891E-3</v>
      </c>
      <c r="L36" s="16">
        <v>81</v>
      </c>
      <c r="M36" s="17">
        <v>7.4523875241512558E-3</v>
      </c>
      <c r="N36" s="16">
        <v>35</v>
      </c>
      <c r="O36" s="17">
        <v>9.8066685346035309E-3</v>
      </c>
      <c r="P36" s="16">
        <v>16</v>
      </c>
      <c r="Q36" s="17">
        <v>1.1502516175413374E-2</v>
      </c>
      <c r="R36" s="16">
        <v>683</v>
      </c>
      <c r="S36" s="17">
        <v>6.4870923009706901E-3</v>
      </c>
    </row>
    <row r="37" spans="1:19" x14ac:dyDescent="0.25">
      <c r="A37" s="90" t="s">
        <v>50</v>
      </c>
      <c r="B37" s="16">
        <v>1657</v>
      </c>
      <c r="C37" s="17">
        <v>3.6726732717157609E-2</v>
      </c>
      <c r="D37" s="16">
        <v>491</v>
      </c>
      <c r="E37" s="17">
        <v>4.2185754789930405E-2</v>
      </c>
      <c r="F37" s="16">
        <v>470</v>
      </c>
      <c r="G37" s="17">
        <v>3.959895526160586E-2</v>
      </c>
      <c r="H37" s="16">
        <v>534</v>
      </c>
      <c r="I37" s="17">
        <v>4.2468585971051374E-2</v>
      </c>
      <c r="J37" s="16">
        <v>326</v>
      </c>
      <c r="K37" s="17">
        <v>3.9476870913054012E-2</v>
      </c>
      <c r="L37" s="16">
        <v>458</v>
      </c>
      <c r="M37" s="17">
        <v>4.213819118594167E-2</v>
      </c>
      <c r="N37" s="16">
        <v>129</v>
      </c>
      <c r="O37" s="17">
        <v>3.614457831325301E-2</v>
      </c>
      <c r="P37" s="16">
        <v>34</v>
      </c>
      <c r="Q37" s="17">
        <v>2.4442846872753415E-2</v>
      </c>
      <c r="R37" s="16">
        <v>4099</v>
      </c>
      <c r="S37" s="17">
        <v>3.8932051744771393E-2</v>
      </c>
    </row>
    <row r="38" spans="1:19" x14ac:dyDescent="0.25">
      <c r="A38" s="90" t="s">
        <v>51</v>
      </c>
      <c r="B38" s="16">
        <v>879</v>
      </c>
      <c r="C38" s="17">
        <v>1.9482678369572445E-2</v>
      </c>
      <c r="D38" s="16">
        <v>254</v>
      </c>
      <c r="E38" s="17">
        <v>2.1823180685625911E-2</v>
      </c>
      <c r="F38" s="16">
        <v>276</v>
      </c>
      <c r="G38" s="17">
        <v>2.3253854579155783E-2</v>
      </c>
      <c r="H38" s="16">
        <v>268</v>
      </c>
      <c r="I38" s="17">
        <v>2.1313822172737393E-2</v>
      </c>
      <c r="J38" s="16">
        <v>203</v>
      </c>
      <c r="K38" s="17">
        <v>2.4582223298619522E-2</v>
      </c>
      <c r="L38" s="16">
        <v>248</v>
      </c>
      <c r="M38" s="17">
        <v>2.2817186493697673E-2</v>
      </c>
      <c r="N38" s="16">
        <v>80</v>
      </c>
      <c r="O38" s="17">
        <v>2.2415242364808071E-2</v>
      </c>
      <c r="P38" s="16">
        <v>30</v>
      </c>
      <c r="Q38" s="17">
        <v>2.1567217828900073E-2</v>
      </c>
      <c r="R38" s="16">
        <v>2238</v>
      </c>
      <c r="S38" s="17">
        <v>2.1256387363942024E-2</v>
      </c>
    </row>
    <row r="39" spans="1:19" x14ac:dyDescent="0.25">
      <c r="A39" s="90" t="s">
        <v>52</v>
      </c>
      <c r="B39" s="16">
        <v>769</v>
      </c>
      <c r="C39" s="17">
        <v>1.7044572999091252E-2</v>
      </c>
      <c r="D39" s="16">
        <v>251</v>
      </c>
      <c r="E39" s="17">
        <v>2.1565426583039785E-2</v>
      </c>
      <c r="F39" s="16">
        <v>235</v>
      </c>
      <c r="G39" s="17">
        <v>1.979947763080293E-2</v>
      </c>
      <c r="H39" s="16">
        <v>265</v>
      </c>
      <c r="I39" s="17">
        <v>2.1075234611102275E-2</v>
      </c>
      <c r="J39" s="16">
        <v>156</v>
      </c>
      <c r="K39" s="17">
        <v>1.8890772584160814E-2</v>
      </c>
      <c r="L39" s="16">
        <v>207</v>
      </c>
      <c r="M39" s="17">
        <v>1.9044990339497653E-2</v>
      </c>
      <c r="N39" s="16">
        <v>51</v>
      </c>
      <c r="O39" s="17">
        <v>1.4289717007565143E-2</v>
      </c>
      <c r="P39" s="16">
        <v>15</v>
      </c>
      <c r="Q39" s="17">
        <v>1.0783608914450037E-2</v>
      </c>
      <c r="R39" s="16">
        <v>1949</v>
      </c>
      <c r="S39" s="17">
        <v>1.8511483008187224E-2</v>
      </c>
    </row>
    <row r="40" spans="1:19" x14ac:dyDescent="0.25">
      <c r="A40" s="90" t="s">
        <v>53</v>
      </c>
      <c r="B40" s="16">
        <v>66</v>
      </c>
      <c r="C40" s="17">
        <v>1.4628632222887161E-3</v>
      </c>
      <c r="D40" s="16">
        <v>14</v>
      </c>
      <c r="E40" s="17">
        <v>1.2028524787352866E-3</v>
      </c>
      <c r="F40" s="16">
        <v>20</v>
      </c>
      <c r="G40" s="17">
        <v>1.6850619260257815E-3</v>
      </c>
      <c r="H40" s="16">
        <v>22</v>
      </c>
      <c r="I40" s="17">
        <v>1.7496421186575474E-3</v>
      </c>
      <c r="J40" s="16">
        <v>12</v>
      </c>
      <c r="K40" s="17">
        <v>1.453136352627755E-3</v>
      </c>
      <c r="L40" s="16">
        <v>13</v>
      </c>
      <c r="M40" s="17">
        <v>1.1960621952341521E-3</v>
      </c>
      <c r="N40" s="16">
        <v>2</v>
      </c>
      <c r="O40" s="17">
        <v>5.6038105912020178E-4</v>
      </c>
      <c r="P40" s="16">
        <v>5</v>
      </c>
      <c r="Q40" s="17">
        <v>3.5945363048166786E-3</v>
      </c>
      <c r="R40" s="16">
        <v>154</v>
      </c>
      <c r="S40" s="17">
        <v>1.462682597876261E-3</v>
      </c>
    </row>
    <row r="41" spans="1:19" x14ac:dyDescent="0.25">
      <c r="A41" s="90" t="s">
        <v>54</v>
      </c>
      <c r="B41" s="16">
        <v>120</v>
      </c>
      <c r="C41" s="17">
        <v>2.6597513132522112E-3</v>
      </c>
      <c r="D41" s="16">
        <v>32</v>
      </c>
      <c r="E41" s="17">
        <v>2.7493770942520835E-3</v>
      </c>
      <c r="F41" s="16">
        <v>33</v>
      </c>
      <c r="G41" s="17">
        <v>2.7803521779425394E-3</v>
      </c>
      <c r="H41" s="16">
        <v>42</v>
      </c>
      <c r="I41" s="17">
        <v>3.3402258628916813E-3</v>
      </c>
      <c r="J41" s="16">
        <v>24</v>
      </c>
      <c r="K41" s="17">
        <v>2.9062727052555099E-3</v>
      </c>
      <c r="L41" s="16">
        <v>39</v>
      </c>
      <c r="M41" s="17">
        <v>3.5881865857024572E-3</v>
      </c>
      <c r="N41" s="16">
        <v>14</v>
      </c>
      <c r="O41" s="17">
        <v>3.922667413841412E-3</v>
      </c>
      <c r="P41" s="16">
        <v>7</v>
      </c>
      <c r="Q41" s="17">
        <v>5.0323508267433505E-3</v>
      </c>
      <c r="R41" s="16">
        <v>311</v>
      </c>
      <c r="S41" s="17">
        <v>2.9538590125942673E-3</v>
      </c>
    </row>
    <row r="42" spans="1:19" ht="28.5" x14ac:dyDescent="0.25">
      <c r="A42" s="90" t="s">
        <v>55</v>
      </c>
      <c r="B42" s="16">
        <v>218</v>
      </c>
      <c r="C42" s="17">
        <v>4.831881552408184E-3</v>
      </c>
      <c r="D42" s="16">
        <v>59</v>
      </c>
      <c r="E42" s="17">
        <v>5.0691640175272792E-3</v>
      </c>
      <c r="F42" s="16">
        <v>66</v>
      </c>
      <c r="G42" s="17">
        <v>5.5607043558850789E-3</v>
      </c>
      <c r="H42" s="16">
        <v>72</v>
      </c>
      <c r="I42" s="17">
        <v>5.7261014792428823E-3</v>
      </c>
      <c r="J42" s="16">
        <v>43</v>
      </c>
      <c r="K42" s="17">
        <v>5.2070719302494553E-3</v>
      </c>
      <c r="L42" s="16">
        <v>97</v>
      </c>
      <c r="M42" s="17">
        <v>8.924464072131752E-3</v>
      </c>
      <c r="N42" s="16">
        <v>24</v>
      </c>
      <c r="O42" s="17">
        <v>6.7245727094424204E-3</v>
      </c>
      <c r="P42" s="16">
        <v>11</v>
      </c>
      <c r="Q42" s="17">
        <v>7.9079798705966944E-3</v>
      </c>
      <c r="R42" s="16">
        <v>590</v>
      </c>
      <c r="S42" s="17">
        <v>5.6037839788765842E-3</v>
      </c>
    </row>
    <row r="43" spans="1:19" x14ac:dyDescent="0.25">
      <c r="A43" s="90" t="s">
        <v>56</v>
      </c>
      <c r="B43" s="16">
        <v>182</v>
      </c>
      <c r="C43" s="17">
        <v>4.0339561584325197E-3</v>
      </c>
      <c r="D43" s="16">
        <v>57</v>
      </c>
      <c r="E43" s="17">
        <v>4.8973279491365236E-3</v>
      </c>
      <c r="F43" s="16">
        <v>59</v>
      </c>
      <c r="G43" s="17">
        <v>4.9709326817760548E-3</v>
      </c>
      <c r="H43" s="16">
        <v>62</v>
      </c>
      <c r="I43" s="17">
        <v>4.9308096071258153E-3</v>
      </c>
      <c r="J43" s="16">
        <v>45</v>
      </c>
      <c r="K43" s="17">
        <v>5.4492613223540813E-3</v>
      </c>
      <c r="L43" s="16">
        <v>51</v>
      </c>
      <c r="M43" s="17">
        <v>4.6922439966878273E-3</v>
      </c>
      <c r="N43" s="16">
        <v>11</v>
      </c>
      <c r="O43" s="17">
        <v>3.0820958251611096E-3</v>
      </c>
      <c r="P43" s="16">
        <v>9</v>
      </c>
      <c r="Q43" s="17">
        <v>6.4701653486700225E-3</v>
      </c>
      <c r="R43" s="16">
        <v>476</v>
      </c>
      <c r="S43" s="17">
        <v>4.5210189388902606E-3</v>
      </c>
    </row>
    <row r="44" spans="1:19" x14ac:dyDescent="0.25">
      <c r="A44" s="90" t="s">
        <v>57</v>
      </c>
      <c r="B44" s="16">
        <v>89</v>
      </c>
      <c r="C44" s="17">
        <v>1.9726488906620563E-3</v>
      </c>
      <c r="D44" s="16">
        <v>33</v>
      </c>
      <c r="E44" s="17">
        <v>2.8352951284474613E-3</v>
      </c>
      <c r="F44" s="16">
        <v>31</v>
      </c>
      <c r="G44" s="17">
        <v>2.6118459853399613E-3</v>
      </c>
      <c r="H44" s="16">
        <v>41</v>
      </c>
      <c r="I44" s="17">
        <v>3.2606966756799751E-3</v>
      </c>
      <c r="J44" s="16">
        <v>21</v>
      </c>
      <c r="K44" s="17">
        <v>2.542988617098571E-3</v>
      </c>
      <c r="L44" s="16">
        <v>15</v>
      </c>
      <c r="M44" s="17">
        <v>1.380071763731714E-3</v>
      </c>
      <c r="N44" s="16">
        <v>8</v>
      </c>
      <c r="O44" s="17">
        <v>2.2415242364808071E-3</v>
      </c>
      <c r="P44" s="16">
        <v>7</v>
      </c>
      <c r="Q44" s="17">
        <v>5.0323508267433505E-3</v>
      </c>
      <c r="R44" s="16">
        <v>245</v>
      </c>
      <c r="S44" s="17">
        <v>2.3269950420758694E-3</v>
      </c>
    </row>
    <row r="45" spans="1:19" x14ac:dyDescent="0.25">
      <c r="A45" s="90" t="s">
        <v>58</v>
      </c>
      <c r="B45" s="16">
        <v>429</v>
      </c>
      <c r="C45" s="17">
        <v>9.5086109448766533E-3</v>
      </c>
      <c r="D45" s="16">
        <v>113</v>
      </c>
      <c r="E45" s="17">
        <v>9.7087378640776691E-3</v>
      </c>
      <c r="F45" s="16">
        <v>136</v>
      </c>
      <c r="G45" s="17">
        <v>1.1458421096975313E-2</v>
      </c>
      <c r="H45" s="16">
        <v>150</v>
      </c>
      <c r="I45" s="17">
        <v>1.1929378081756004E-2</v>
      </c>
      <c r="J45" s="16">
        <v>96</v>
      </c>
      <c r="K45" s="17">
        <v>1.162509082102204E-2</v>
      </c>
      <c r="L45" s="16">
        <v>126</v>
      </c>
      <c r="M45" s="17">
        <v>1.1592602815346398E-2</v>
      </c>
      <c r="N45" s="16">
        <v>58</v>
      </c>
      <c r="O45" s="17">
        <v>1.6251050714485852E-2</v>
      </c>
      <c r="P45" s="16">
        <v>13</v>
      </c>
      <c r="Q45" s="17">
        <v>9.3457943925233638E-3</v>
      </c>
      <c r="R45" s="16">
        <v>1121</v>
      </c>
      <c r="S45" s="17">
        <v>1.0647189559865509E-2</v>
      </c>
    </row>
    <row r="46" spans="1:19" x14ac:dyDescent="0.25">
      <c r="A46" s="90" t="s">
        <v>59</v>
      </c>
      <c r="B46" s="16">
        <v>1024</v>
      </c>
      <c r="C46" s="17">
        <v>2.26965445397522E-2</v>
      </c>
      <c r="D46" s="16">
        <v>233</v>
      </c>
      <c r="E46" s="17">
        <v>2.0018901967522984E-2</v>
      </c>
      <c r="F46" s="16">
        <v>279</v>
      </c>
      <c r="G46" s="17">
        <v>2.3506613868059651E-2</v>
      </c>
      <c r="H46" s="16">
        <v>361</v>
      </c>
      <c r="I46" s="17">
        <v>2.8710036583426121E-2</v>
      </c>
      <c r="J46" s="16">
        <v>244</v>
      </c>
      <c r="K46" s="17">
        <v>2.9547105836764356E-2</v>
      </c>
      <c r="L46" s="16">
        <v>320</v>
      </c>
      <c r="M46" s="17">
        <v>2.9441530959609902E-2</v>
      </c>
      <c r="N46" s="16">
        <v>109</v>
      </c>
      <c r="O46" s="17">
        <v>3.0540767722050995E-2</v>
      </c>
      <c r="P46" s="16">
        <v>47</v>
      </c>
      <c r="Q46" s="17">
        <v>3.3788641265276781E-2</v>
      </c>
      <c r="R46" s="16">
        <v>2617</v>
      </c>
      <c r="S46" s="17">
        <v>2.4856106224949187E-2</v>
      </c>
    </row>
    <row r="47" spans="1:19" x14ac:dyDescent="0.25">
      <c r="A47" s="90" t="s">
        <v>60</v>
      </c>
      <c r="B47" s="16">
        <v>235</v>
      </c>
      <c r="C47" s="17">
        <v>5.208679655118913E-3</v>
      </c>
      <c r="D47" s="16">
        <v>52</v>
      </c>
      <c r="E47" s="17">
        <v>4.467737778159636E-3</v>
      </c>
      <c r="F47" s="16">
        <v>51</v>
      </c>
      <c r="G47" s="17">
        <v>4.2969079113657424E-3</v>
      </c>
      <c r="H47" s="16">
        <v>77</v>
      </c>
      <c r="I47" s="17">
        <v>6.1237474153014145E-3</v>
      </c>
      <c r="J47" s="16">
        <v>60</v>
      </c>
      <c r="K47" s="17">
        <v>7.2656817631387748E-3</v>
      </c>
      <c r="L47" s="16">
        <v>84</v>
      </c>
      <c r="M47" s="17">
        <v>7.728401876897599E-3</v>
      </c>
      <c r="N47" s="16">
        <v>25</v>
      </c>
      <c r="O47" s="17">
        <v>7.0047632390025216E-3</v>
      </c>
      <c r="P47" s="16">
        <v>12</v>
      </c>
      <c r="Q47" s="17">
        <v>8.6268871315600282E-3</v>
      </c>
      <c r="R47" s="16">
        <v>596</v>
      </c>
      <c r="S47" s="17">
        <v>5.6607716125600741E-3</v>
      </c>
    </row>
    <row r="48" spans="1:19" x14ac:dyDescent="0.25">
      <c r="A48" s="90" t="s">
        <v>61</v>
      </c>
      <c r="B48" s="16">
        <v>974</v>
      </c>
      <c r="C48" s="17">
        <v>2.1588314825897112E-2</v>
      </c>
      <c r="D48" s="16">
        <v>227</v>
      </c>
      <c r="E48" s="17">
        <v>1.9503393762350718E-2</v>
      </c>
      <c r="F48" s="16">
        <v>225</v>
      </c>
      <c r="G48" s="17">
        <v>1.8956946667790041E-2</v>
      </c>
      <c r="H48" s="16">
        <v>227</v>
      </c>
      <c r="I48" s="17">
        <v>1.8053125497057419E-2</v>
      </c>
      <c r="J48" s="16">
        <v>194</v>
      </c>
      <c r="K48" s="17">
        <v>2.3492371034148706E-2</v>
      </c>
      <c r="L48" s="16">
        <v>228</v>
      </c>
      <c r="M48" s="17">
        <v>2.0977090808722055E-2</v>
      </c>
      <c r="N48" s="16">
        <v>58</v>
      </c>
      <c r="O48" s="17">
        <v>1.6251050714485852E-2</v>
      </c>
      <c r="P48" s="16">
        <v>19</v>
      </c>
      <c r="Q48" s="17">
        <v>1.3659237958303379E-2</v>
      </c>
      <c r="R48" s="16">
        <v>2152</v>
      </c>
      <c r="S48" s="17">
        <v>2.0439564614478659E-2</v>
      </c>
    </row>
    <row r="49" spans="1:19" ht="28.5" x14ac:dyDescent="0.25">
      <c r="A49" s="90" t="s">
        <v>62</v>
      </c>
      <c r="B49" s="16">
        <v>440</v>
      </c>
      <c r="C49" s="17">
        <v>9.7524214819247734E-3</v>
      </c>
      <c r="D49" s="16">
        <v>108</v>
      </c>
      <c r="E49" s="17">
        <v>9.2791476931007814E-3</v>
      </c>
      <c r="F49" s="16">
        <v>118</v>
      </c>
      <c r="G49" s="17">
        <v>9.9418653635521097E-3</v>
      </c>
      <c r="H49" s="16">
        <v>142</v>
      </c>
      <c r="I49" s="17">
        <v>1.1293144584062352E-2</v>
      </c>
      <c r="J49" s="16">
        <v>93</v>
      </c>
      <c r="K49" s="17">
        <v>1.1261806732865101E-2</v>
      </c>
      <c r="L49" s="16">
        <v>122</v>
      </c>
      <c r="M49" s="17">
        <v>1.1224583678351274E-2</v>
      </c>
      <c r="N49" s="16">
        <v>54</v>
      </c>
      <c r="O49" s="17">
        <v>1.5130288596245448E-2</v>
      </c>
      <c r="P49" s="16">
        <v>17</v>
      </c>
      <c r="Q49" s="17">
        <v>1.2221423436376708E-2</v>
      </c>
      <c r="R49" s="16">
        <v>1094</v>
      </c>
      <c r="S49" s="17">
        <v>1.0390745208289802E-2</v>
      </c>
    </row>
    <row r="50" spans="1:19" ht="29.25" thickBot="1" x14ac:dyDescent="0.3">
      <c r="A50" s="93" t="s">
        <v>63</v>
      </c>
      <c r="B50" s="19">
        <v>1227</v>
      </c>
      <c r="C50" s="20">
        <v>2.7195957178003858E-2</v>
      </c>
      <c r="D50" s="19">
        <v>265</v>
      </c>
      <c r="E50" s="20">
        <v>2.2768279061775067E-2</v>
      </c>
      <c r="F50" s="19">
        <v>322</v>
      </c>
      <c r="G50" s="20">
        <v>2.7129497009015083E-2</v>
      </c>
      <c r="H50" s="19">
        <v>452</v>
      </c>
      <c r="I50" s="20">
        <v>3.5947192619691426E-2</v>
      </c>
      <c r="J50" s="19">
        <v>307</v>
      </c>
      <c r="K50" s="20">
        <v>3.7176071688060065E-2</v>
      </c>
      <c r="L50" s="19">
        <v>346</v>
      </c>
      <c r="M50" s="20">
        <v>3.1833655350078205E-2</v>
      </c>
      <c r="N50" s="19">
        <v>122</v>
      </c>
      <c r="O50" s="20">
        <v>3.4183244606332305E-2</v>
      </c>
      <c r="P50" s="19">
        <v>41</v>
      </c>
      <c r="Q50" s="20">
        <v>2.9475197699496761E-2</v>
      </c>
      <c r="R50" s="19">
        <v>3082</v>
      </c>
      <c r="S50" s="20">
        <v>2.9272647835419715E-2</v>
      </c>
    </row>
    <row r="51" spans="1:19" ht="15.75" thickBot="1" x14ac:dyDescent="0.3">
      <c r="A51" s="21" t="s">
        <v>64</v>
      </c>
      <c r="B51" s="58">
        <v>45117</v>
      </c>
      <c r="C51" s="23">
        <v>1</v>
      </c>
      <c r="D51" s="58">
        <v>11639</v>
      </c>
      <c r="E51" s="23">
        <v>1</v>
      </c>
      <c r="F51" s="58">
        <v>11869</v>
      </c>
      <c r="G51" s="23">
        <v>1</v>
      </c>
      <c r="H51" s="58">
        <v>12574</v>
      </c>
      <c r="I51" s="23">
        <v>1</v>
      </c>
      <c r="J51" s="58">
        <v>8258</v>
      </c>
      <c r="K51" s="23">
        <v>1</v>
      </c>
      <c r="L51" s="58">
        <v>10869</v>
      </c>
      <c r="M51" s="23">
        <v>1</v>
      </c>
      <c r="N51" s="58">
        <v>3569</v>
      </c>
      <c r="O51" s="23">
        <v>1</v>
      </c>
      <c r="P51" s="58">
        <v>1391</v>
      </c>
      <c r="Q51" s="23">
        <v>1</v>
      </c>
      <c r="R51" s="58">
        <v>105286</v>
      </c>
      <c r="S51" s="23">
        <v>1</v>
      </c>
    </row>
    <row r="52" spans="1:19" x14ac:dyDescent="0.25">
      <c r="R52" s="107"/>
    </row>
  </sheetData>
  <mergeCells count="12">
    <mergeCell ref="R3:S3"/>
    <mergeCell ref="A1:S1"/>
    <mergeCell ref="A2:A4"/>
    <mergeCell ref="B2:S2"/>
    <mergeCell ref="B3:C3"/>
    <mergeCell ref="D3:E3"/>
    <mergeCell ref="F3:G3"/>
    <mergeCell ref="H3:I3"/>
    <mergeCell ref="J3:K3"/>
    <mergeCell ref="L3:M3"/>
    <mergeCell ref="N3:O3"/>
    <mergeCell ref="P3:Q3"/>
  </mergeCells>
  <printOptions horizontalCentered="1"/>
  <pageMargins left="0.7" right="0.7" top="0.75" bottom="0.75" header="0.3" footer="0.3"/>
  <pageSetup paperSize="9" scale="5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U54"/>
  <sheetViews>
    <sheetView workbookViewId="0">
      <selection sqref="A1:U1"/>
    </sheetView>
  </sheetViews>
  <sheetFormatPr defaultColWidth="8.85546875" defaultRowHeight="15" x14ac:dyDescent="0.25"/>
  <cols>
    <col min="1" max="1" width="25.7109375" style="89" customWidth="1"/>
    <col min="2" max="2" width="9.7109375" style="89" bestFit="1" customWidth="1"/>
    <col min="3" max="19" width="9.28515625" style="89" customWidth="1"/>
    <col min="20" max="20" width="9.7109375" style="89" bestFit="1" customWidth="1"/>
    <col min="21" max="21" width="9.28515625" style="89" customWidth="1"/>
    <col min="22" max="16384" width="8.85546875" style="89"/>
  </cols>
  <sheetData>
    <row r="1" spans="1:21" ht="25.15" customHeight="1" thickTop="1" thickBot="1" x14ac:dyDescent="0.3">
      <c r="A1" s="151" t="s">
        <v>185</v>
      </c>
      <c r="B1" s="152"/>
      <c r="C1" s="152"/>
      <c r="D1" s="152"/>
      <c r="E1" s="152"/>
      <c r="F1" s="152"/>
      <c r="G1" s="152"/>
      <c r="H1" s="152"/>
      <c r="I1" s="152"/>
      <c r="J1" s="152"/>
      <c r="K1" s="194"/>
      <c r="L1" s="195"/>
      <c r="M1" s="195"/>
      <c r="N1" s="195"/>
      <c r="O1" s="195"/>
      <c r="P1" s="195"/>
      <c r="Q1" s="195"/>
      <c r="R1" s="195"/>
      <c r="S1" s="195"/>
      <c r="T1" s="195"/>
      <c r="U1" s="153"/>
    </row>
    <row r="2" spans="1:21" ht="25.15" customHeight="1" thickTop="1" thickBot="1" x14ac:dyDescent="0.3">
      <c r="A2" s="196" t="s">
        <v>17</v>
      </c>
      <c r="B2" s="200" t="s">
        <v>96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2"/>
    </row>
    <row r="3" spans="1:21" ht="25.15" customHeight="1" x14ac:dyDescent="0.25">
      <c r="A3" s="168"/>
      <c r="B3" s="203">
        <v>0</v>
      </c>
      <c r="C3" s="199"/>
      <c r="D3" s="166" t="s">
        <v>97</v>
      </c>
      <c r="E3" s="165"/>
      <c r="F3" s="164" t="s">
        <v>98</v>
      </c>
      <c r="G3" s="199"/>
      <c r="H3" s="166" t="s">
        <v>99</v>
      </c>
      <c r="I3" s="165"/>
      <c r="J3" s="164" t="s">
        <v>100</v>
      </c>
      <c r="K3" s="199"/>
      <c r="L3" s="166" t="s">
        <v>101</v>
      </c>
      <c r="M3" s="165"/>
      <c r="N3" s="164" t="s">
        <v>102</v>
      </c>
      <c r="O3" s="199"/>
      <c r="P3" s="166" t="s">
        <v>103</v>
      </c>
      <c r="Q3" s="165"/>
      <c r="R3" s="166" t="s">
        <v>70</v>
      </c>
      <c r="S3" s="165"/>
      <c r="T3" s="166" t="s">
        <v>64</v>
      </c>
      <c r="U3" s="165"/>
    </row>
    <row r="4" spans="1:21" ht="25.15" customHeight="1" thickBot="1" x14ac:dyDescent="0.3">
      <c r="A4" s="169"/>
      <c r="B4" s="60" t="s">
        <v>18</v>
      </c>
      <c r="C4" s="61" t="s">
        <v>19</v>
      </c>
      <c r="D4" s="60" t="s">
        <v>18</v>
      </c>
      <c r="E4" s="62" t="s">
        <v>19</v>
      </c>
      <c r="F4" s="63" t="s">
        <v>18</v>
      </c>
      <c r="G4" s="61" t="s">
        <v>19</v>
      </c>
      <c r="H4" s="60" t="s">
        <v>18</v>
      </c>
      <c r="I4" s="62" t="s">
        <v>19</v>
      </c>
      <c r="J4" s="63" t="s">
        <v>18</v>
      </c>
      <c r="K4" s="61" t="s">
        <v>19</v>
      </c>
      <c r="L4" s="60" t="s">
        <v>18</v>
      </c>
      <c r="M4" s="62" t="s">
        <v>19</v>
      </c>
      <c r="N4" s="63" t="s">
        <v>18</v>
      </c>
      <c r="O4" s="61" t="s">
        <v>19</v>
      </c>
      <c r="P4" s="60" t="s">
        <v>18</v>
      </c>
      <c r="Q4" s="62" t="s">
        <v>19</v>
      </c>
      <c r="R4" s="60" t="s">
        <v>18</v>
      </c>
      <c r="S4" s="62" t="s">
        <v>19</v>
      </c>
      <c r="T4" s="60" t="s">
        <v>18</v>
      </c>
      <c r="U4" s="62" t="s">
        <v>19</v>
      </c>
    </row>
    <row r="5" spans="1:21" x14ac:dyDescent="0.25">
      <c r="A5" s="90" t="s">
        <v>20</v>
      </c>
      <c r="B5" s="54">
        <v>8842</v>
      </c>
      <c r="C5" s="30">
        <v>9.4447102279680908E-2</v>
      </c>
      <c r="D5" s="54">
        <v>597</v>
      </c>
      <c r="E5" s="30">
        <v>0.10130663499066689</v>
      </c>
      <c r="F5" s="54">
        <v>345</v>
      </c>
      <c r="G5" s="30">
        <v>8.1772931974401525E-2</v>
      </c>
      <c r="H5" s="54">
        <v>86</v>
      </c>
      <c r="I5" s="30">
        <v>7.9925650557620825E-2</v>
      </c>
      <c r="J5" s="54">
        <v>6</v>
      </c>
      <c r="K5" s="30">
        <v>7.7922077922077934E-2</v>
      </c>
      <c r="L5" s="54">
        <v>12</v>
      </c>
      <c r="M5" s="30">
        <v>7.1428571428571425E-2</v>
      </c>
      <c r="N5" s="54">
        <v>3</v>
      </c>
      <c r="O5" s="30">
        <v>9.375E-2</v>
      </c>
      <c r="P5" s="54">
        <v>0</v>
      </c>
      <c r="Q5" s="30">
        <v>0</v>
      </c>
      <c r="R5" s="54">
        <v>7</v>
      </c>
      <c r="S5" s="30">
        <v>0.13333333333333336</v>
      </c>
      <c r="T5" s="54">
        <v>9898</v>
      </c>
      <c r="U5" s="30">
        <v>9.4114862732723251E-2</v>
      </c>
    </row>
    <row r="6" spans="1:21" x14ac:dyDescent="0.25">
      <c r="A6" s="90" t="s">
        <v>21</v>
      </c>
      <c r="B6" s="16">
        <v>2666</v>
      </c>
      <c r="C6" s="17">
        <v>2.8281839320879829E-2</v>
      </c>
      <c r="D6" s="16">
        <v>148</v>
      </c>
      <c r="E6" s="17">
        <v>2.511454267775327E-2</v>
      </c>
      <c r="F6" s="16">
        <v>103</v>
      </c>
      <c r="G6" s="17">
        <v>2.4413368096705378E-2</v>
      </c>
      <c r="H6" s="16">
        <v>25</v>
      </c>
      <c r="I6" s="17">
        <v>2.3234200743494422E-2</v>
      </c>
      <c r="J6" s="16">
        <v>1</v>
      </c>
      <c r="K6" s="17">
        <v>1.2987012987012986E-2</v>
      </c>
      <c r="L6" s="16">
        <v>7</v>
      </c>
      <c r="M6" s="17">
        <v>4.1666666666666657E-2</v>
      </c>
      <c r="N6" s="16">
        <v>3</v>
      </c>
      <c r="O6" s="17">
        <v>9.375E-2</v>
      </c>
      <c r="P6" s="16">
        <v>1</v>
      </c>
      <c r="Q6" s="17">
        <v>5.8823529411764691E-2</v>
      </c>
      <c r="R6" s="16">
        <v>1</v>
      </c>
      <c r="S6" s="17">
        <v>2.2222222222222223E-2</v>
      </c>
      <c r="T6" s="16">
        <v>2955</v>
      </c>
      <c r="U6" s="17">
        <v>2.7916929630798358E-2</v>
      </c>
    </row>
    <row r="7" spans="1:21" x14ac:dyDescent="0.25">
      <c r="A7" s="90" t="s">
        <v>22</v>
      </c>
      <c r="B7" s="16">
        <v>4530</v>
      </c>
      <c r="C7" s="17">
        <v>4.883123240729409E-2</v>
      </c>
      <c r="D7" s="16">
        <v>292</v>
      </c>
      <c r="E7" s="17">
        <v>4.9550313931783475E-2</v>
      </c>
      <c r="F7" s="16">
        <v>146</v>
      </c>
      <c r="G7" s="17">
        <v>3.4605356719601799E-2</v>
      </c>
      <c r="H7" s="16">
        <v>47</v>
      </c>
      <c r="I7" s="17">
        <v>4.3680297397769519E-2</v>
      </c>
      <c r="J7" s="16">
        <v>7</v>
      </c>
      <c r="K7" s="17">
        <v>9.0909090909090912E-2</v>
      </c>
      <c r="L7" s="16">
        <v>5</v>
      </c>
      <c r="M7" s="17">
        <v>2.9761904761904757E-2</v>
      </c>
      <c r="N7" s="16">
        <v>1</v>
      </c>
      <c r="O7" s="17">
        <v>3.125E-2</v>
      </c>
      <c r="P7" s="16">
        <v>1</v>
      </c>
      <c r="Q7" s="17">
        <v>5.8823529411764691E-2</v>
      </c>
      <c r="R7" s="16">
        <v>1</v>
      </c>
      <c r="S7" s="17">
        <v>2.2222222222222223E-2</v>
      </c>
      <c r="T7" s="16">
        <v>5030</v>
      </c>
      <c r="U7" s="17">
        <v>4.82111864941622E-2</v>
      </c>
    </row>
    <row r="8" spans="1:21" x14ac:dyDescent="0.25">
      <c r="A8" s="90" t="s">
        <v>23</v>
      </c>
      <c r="B8" s="16">
        <v>4711</v>
      </c>
      <c r="C8" s="17">
        <v>4.9721298160901629E-2</v>
      </c>
      <c r="D8" s="16">
        <v>306</v>
      </c>
      <c r="E8" s="17">
        <v>5.192601391481419E-2</v>
      </c>
      <c r="F8" s="16">
        <v>322</v>
      </c>
      <c r="G8" s="17">
        <v>7.6321403176108082E-2</v>
      </c>
      <c r="H8" s="16">
        <v>54</v>
      </c>
      <c r="I8" s="17">
        <v>5.0185873605947957E-2</v>
      </c>
      <c r="J8" s="16">
        <v>2</v>
      </c>
      <c r="K8" s="17">
        <v>2.5974025974025972E-2</v>
      </c>
      <c r="L8" s="16">
        <v>12</v>
      </c>
      <c r="M8" s="17">
        <v>7.1428571428571425E-2</v>
      </c>
      <c r="N8" s="16">
        <v>1</v>
      </c>
      <c r="O8" s="17">
        <v>3.125E-2</v>
      </c>
      <c r="P8" s="16">
        <v>2</v>
      </c>
      <c r="Q8" s="17">
        <v>0.11764705882352938</v>
      </c>
      <c r="R8" s="16">
        <v>3</v>
      </c>
      <c r="S8" s="17">
        <v>4.4444444444444446E-2</v>
      </c>
      <c r="T8" s="16">
        <v>5413</v>
      </c>
      <c r="U8" s="17">
        <v>5.0982171031871255E-2</v>
      </c>
    </row>
    <row r="9" spans="1:21" x14ac:dyDescent="0.25">
      <c r="A9" s="90" t="s">
        <v>24</v>
      </c>
      <c r="B9" s="16">
        <v>3650</v>
      </c>
      <c r="C9" s="17">
        <v>3.8706734460008232E-2</v>
      </c>
      <c r="D9" s="16">
        <v>216</v>
      </c>
      <c r="E9" s="17">
        <v>3.6653656881045306E-2</v>
      </c>
      <c r="F9" s="16">
        <v>238</v>
      </c>
      <c r="G9" s="17">
        <v>5.641147191277554E-2</v>
      </c>
      <c r="H9" s="16">
        <v>57</v>
      </c>
      <c r="I9" s="17">
        <v>5.297397769516729E-2</v>
      </c>
      <c r="J9" s="16">
        <v>1</v>
      </c>
      <c r="K9" s="17">
        <v>1.2987012987012986E-2</v>
      </c>
      <c r="L9" s="16">
        <v>3</v>
      </c>
      <c r="M9" s="17">
        <v>1.7857142857142856E-2</v>
      </c>
      <c r="N9" s="16">
        <v>0</v>
      </c>
      <c r="O9" s="17">
        <v>0</v>
      </c>
      <c r="P9" s="16">
        <v>0</v>
      </c>
      <c r="Q9" s="17">
        <v>0</v>
      </c>
      <c r="R9" s="16">
        <v>1</v>
      </c>
      <c r="S9" s="17">
        <v>2.2222222222222223E-2</v>
      </c>
      <c r="T9" s="16">
        <v>4166</v>
      </c>
      <c r="U9" s="17">
        <v>3.9395313979173244E-2</v>
      </c>
    </row>
    <row r="10" spans="1:21" x14ac:dyDescent="0.25">
      <c r="A10" s="90" t="s">
        <v>25</v>
      </c>
      <c r="B10" s="16">
        <v>3372</v>
      </c>
      <c r="C10" s="17">
        <v>3.5313358774379459E-2</v>
      </c>
      <c r="D10" s="16">
        <v>222</v>
      </c>
      <c r="E10" s="17">
        <v>3.7671814016629897E-2</v>
      </c>
      <c r="F10" s="16">
        <v>120</v>
      </c>
      <c r="G10" s="17">
        <v>2.844275894761792E-2</v>
      </c>
      <c r="H10" s="16">
        <v>29</v>
      </c>
      <c r="I10" s="17">
        <v>2.6951672862453532E-2</v>
      </c>
      <c r="J10" s="16">
        <v>3</v>
      </c>
      <c r="K10" s="17">
        <v>3.8961038961038967E-2</v>
      </c>
      <c r="L10" s="16">
        <v>4</v>
      </c>
      <c r="M10" s="17">
        <v>2.3809523809523808E-2</v>
      </c>
      <c r="N10" s="16">
        <v>3</v>
      </c>
      <c r="O10" s="17">
        <v>9.375E-2</v>
      </c>
      <c r="P10" s="16">
        <v>0</v>
      </c>
      <c r="Q10" s="17">
        <v>0</v>
      </c>
      <c r="R10" s="16">
        <v>1</v>
      </c>
      <c r="S10" s="17">
        <v>2.2222222222222223E-2</v>
      </c>
      <c r="T10" s="16">
        <v>3754</v>
      </c>
      <c r="U10" s="17">
        <v>3.5066266961186497E-2</v>
      </c>
    </row>
    <row r="11" spans="1:21" x14ac:dyDescent="0.25">
      <c r="A11" s="90" t="s">
        <v>26</v>
      </c>
      <c r="B11" s="16">
        <v>2055</v>
      </c>
      <c r="C11" s="17">
        <v>2.1973498292186332E-2</v>
      </c>
      <c r="D11" s="16">
        <v>110</v>
      </c>
      <c r="E11" s="17">
        <v>1.8666214152384186E-2</v>
      </c>
      <c r="F11" s="16">
        <v>104</v>
      </c>
      <c r="G11" s="17">
        <v>2.4650391087935531E-2</v>
      </c>
      <c r="H11" s="16">
        <v>24</v>
      </c>
      <c r="I11" s="17">
        <v>2.2304832713754649E-2</v>
      </c>
      <c r="J11" s="16">
        <v>1</v>
      </c>
      <c r="K11" s="17">
        <v>1.2987012987012986E-2</v>
      </c>
      <c r="L11" s="16">
        <v>3</v>
      </c>
      <c r="M11" s="17">
        <v>1.7857142857142856E-2</v>
      </c>
      <c r="N11" s="16">
        <v>0</v>
      </c>
      <c r="O11" s="17">
        <v>0</v>
      </c>
      <c r="P11" s="16">
        <v>0</v>
      </c>
      <c r="Q11" s="17">
        <v>0</v>
      </c>
      <c r="R11" s="16">
        <v>3</v>
      </c>
      <c r="S11" s="17">
        <v>4.4444444444444446E-2</v>
      </c>
      <c r="T11" s="16">
        <v>2300</v>
      </c>
      <c r="U11" s="17">
        <v>2.1881902808456932E-2</v>
      </c>
    </row>
    <row r="12" spans="1:21" x14ac:dyDescent="0.25">
      <c r="A12" s="90" t="s">
        <v>27</v>
      </c>
      <c r="B12" s="16">
        <v>2681</v>
      </c>
      <c r="C12" s="17">
        <v>2.8626739800402756E-2</v>
      </c>
      <c r="D12" s="16">
        <v>82</v>
      </c>
      <c r="E12" s="17">
        <v>1.3914814186322755E-2</v>
      </c>
      <c r="F12" s="16">
        <v>137</v>
      </c>
      <c r="G12" s="17">
        <v>3.2472149798530456E-2</v>
      </c>
      <c r="H12" s="16">
        <v>46</v>
      </c>
      <c r="I12" s="17">
        <v>4.2750929368029739E-2</v>
      </c>
      <c r="J12" s="16">
        <v>1</v>
      </c>
      <c r="K12" s="17">
        <v>1.2987012987012986E-2</v>
      </c>
      <c r="L12" s="16">
        <v>7</v>
      </c>
      <c r="M12" s="17">
        <v>4.1666666666666657E-2</v>
      </c>
      <c r="N12" s="16">
        <v>2</v>
      </c>
      <c r="O12" s="17">
        <v>6.25E-2</v>
      </c>
      <c r="P12" s="16">
        <v>0</v>
      </c>
      <c r="Q12" s="17">
        <v>0</v>
      </c>
      <c r="R12" s="16">
        <v>0</v>
      </c>
      <c r="S12" s="17">
        <v>0</v>
      </c>
      <c r="T12" s="16">
        <v>2956</v>
      </c>
      <c r="U12" s="17">
        <v>2.8084569264752286E-2</v>
      </c>
    </row>
    <row r="13" spans="1:21" x14ac:dyDescent="0.25">
      <c r="A13" s="90" t="s">
        <v>28</v>
      </c>
      <c r="B13" s="16">
        <v>708</v>
      </c>
      <c r="C13" s="17">
        <v>7.4097973987828358E-3</v>
      </c>
      <c r="D13" s="16">
        <v>30</v>
      </c>
      <c r="E13" s="17">
        <v>5.0907856779229595E-3</v>
      </c>
      <c r="F13" s="16">
        <v>32</v>
      </c>
      <c r="G13" s="17">
        <v>7.5847357193647783E-3</v>
      </c>
      <c r="H13" s="16">
        <v>6</v>
      </c>
      <c r="I13" s="17">
        <v>5.5762081784386623E-3</v>
      </c>
      <c r="J13" s="16">
        <v>1</v>
      </c>
      <c r="K13" s="17">
        <v>1.2987012987012986E-2</v>
      </c>
      <c r="L13" s="16">
        <v>4</v>
      </c>
      <c r="M13" s="17">
        <v>2.3809523809523808E-2</v>
      </c>
      <c r="N13" s="16">
        <v>0</v>
      </c>
      <c r="O13" s="17">
        <v>0</v>
      </c>
      <c r="P13" s="16">
        <v>0</v>
      </c>
      <c r="Q13" s="17">
        <v>0</v>
      </c>
      <c r="R13" s="16">
        <v>3</v>
      </c>
      <c r="S13" s="17">
        <v>6.666666666666668E-2</v>
      </c>
      <c r="T13" s="16">
        <v>784</v>
      </c>
      <c r="U13" s="17">
        <v>7.3169769643420639E-3</v>
      </c>
    </row>
    <row r="14" spans="1:21" x14ac:dyDescent="0.25">
      <c r="A14" s="90" t="s">
        <v>29</v>
      </c>
      <c r="B14" s="16">
        <v>1415</v>
      </c>
      <c r="C14" s="17">
        <v>1.5108866167488123E-2</v>
      </c>
      <c r="D14" s="16">
        <v>61</v>
      </c>
      <c r="E14" s="17">
        <v>1.0351264211776684E-2</v>
      </c>
      <c r="F14" s="16">
        <v>43</v>
      </c>
      <c r="G14" s="17">
        <v>1.0191988622896421E-2</v>
      </c>
      <c r="H14" s="16">
        <v>21</v>
      </c>
      <c r="I14" s="17">
        <v>1.9516728624535316E-2</v>
      </c>
      <c r="J14" s="16">
        <v>2</v>
      </c>
      <c r="K14" s="17">
        <v>2.5974025974025972E-2</v>
      </c>
      <c r="L14" s="16">
        <v>4</v>
      </c>
      <c r="M14" s="17">
        <v>2.3809523809523808E-2</v>
      </c>
      <c r="N14" s="16">
        <v>0</v>
      </c>
      <c r="O14" s="17">
        <v>0</v>
      </c>
      <c r="P14" s="16">
        <v>0</v>
      </c>
      <c r="Q14" s="17">
        <v>0</v>
      </c>
      <c r="R14" s="16">
        <v>0</v>
      </c>
      <c r="S14" s="17">
        <v>0</v>
      </c>
      <c r="T14" s="16">
        <v>1546</v>
      </c>
      <c r="U14" s="17">
        <v>1.4683259703376462E-2</v>
      </c>
    </row>
    <row r="15" spans="1:21" x14ac:dyDescent="0.25">
      <c r="A15" s="90" t="s">
        <v>30</v>
      </c>
      <c r="B15" s="16">
        <v>3350</v>
      </c>
      <c r="C15" s="17">
        <v>3.5992033911505211E-2</v>
      </c>
      <c r="D15" s="16">
        <v>155</v>
      </c>
      <c r="E15" s="17">
        <v>2.6302392669268624E-2</v>
      </c>
      <c r="F15" s="16">
        <v>97</v>
      </c>
      <c r="G15" s="17">
        <v>2.2991230149324485E-2</v>
      </c>
      <c r="H15" s="16">
        <v>46</v>
      </c>
      <c r="I15" s="17">
        <v>4.2750929368029739E-2</v>
      </c>
      <c r="J15" s="16">
        <v>0</v>
      </c>
      <c r="K15" s="17">
        <v>0</v>
      </c>
      <c r="L15" s="16">
        <v>9</v>
      </c>
      <c r="M15" s="17">
        <v>5.3571428571428568E-2</v>
      </c>
      <c r="N15" s="16">
        <v>3</v>
      </c>
      <c r="O15" s="17">
        <v>9.375E-2</v>
      </c>
      <c r="P15" s="16">
        <v>1</v>
      </c>
      <c r="Q15" s="17">
        <v>5.8823529411764691E-2</v>
      </c>
      <c r="R15" s="16">
        <v>2</v>
      </c>
      <c r="S15" s="17">
        <v>4.4444444444444446E-2</v>
      </c>
      <c r="T15" s="16">
        <v>3663</v>
      </c>
      <c r="U15" s="17">
        <v>3.4987377721678765E-2</v>
      </c>
    </row>
    <row r="16" spans="1:21" x14ac:dyDescent="0.25">
      <c r="A16" s="90" t="s">
        <v>31</v>
      </c>
      <c r="B16" s="16">
        <v>1515</v>
      </c>
      <c r="C16" s="17">
        <v>1.6243700003337747E-2</v>
      </c>
      <c r="D16" s="16">
        <v>44</v>
      </c>
      <c r="E16" s="17">
        <v>7.4664856609536721E-3</v>
      </c>
      <c r="F16" s="16">
        <v>53</v>
      </c>
      <c r="G16" s="17">
        <v>1.2562218535197914E-2</v>
      </c>
      <c r="H16" s="16">
        <v>21</v>
      </c>
      <c r="I16" s="17">
        <v>1.9516728624535316E-2</v>
      </c>
      <c r="J16" s="16">
        <v>0</v>
      </c>
      <c r="K16" s="17">
        <v>0</v>
      </c>
      <c r="L16" s="16">
        <v>1</v>
      </c>
      <c r="M16" s="17">
        <v>5.9523809523809521E-3</v>
      </c>
      <c r="N16" s="16">
        <v>0</v>
      </c>
      <c r="O16" s="17">
        <v>0</v>
      </c>
      <c r="P16" s="16">
        <v>0</v>
      </c>
      <c r="Q16" s="17">
        <v>0</v>
      </c>
      <c r="R16" s="16">
        <v>0</v>
      </c>
      <c r="S16" s="17">
        <v>0</v>
      </c>
      <c r="T16" s="16">
        <v>1634</v>
      </c>
      <c r="U16" s="17">
        <v>1.5570763647838435E-2</v>
      </c>
    </row>
    <row r="17" spans="1:21" x14ac:dyDescent="0.25">
      <c r="A17" s="90" t="s">
        <v>32</v>
      </c>
      <c r="B17" s="16">
        <v>2013</v>
      </c>
      <c r="C17" s="17">
        <v>2.1584094524983034E-2</v>
      </c>
      <c r="D17" s="16">
        <v>109</v>
      </c>
      <c r="E17" s="17">
        <v>1.8496521296453416E-2</v>
      </c>
      <c r="F17" s="16">
        <v>68</v>
      </c>
      <c r="G17" s="17">
        <v>1.6117563403650153E-2</v>
      </c>
      <c r="H17" s="16">
        <v>21</v>
      </c>
      <c r="I17" s="17">
        <v>1.9516728624535316E-2</v>
      </c>
      <c r="J17" s="16">
        <v>1</v>
      </c>
      <c r="K17" s="17">
        <v>1.2987012987012986E-2</v>
      </c>
      <c r="L17" s="16">
        <v>3</v>
      </c>
      <c r="M17" s="17">
        <v>1.7857142857142856E-2</v>
      </c>
      <c r="N17" s="16">
        <v>0</v>
      </c>
      <c r="O17" s="17">
        <v>0</v>
      </c>
      <c r="P17" s="16">
        <v>0</v>
      </c>
      <c r="Q17" s="17">
        <v>0</v>
      </c>
      <c r="R17" s="16">
        <v>0</v>
      </c>
      <c r="S17" s="17">
        <v>0</v>
      </c>
      <c r="T17" s="16">
        <v>2215</v>
      </c>
      <c r="U17" s="17">
        <v>2.1122593878195019E-2</v>
      </c>
    </row>
    <row r="18" spans="1:21" x14ac:dyDescent="0.25">
      <c r="A18" s="90" t="s">
        <v>33</v>
      </c>
      <c r="B18" s="16">
        <v>1120</v>
      </c>
      <c r="C18" s="17">
        <v>1.1993636029861705E-2</v>
      </c>
      <c r="D18" s="16">
        <v>56</v>
      </c>
      <c r="E18" s="17">
        <v>9.5027999321228573E-3</v>
      </c>
      <c r="F18" s="16">
        <v>63</v>
      </c>
      <c r="G18" s="17">
        <v>1.4932448447499408E-2</v>
      </c>
      <c r="H18" s="16">
        <v>16</v>
      </c>
      <c r="I18" s="17">
        <v>1.4869888475836431E-2</v>
      </c>
      <c r="J18" s="16">
        <v>1</v>
      </c>
      <c r="K18" s="17">
        <v>1.2987012987012986E-2</v>
      </c>
      <c r="L18" s="16">
        <v>4</v>
      </c>
      <c r="M18" s="17">
        <v>2.3809523809523808E-2</v>
      </c>
      <c r="N18" s="16">
        <v>0</v>
      </c>
      <c r="O18" s="17">
        <v>0</v>
      </c>
      <c r="P18" s="16">
        <v>0</v>
      </c>
      <c r="Q18" s="17">
        <v>0</v>
      </c>
      <c r="R18" s="16">
        <v>3</v>
      </c>
      <c r="S18" s="17">
        <v>6.666666666666668E-2</v>
      </c>
      <c r="T18" s="16">
        <v>1263</v>
      </c>
      <c r="U18" s="17">
        <v>1.2040470179867466E-2</v>
      </c>
    </row>
    <row r="19" spans="1:21" x14ac:dyDescent="0.25">
      <c r="A19" s="90" t="s">
        <v>34</v>
      </c>
      <c r="B19" s="16">
        <v>524</v>
      </c>
      <c r="C19" s="17">
        <v>5.6519175354079292E-3</v>
      </c>
      <c r="D19" s="16">
        <v>17</v>
      </c>
      <c r="E19" s="17">
        <v>2.8847785508230102E-3</v>
      </c>
      <c r="F19" s="16">
        <v>24</v>
      </c>
      <c r="G19" s="17">
        <v>5.6885517895235837E-3</v>
      </c>
      <c r="H19" s="16">
        <v>9</v>
      </c>
      <c r="I19" s="17">
        <v>8.3643122676579917E-3</v>
      </c>
      <c r="J19" s="16">
        <v>0</v>
      </c>
      <c r="K19" s="17">
        <v>0</v>
      </c>
      <c r="L19" s="16">
        <v>0</v>
      </c>
      <c r="M19" s="17">
        <v>0</v>
      </c>
      <c r="N19" s="16">
        <v>0</v>
      </c>
      <c r="O19" s="17">
        <v>0</v>
      </c>
      <c r="P19" s="16">
        <v>0</v>
      </c>
      <c r="Q19" s="17">
        <v>0</v>
      </c>
      <c r="R19" s="16">
        <v>1</v>
      </c>
      <c r="S19" s="17">
        <v>2.2222222222222223E-2</v>
      </c>
      <c r="T19" s="16">
        <v>575</v>
      </c>
      <c r="U19" s="17">
        <v>5.5123856106027132E-3</v>
      </c>
    </row>
    <row r="20" spans="1:21" x14ac:dyDescent="0.25">
      <c r="A20" s="90" t="s">
        <v>35</v>
      </c>
      <c r="B20" s="16">
        <v>2522</v>
      </c>
      <c r="C20" s="17">
        <v>2.6713098430146527E-2</v>
      </c>
      <c r="D20" s="16">
        <v>174</v>
      </c>
      <c r="E20" s="17">
        <v>2.9526556931953166E-2</v>
      </c>
      <c r="F20" s="16">
        <v>109</v>
      </c>
      <c r="G20" s="17">
        <v>2.5835506044086274E-2</v>
      </c>
      <c r="H20" s="16">
        <v>28</v>
      </c>
      <c r="I20" s="17">
        <v>2.6022304832713755E-2</v>
      </c>
      <c r="J20" s="16">
        <v>1</v>
      </c>
      <c r="K20" s="17">
        <v>1.2987012987012986E-2</v>
      </c>
      <c r="L20" s="16">
        <v>6</v>
      </c>
      <c r="M20" s="17">
        <v>3.5714285714285712E-2</v>
      </c>
      <c r="N20" s="16">
        <v>0</v>
      </c>
      <c r="O20" s="17">
        <v>0</v>
      </c>
      <c r="P20" s="16">
        <v>0</v>
      </c>
      <c r="Q20" s="17">
        <v>0</v>
      </c>
      <c r="R20" s="16">
        <v>0</v>
      </c>
      <c r="S20" s="17">
        <v>0</v>
      </c>
      <c r="T20" s="16">
        <v>2840</v>
      </c>
      <c r="U20" s="17">
        <v>2.6812480277690131E-2</v>
      </c>
    </row>
    <row r="21" spans="1:21" x14ac:dyDescent="0.25">
      <c r="A21" s="90" t="s">
        <v>36</v>
      </c>
      <c r="B21" s="16">
        <v>1961</v>
      </c>
      <c r="C21" s="17">
        <v>2.0916545209777371E-2</v>
      </c>
      <c r="D21" s="16">
        <v>118</v>
      </c>
      <c r="E21" s="17">
        <v>2.0023756999830306E-2</v>
      </c>
      <c r="F21" s="16">
        <v>77</v>
      </c>
      <c r="G21" s="17">
        <v>1.8250770324721503E-2</v>
      </c>
      <c r="H21" s="16">
        <v>20</v>
      </c>
      <c r="I21" s="17">
        <v>1.858736059479554E-2</v>
      </c>
      <c r="J21" s="16">
        <v>1</v>
      </c>
      <c r="K21" s="17">
        <v>1.2987012987012986E-2</v>
      </c>
      <c r="L21" s="16">
        <v>6</v>
      </c>
      <c r="M21" s="17">
        <v>3.5714285714285712E-2</v>
      </c>
      <c r="N21" s="16">
        <v>0</v>
      </c>
      <c r="O21" s="17">
        <v>0</v>
      </c>
      <c r="P21" s="16">
        <v>2</v>
      </c>
      <c r="Q21" s="17">
        <v>0.11764705882352938</v>
      </c>
      <c r="R21" s="16">
        <v>1</v>
      </c>
      <c r="S21" s="17">
        <v>2.2222222222222223E-2</v>
      </c>
      <c r="T21" s="16">
        <v>2186</v>
      </c>
      <c r="U21" s="17">
        <v>2.0757731145471758E-2</v>
      </c>
    </row>
    <row r="22" spans="1:21" x14ac:dyDescent="0.25">
      <c r="A22" s="90" t="s">
        <v>37</v>
      </c>
      <c r="B22" s="16">
        <v>994</v>
      </c>
      <c r="C22" s="17">
        <v>1.0636285755610198E-2</v>
      </c>
      <c r="D22" s="16">
        <v>63</v>
      </c>
      <c r="E22" s="17">
        <v>1.0690649923638213E-2</v>
      </c>
      <c r="F22" s="16">
        <v>46</v>
      </c>
      <c r="G22" s="17">
        <v>1.0903057596586869E-2</v>
      </c>
      <c r="H22" s="16">
        <v>8</v>
      </c>
      <c r="I22" s="17">
        <v>7.4349442379182153E-3</v>
      </c>
      <c r="J22" s="16">
        <v>0</v>
      </c>
      <c r="K22" s="17">
        <v>0</v>
      </c>
      <c r="L22" s="16">
        <v>1</v>
      </c>
      <c r="M22" s="17">
        <v>5.9523809523809521E-3</v>
      </c>
      <c r="N22" s="16">
        <v>0</v>
      </c>
      <c r="O22" s="17">
        <v>0</v>
      </c>
      <c r="P22" s="16">
        <v>0</v>
      </c>
      <c r="Q22" s="17">
        <v>0</v>
      </c>
      <c r="R22" s="16">
        <v>1</v>
      </c>
      <c r="S22" s="17">
        <v>2.2222222222222223E-2</v>
      </c>
      <c r="T22" s="16">
        <v>1113</v>
      </c>
      <c r="U22" s="17">
        <v>1.0600741558851373E-2</v>
      </c>
    </row>
    <row r="23" spans="1:21" x14ac:dyDescent="0.25">
      <c r="A23" s="90" t="s">
        <v>38</v>
      </c>
      <c r="B23" s="16">
        <v>3716</v>
      </c>
      <c r="C23" s="17">
        <v>3.9507793638255025E-2</v>
      </c>
      <c r="D23" s="16">
        <v>172</v>
      </c>
      <c r="E23" s="17">
        <v>2.9187171220091634E-2</v>
      </c>
      <c r="F23" s="16">
        <v>145</v>
      </c>
      <c r="G23" s="17">
        <v>3.4368333728371649E-2</v>
      </c>
      <c r="H23" s="16">
        <v>40</v>
      </c>
      <c r="I23" s="17">
        <v>3.717472118959108E-2</v>
      </c>
      <c r="J23" s="16">
        <v>1</v>
      </c>
      <c r="K23" s="17">
        <v>1.2987012987012986E-2</v>
      </c>
      <c r="L23" s="16">
        <v>8</v>
      </c>
      <c r="M23" s="17">
        <v>4.7619047619047616E-2</v>
      </c>
      <c r="N23" s="16">
        <v>2</v>
      </c>
      <c r="O23" s="17">
        <v>6.25E-2</v>
      </c>
      <c r="P23" s="16">
        <v>0</v>
      </c>
      <c r="Q23" s="17">
        <v>0</v>
      </c>
      <c r="R23" s="16">
        <v>1</v>
      </c>
      <c r="S23" s="17">
        <v>2.2222222222222223E-2</v>
      </c>
      <c r="T23" s="16">
        <v>4085</v>
      </c>
      <c r="U23" s="17">
        <v>3.8655727358788264E-2</v>
      </c>
    </row>
    <row r="24" spans="1:21" x14ac:dyDescent="0.25">
      <c r="A24" s="90" t="s">
        <v>39</v>
      </c>
      <c r="B24" s="16">
        <v>1146</v>
      </c>
      <c r="C24" s="17">
        <v>1.2116020070982746E-2</v>
      </c>
      <c r="D24" s="16">
        <v>77</v>
      </c>
      <c r="E24" s="17">
        <v>1.3066349906668925E-2</v>
      </c>
      <c r="F24" s="16">
        <v>48</v>
      </c>
      <c r="G24" s="17">
        <v>1.1377103579047167E-2</v>
      </c>
      <c r="H24" s="16">
        <v>15</v>
      </c>
      <c r="I24" s="17">
        <v>1.3940520446096654E-2</v>
      </c>
      <c r="J24" s="16">
        <v>0</v>
      </c>
      <c r="K24" s="17">
        <v>0</v>
      </c>
      <c r="L24" s="16">
        <v>1</v>
      </c>
      <c r="M24" s="17">
        <v>5.9523809523809521E-3</v>
      </c>
      <c r="N24" s="16">
        <v>1</v>
      </c>
      <c r="O24" s="17">
        <v>3.125E-2</v>
      </c>
      <c r="P24" s="16">
        <v>2</v>
      </c>
      <c r="Q24" s="17">
        <v>0.11764705882352938</v>
      </c>
      <c r="R24" s="16">
        <v>2</v>
      </c>
      <c r="S24" s="17">
        <v>4.4444444444444446E-2</v>
      </c>
      <c r="T24" s="16">
        <v>1292</v>
      </c>
      <c r="U24" s="17">
        <v>1.2178526349005996E-2</v>
      </c>
    </row>
    <row r="25" spans="1:21" x14ac:dyDescent="0.25">
      <c r="A25" s="90" t="s">
        <v>40</v>
      </c>
      <c r="B25" s="16">
        <v>2497</v>
      </c>
      <c r="C25" s="17">
        <v>2.6779853361667095E-2</v>
      </c>
      <c r="D25" s="16">
        <v>162</v>
      </c>
      <c r="E25" s="17">
        <v>2.7490242660783978E-2</v>
      </c>
      <c r="F25" s="16">
        <v>121</v>
      </c>
      <c r="G25" s="17">
        <v>2.8679781938848067E-2</v>
      </c>
      <c r="H25" s="16">
        <v>24</v>
      </c>
      <c r="I25" s="17">
        <v>2.2304832713754649E-2</v>
      </c>
      <c r="J25" s="16">
        <v>1</v>
      </c>
      <c r="K25" s="17">
        <v>1.2987012987012986E-2</v>
      </c>
      <c r="L25" s="16">
        <v>1</v>
      </c>
      <c r="M25" s="17">
        <v>5.9523809523809521E-3</v>
      </c>
      <c r="N25" s="16">
        <v>0</v>
      </c>
      <c r="O25" s="17">
        <v>0</v>
      </c>
      <c r="P25" s="16">
        <v>1</v>
      </c>
      <c r="Q25" s="17">
        <v>5.8823529411764691E-2</v>
      </c>
      <c r="R25" s="16">
        <v>0</v>
      </c>
      <c r="S25" s="17">
        <v>0</v>
      </c>
      <c r="T25" s="16">
        <v>2807</v>
      </c>
      <c r="U25" s="17">
        <v>2.6792757967813191E-2</v>
      </c>
    </row>
    <row r="26" spans="1:21" x14ac:dyDescent="0.25">
      <c r="A26" s="90" t="s">
        <v>41</v>
      </c>
      <c r="B26" s="16">
        <v>1001</v>
      </c>
      <c r="C26" s="17">
        <v>1.0725292330970949E-2</v>
      </c>
      <c r="D26" s="16">
        <v>70</v>
      </c>
      <c r="E26" s="17">
        <v>1.1878499915153572E-2</v>
      </c>
      <c r="F26" s="16">
        <v>57</v>
      </c>
      <c r="G26" s="17">
        <v>1.3510310500118512E-2</v>
      </c>
      <c r="H26" s="16">
        <v>16</v>
      </c>
      <c r="I26" s="17">
        <v>1.4869888475836431E-2</v>
      </c>
      <c r="J26" s="16">
        <v>0</v>
      </c>
      <c r="K26" s="17">
        <v>0</v>
      </c>
      <c r="L26" s="16">
        <v>4</v>
      </c>
      <c r="M26" s="17">
        <v>2.3809523809523808E-2</v>
      </c>
      <c r="N26" s="16">
        <v>1</v>
      </c>
      <c r="O26" s="17">
        <v>3.125E-2</v>
      </c>
      <c r="P26" s="16">
        <v>0</v>
      </c>
      <c r="Q26" s="17">
        <v>0</v>
      </c>
      <c r="R26" s="16">
        <v>0</v>
      </c>
      <c r="S26" s="17">
        <v>0</v>
      </c>
      <c r="T26" s="16">
        <v>1149</v>
      </c>
      <c r="U26" s="17">
        <v>1.0965604291574629E-2</v>
      </c>
    </row>
    <row r="27" spans="1:21" x14ac:dyDescent="0.25">
      <c r="A27" s="90" t="s">
        <v>42</v>
      </c>
      <c r="B27" s="16">
        <v>3070</v>
      </c>
      <c r="C27" s="17">
        <v>3.2687664801237186E-2</v>
      </c>
      <c r="D27" s="16">
        <v>206</v>
      </c>
      <c r="E27" s="17">
        <v>3.4956728321737657E-2</v>
      </c>
      <c r="F27" s="16">
        <v>171</v>
      </c>
      <c r="G27" s="17">
        <v>4.0530931500355534E-2</v>
      </c>
      <c r="H27" s="16">
        <v>34</v>
      </c>
      <c r="I27" s="17">
        <v>3.1598513011152414E-2</v>
      </c>
      <c r="J27" s="16">
        <v>3</v>
      </c>
      <c r="K27" s="17">
        <v>3.8961038961038967E-2</v>
      </c>
      <c r="L27" s="16">
        <v>5</v>
      </c>
      <c r="M27" s="17">
        <v>2.9761904761904757E-2</v>
      </c>
      <c r="N27" s="16">
        <v>1</v>
      </c>
      <c r="O27" s="17">
        <v>3.125E-2</v>
      </c>
      <c r="P27" s="16">
        <v>2</v>
      </c>
      <c r="Q27" s="17">
        <v>0.11764705882352938</v>
      </c>
      <c r="R27" s="16">
        <v>0</v>
      </c>
      <c r="S27" s="17">
        <v>0</v>
      </c>
      <c r="T27" s="16">
        <v>3492</v>
      </c>
      <c r="U27" s="17">
        <v>3.3133480593247083E-2</v>
      </c>
    </row>
    <row r="28" spans="1:21" x14ac:dyDescent="0.25">
      <c r="A28" s="90" t="s">
        <v>43</v>
      </c>
      <c r="B28" s="16">
        <v>1734</v>
      </c>
      <c r="C28" s="17">
        <v>1.8568996784637463E-2</v>
      </c>
      <c r="D28" s="16">
        <v>124</v>
      </c>
      <c r="E28" s="17">
        <v>2.10419141354149E-2</v>
      </c>
      <c r="F28" s="16">
        <v>83</v>
      </c>
      <c r="G28" s="17">
        <v>1.9672908272102396E-2</v>
      </c>
      <c r="H28" s="16">
        <v>24</v>
      </c>
      <c r="I28" s="17">
        <v>2.2304832713754649E-2</v>
      </c>
      <c r="J28" s="16">
        <v>3</v>
      </c>
      <c r="K28" s="17">
        <v>3.8961038961038967E-2</v>
      </c>
      <c r="L28" s="16">
        <v>2</v>
      </c>
      <c r="M28" s="17">
        <v>1.1904761904761904E-2</v>
      </c>
      <c r="N28" s="16">
        <v>1</v>
      </c>
      <c r="O28" s="17">
        <v>3.125E-2</v>
      </c>
      <c r="P28" s="16">
        <v>0</v>
      </c>
      <c r="Q28" s="17">
        <v>0</v>
      </c>
      <c r="R28" s="16">
        <v>2</v>
      </c>
      <c r="S28" s="17">
        <v>4.4444444444444446E-2</v>
      </c>
      <c r="T28" s="16">
        <v>1973</v>
      </c>
      <c r="U28" s="17">
        <v>1.8815083622593879E-2</v>
      </c>
    </row>
    <row r="29" spans="1:21" x14ac:dyDescent="0.25">
      <c r="A29" s="91" t="s">
        <v>161</v>
      </c>
      <c r="B29" s="16">
        <v>945</v>
      </c>
      <c r="C29" s="17">
        <v>1.0202378700726515E-2</v>
      </c>
      <c r="D29" s="16">
        <v>61</v>
      </c>
      <c r="E29" s="17">
        <v>1.0351264211776684E-2</v>
      </c>
      <c r="F29" s="16">
        <v>68</v>
      </c>
      <c r="G29" s="17">
        <v>1.6117563403650153E-2</v>
      </c>
      <c r="H29" s="16">
        <v>11</v>
      </c>
      <c r="I29" s="17">
        <v>1.0223048327137546E-2</v>
      </c>
      <c r="J29" s="16">
        <v>2</v>
      </c>
      <c r="K29" s="17">
        <v>2.5974025974025972E-2</v>
      </c>
      <c r="L29" s="16">
        <v>1</v>
      </c>
      <c r="M29" s="17">
        <v>5.9523809523809521E-3</v>
      </c>
      <c r="N29" s="16">
        <v>0</v>
      </c>
      <c r="O29" s="17">
        <v>0</v>
      </c>
      <c r="P29" s="16">
        <v>0</v>
      </c>
      <c r="Q29" s="17">
        <v>0</v>
      </c>
      <c r="R29" s="16">
        <v>0</v>
      </c>
      <c r="S29" s="17">
        <v>0</v>
      </c>
      <c r="T29" s="16">
        <v>1088</v>
      </c>
      <c r="U29" s="17">
        <v>1.0452824234774376E-2</v>
      </c>
    </row>
    <row r="30" spans="1:21" x14ac:dyDescent="0.25">
      <c r="A30" s="91" t="s">
        <v>44</v>
      </c>
      <c r="B30" s="16">
        <v>791</v>
      </c>
      <c r="C30" s="17">
        <v>8.3221147962305713E-3</v>
      </c>
      <c r="D30" s="16">
        <v>54</v>
      </c>
      <c r="E30" s="17">
        <v>9.1634142202613265E-3</v>
      </c>
      <c r="F30" s="16">
        <v>40</v>
      </c>
      <c r="G30" s="17">
        <v>9.4809196492059728E-3</v>
      </c>
      <c r="H30" s="16">
        <v>11</v>
      </c>
      <c r="I30" s="17">
        <v>1.0223048327137546E-2</v>
      </c>
      <c r="J30" s="16">
        <v>3</v>
      </c>
      <c r="K30" s="17">
        <v>3.8961038961038967E-2</v>
      </c>
      <c r="L30" s="16">
        <v>1</v>
      </c>
      <c r="M30" s="17">
        <v>5.9523809523809521E-3</v>
      </c>
      <c r="N30" s="16">
        <v>1</v>
      </c>
      <c r="O30" s="17">
        <v>3.125E-2</v>
      </c>
      <c r="P30" s="16">
        <v>0</v>
      </c>
      <c r="Q30" s="17">
        <v>0</v>
      </c>
      <c r="R30" s="16">
        <v>0</v>
      </c>
      <c r="S30" s="17">
        <v>0</v>
      </c>
      <c r="T30" s="16">
        <v>901</v>
      </c>
      <c r="U30" s="17">
        <v>8.4608709372041655E-3</v>
      </c>
    </row>
    <row r="31" spans="1:21" x14ac:dyDescent="0.25">
      <c r="A31" s="91" t="s">
        <v>45</v>
      </c>
      <c r="B31" s="16">
        <v>656</v>
      </c>
      <c r="C31" s="17">
        <v>6.9647645219790598E-3</v>
      </c>
      <c r="D31" s="16">
        <v>48</v>
      </c>
      <c r="E31" s="17">
        <v>8.1452570846767356E-3</v>
      </c>
      <c r="F31" s="16">
        <v>36</v>
      </c>
      <c r="G31" s="17">
        <v>8.5328276842853764E-3</v>
      </c>
      <c r="H31" s="16">
        <v>18</v>
      </c>
      <c r="I31" s="17">
        <v>1.6728624535315983E-2</v>
      </c>
      <c r="J31" s="16">
        <v>2</v>
      </c>
      <c r="K31" s="17">
        <v>2.5974025974025972E-2</v>
      </c>
      <c r="L31" s="16">
        <v>2</v>
      </c>
      <c r="M31" s="17">
        <v>1.1904761904761904E-2</v>
      </c>
      <c r="N31" s="16">
        <v>1</v>
      </c>
      <c r="O31" s="17">
        <v>3.125E-2</v>
      </c>
      <c r="P31" s="16">
        <v>0</v>
      </c>
      <c r="Q31" s="17">
        <v>0</v>
      </c>
      <c r="R31" s="16">
        <v>0</v>
      </c>
      <c r="S31" s="17">
        <v>0</v>
      </c>
      <c r="T31" s="16">
        <v>763</v>
      </c>
      <c r="U31" s="17">
        <v>7.2282265698958674E-3</v>
      </c>
    </row>
    <row r="32" spans="1:21" x14ac:dyDescent="0.25">
      <c r="A32" s="91" t="s">
        <v>160</v>
      </c>
      <c r="B32" s="16">
        <v>2256</v>
      </c>
      <c r="C32" s="17">
        <v>2.4421179114607092E-2</v>
      </c>
      <c r="D32" s="16">
        <v>123</v>
      </c>
      <c r="E32" s="17">
        <v>2.0872221279484134E-2</v>
      </c>
      <c r="F32" s="16">
        <v>71</v>
      </c>
      <c r="G32" s="17">
        <v>1.6828632377340603E-2</v>
      </c>
      <c r="H32" s="16">
        <v>20</v>
      </c>
      <c r="I32" s="17">
        <v>1.858736059479554E-2</v>
      </c>
      <c r="J32" s="16">
        <v>0</v>
      </c>
      <c r="K32" s="17">
        <v>0</v>
      </c>
      <c r="L32" s="16">
        <v>5</v>
      </c>
      <c r="M32" s="17">
        <v>2.9761904761904757E-2</v>
      </c>
      <c r="N32" s="16">
        <v>0</v>
      </c>
      <c r="O32" s="17">
        <v>0</v>
      </c>
      <c r="P32" s="16">
        <v>1</v>
      </c>
      <c r="Q32" s="17">
        <v>5.8823529411764691E-2</v>
      </c>
      <c r="R32" s="16">
        <v>1</v>
      </c>
      <c r="S32" s="17">
        <v>2.2222222222222223E-2</v>
      </c>
      <c r="T32" s="16">
        <v>2477</v>
      </c>
      <c r="U32" s="17">
        <v>2.3824550331334807E-2</v>
      </c>
    </row>
    <row r="33" spans="1:21" x14ac:dyDescent="0.25">
      <c r="A33" s="90" t="s">
        <v>46</v>
      </c>
      <c r="B33" s="16">
        <v>957</v>
      </c>
      <c r="C33" s="17">
        <v>1.0291385276087271E-2</v>
      </c>
      <c r="D33" s="16">
        <v>93</v>
      </c>
      <c r="E33" s="17">
        <v>1.5781435601561176E-2</v>
      </c>
      <c r="F33" s="16">
        <v>39</v>
      </c>
      <c r="G33" s="17">
        <v>9.2438966579758228E-3</v>
      </c>
      <c r="H33" s="16">
        <v>6</v>
      </c>
      <c r="I33" s="17">
        <v>5.5762081784386623E-3</v>
      </c>
      <c r="J33" s="16">
        <v>2</v>
      </c>
      <c r="K33" s="17">
        <v>2.5974025974025972E-2</v>
      </c>
      <c r="L33" s="16">
        <v>2</v>
      </c>
      <c r="M33" s="17">
        <v>1.1904761904761904E-2</v>
      </c>
      <c r="N33" s="16">
        <v>0</v>
      </c>
      <c r="O33" s="17">
        <v>0</v>
      </c>
      <c r="P33" s="16">
        <v>0</v>
      </c>
      <c r="Q33" s="17">
        <v>0</v>
      </c>
      <c r="R33" s="16">
        <v>0</v>
      </c>
      <c r="S33" s="17">
        <v>0</v>
      </c>
      <c r="T33" s="16">
        <v>1099</v>
      </c>
      <c r="U33" s="17">
        <v>1.052185231934364E-2</v>
      </c>
    </row>
    <row r="34" spans="1:21" x14ac:dyDescent="0.25">
      <c r="A34" s="90" t="s">
        <v>47</v>
      </c>
      <c r="B34" s="16">
        <v>4973</v>
      </c>
      <c r="C34" s="17">
        <v>5.2936660695808907E-2</v>
      </c>
      <c r="D34" s="16">
        <v>483</v>
      </c>
      <c r="E34" s="17">
        <v>8.1961649414559648E-2</v>
      </c>
      <c r="F34" s="16">
        <v>275</v>
      </c>
      <c r="G34" s="17">
        <v>6.5181322588291069E-2</v>
      </c>
      <c r="H34" s="16">
        <v>45</v>
      </c>
      <c r="I34" s="17">
        <v>4.1821561338289966E-2</v>
      </c>
      <c r="J34" s="16">
        <v>9</v>
      </c>
      <c r="K34" s="17">
        <v>0.11688311688311687</v>
      </c>
      <c r="L34" s="16">
        <v>7</v>
      </c>
      <c r="M34" s="17">
        <v>4.1666666666666657E-2</v>
      </c>
      <c r="N34" s="16">
        <v>2</v>
      </c>
      <c r="O34" s="17">
        <v>6.25E-2</v>
      </c>
      <c r="P34" s="16">
        <v>2</v>
      </c>
      <c r="Q34" s="17">
        <v>0.11764705882352938</v>
      </c>
      <c r="R34" s="16">
        <v>1</v>
      </c>
      <c r="S34" s="17">
        <v>2.2222222222222223E-2</v>
      </c>
      <c r="T34" s="16">
        <v>5797</v>
      </c>
      <c r="U34" s="17">
        <v>5.5044966866519406E-2</v>
      </c>
    </row>
    <row r="35" spans="1:21" x14ac:dyDescent="0.25">
      <c r="A35" s="90" t="s">
        <v>48</v>
      </c>
      <c r="B35" s="16">
        <v>2305</v>
      </c>
      <c r="C35" s="17">
        <v>2.4543563155728129E-2</v>
      </c>
      <c r="D35" s="16">
        <v>159</v>
      </c>
      <c r="E35" s="17">
        <v>2.6981164092991686E-2</v>
      </c>
      <c r="F35" s="16">
        <v>160</v>
      </c>
      <c r="G35" s="17">
        <v>3.7923678596823891E-2</v>
      </c>
      <c r="H35" s="16">
        <v>32</v>
      </c>
      <c r="I35" s="17">
        <v>2.9739776951672861E-2</v>
      </c>
      <c r="J35" s="16">
        <v>3</v>
      </c>
      <c r="K35" s="17">
        <v>3.8961038961038967E-2</v>
      </c>
      <c r="L35" s="16">
        <v>4</v>
      </c>
      <c r="M35" s="17">
        <v>2.3809523809523808E-2</v>
      </c>
      <c r="N35" s="16">
        <v>1</v>
      </c>
      <c r="O35" s="17">
        <v>3.125E-2</v>
      </c>
      <c r="P35" s="16">
        <v>0</v>
      </c>
      <c r="Q35" s="17">
        <v>0</v>
      </c>
      <c r="R35" s="16">
        <v>1</v>
      </c>
      <c r="S35" s="17">
        <v>2.2222222222222223E-2</v>
      </c>
      <c r="T35" s="16">
        <v>2665</v>
      </c>
      <c r="U35" s="17">
        <v>2.5303723572104767E-2</v>
      </c>
    </row>
    <row r="36" spans="1:21" x14ac:dyDescent="0.25">
      <c r="A36" s="90" t="s">
        <v>49</v>
      </c>
      <c r="B36" s="16">
        <v>583</v>
      </c>
      <c r="C36" s="17">
        <v>6.2972152067734015E-3</v>
      </c>
      <c r="D36" s="16">
        <v>78</v>
      </c>
      <c r="E36" s="17">
        <v>1.3236042762599695E-2</v>
      </c>
      <c r="F36" s="16">
        <v>17</v>
      </c>
      <c r="G36" s="17">
        <v>4.0293908509125382E-3</v>
      </c>
      <c r="H36" s="16">
        <v>3</v>
      </c>
      <c r="I36" s="17">
        <v>2.7881040892193312E-3</v>
      </c>
      <c r="J36" s="16">
        <v>0</v>
      </c>
      <c r="K36" s="17">
        <v>0</v>
      </c>
      <c r="L36" s="16">
        <v>2</v>
      </c>
      <c r="M36" s="17">
        <v>1.1904761904761904E-2</v>
      </c>
      <c r="N36" s="16">
        <v>0</v>
      </c>
      <c r="O36" s="17">
        <v>0</v>
      </c>
      <c r="P36" s="16">
        <v>0</v>
      </c>
      <c r="Q36" s="17">
        <v>0</v>
      </c>
      <c r="R36" s="16">
        <v>0</v>
      </c>
      <c r="S36" s="17">
        <v>0</v>
      </c>
      <c r="T36" s="16">
        <v>683</v>
      </c>
      <c r="U36" s="17">
        <v>6.5675291890186175E-3</v>
      </c>
    </row>
    <row r="37" spans="1:21" x14ac:dyDescent="0.25">
      <c r="A37" s="90" t="s">
        <v>50</v>
      </c>
      <c r="B37" s="16">
        <v>3676</v>
      </c>
      <c r="C37" s="17">
        <v>3.8996005829930687E-2</v>
      </c>
      <c r="D37" s="16">
        <v>239</v>
      </c>
      <c r="E37" s="17">
        <v>4.0556592567452913E-2</v>
      </c>
      <c r="F37" s="16">
        <v>128</v>
      </c>
      <c r="G37" s="17">
        <v>3.0338942877459113E-2</v>
      </c>
      <c r="H37" s="16">
        <v>39</v>
      </c>
      <c r="I37" s="17">
        <v>3.62453531598513E-2</v>
      </c>
      <c r="J37" s="16">
        <v>2</v>
      </c>
      <c r="K37" s="17">
        <v>2.5974025974025972E-2</v>
      </c>
      <c r="L37" s="16">
        <v>10</v>
      </c>
      <c r="M37" s="17">
        <v>5.9523809523809514E-2</v>
      </c>
      <c r="N37" s="16">
        <v>2</v>
      </c>
      <c r="O37" s="17">
        <v>6.25E-2</v>
      </c>
      <c r="P37" s="16">
        <v>0</v>
      </c>
      <c r="Q37" s="17">
        <v>0</v>
      </c>
      <c r="R37" s="16">
        <v>3</v>
      </c>
      <c r="S37" s="17">
        <v>6.666666666666668E-2</v>
      </c>
      <c r="T37" s="16">
        <v>4099</v>
      </c>
      <c r="U37" s="17">
        <v>3.8734616598295996E-2</v>
      </c>
    </row>
    <row r="38" spans="1:21" x14ac:dyDescent="0.25">
      <c r="A38" s="90" t="s">
        <v>51</v>
      </c>
      <c r="B38" s="16">
        <v>1992</v>
      </c>
      <c r="C38" s="17">
        <v>2.129482315506058E-2</v>
      </c>
      <c r="D38" s="16">
        <v>134</v>
      </c>
      <c r="E38" s="17">
        <v>2.2738842694722552E-2</v>
      </c>
      <c r="F38" s="16">
        <v>79</v>
      </c>
      <c r="G38" s="17">
        <v>1.8724816307181796E-2</v>
      </c>
      <c r="H38" s="16">
        <v>24</v>
      </c>
      <c r="I38" s="17">
        <v>2.2304832713754649E-2</v>
      </c>
      <c r="J38" s="16">
        <v>3</v>
      </c>
      <c r="K38" s="17">
        <v>3.8961038961038967E-2</v>
      </c>
      <c r="L38" s="16">
        <v>4</v>
      </c>
      <c r="M38" s="17">
        <v>2.3809523809523808E-2</v>
      </c>
      <c r="N38" s="16">
        <v>1</v>
      </c>
      <c r="O38" s="17">
        <v>3.125E-2</v>
      </c>
      <c r="P38" s="16">
        <v>1</v>
      </c>
      <c r="Q38" s="17">
        <v>5.8823529411764691E-2</v>
      </c>
      <c r="R38" s="16">
        <v>0</v>
      </c>
      <c r="S38" s="17">
        <v>0</v>
      </c>
      <c r="T38" s="16">
        <v>2238</v>
      </c>
      <c r="U38" s="17">
        <v>2.1300094667087408E-2</v>
      </c>
    </row>
    <row r="39" spans="1:21" x14ac:dyDescent="0.25">
      <c r="A39" s="90" t="s">
        <v>52</v>
      </c>
      <c r="B39" s="16">
        <v>1766</v>
      </c>
      <c r="C39" s="17">
        <v>1.8858268154559918E-2</v>
      </c>
      <c r="D39" s="16">
        <v>105</v>
      </c>
      <c r="E39" s="17">
        <v>1.7817749872730358E-2</v>
      </c>
      <c r="F39" s="16">
        <v>59</v>
      </c>
      <c r="G39" s="17">
        <v>1.398435648257881E-2</v>
      </c>
      <c r="H39" s="16">
        <v>17</v>
      </c>
      <c r="I39" s="17">
        <v>1.5799256505576207E-2</v>
      </c>
      <c r="J39" s="16">
        <v>0</v>
      </c>
      <c r="K39" s="17">
        <v>0</v>
      </c>
      <c r="L39" s="16">
        <v>0</v>
      </c>
      <c r="M39" s="17">
        <v>0</v>
      </c>
      <c r="N39" s="16">
        <v>0</v>
      </c>
      <c r="O39" s="17">
        <v>0</v>
      </c>
      <c r="P39" s="16">
        <v>0</v>
      </c>
      <c r="Q39" s="17">
        <v>0</v>
      </c>
      <c r="R39" s="16">
        <v>2</v>
      </c>
      <c r="S39" s="17">
        <v>4.4444444444444446E-2</v>
      </c>
      <c r="T39" s="16">
        <v>1949</v>
      </c>
      <c r="U39" s="17">
        <v>1.8519248974439888E-2</v>
      </c>
    </row>
    <row r="40" spans="1:21" x14ac:dyDescent="0.25">
      <c r="A40" s="90" t="s">
        <v>53</v>
      </c>
      <c r="B40" s="16">
        <v>141</v>
      </c>
      <c r="C40" s="17">
        <v>1.4686084934524537E-3</v>
      </c>
      <c r="D40" s="16">
        <v>4</v>
      </c>
      <c r="E40" s="17">
        <v>6.787714237230613E-4</v>
      </c>
      <c r="F40" s="16">
        <v>7</v>
      </c>
      <c r="G40" s="17">
        <v>1.659160938611045E-3</v>
      </c>
      <c r="H40" s="16">
        <v>2</v>
      </c>
      <c r="I40" s="17">
        <v>1.8587360594795538E-3</v>
      </c>
      <c r="J40" s="16">
        <v>0</v>
      </c>
      <c r="K40" s="17">
        <v>0</v>
      </c>
      <c r="L40" s="16">
        <v>0</v>
      </c>
      <c r="M40" s="17">
        <v>0</v>
      </c>
      <c r="N40" s="16">
        <v>0</v>
      </c>
      <c r="O40" s="17">
        <v>0</v>
      </c>
      <c r="P40" s="16">
        <v>0</v>
      </c>
      <c r="Q40" s="17">
        <v>0</v>
      </c>
      <c r="R40" s="16">
        <v>0</v>
      </c>
      <c r="S40" s="17">
        <v>0</v>
      </c>
      <c r="T40" s="16">
        <v>154</v>
      </c>
      <c r="U40" s="17">
        <v>1.429867466077627E-3</v>
      </c>
    </row>
    <row r="41" spans="1:21" x14ac:dyDescent="0.25">
      <c r="A41" s="90" t="s">
        <v>54</v>
      </c>
      <c r="B41" s="16">
        <v>267</v>
      </c>
      <c r="C41" s="17">
        <v>2.8370845896240589E-3</v>
      </c>
      <c r="D41" s="16">
        <v>20</v>
      </c>
      <c r="E41" s="17">
        <v>3.3938571186153069E-3</v>
      </c>
      <c r="F41" s="16">
        <v>17</v>
      </c>
      <c r="G41" s="17">
        <v>4.0293908509125382E-3</v>
      </c>
      <c r="H41" s="16">
        <v>5</v>
      </c>
      <c r="I41" s="17">
        <v>4.646840148698885E-3</v>
      </c>
      <c r="J41" s="16">
        <v>0</v>
      </c>
      <c r="K41" s="17">
        <v>0</v>
      </c>
      <c r="L41" s="16">
        <v>0</v>
      </c>
      <c r="M41" s="17">
        <v>0</v>
      </c>
      <c r="N41" s="16">
        <v>1</v>
      </c>
      <c r="O41" s="17">
        <v>3.125E-2</v>
      </c>
      <c r="P41" s="16">
        <v>0</v>
      </c>
      <c r="Q41" s="17">
        <v>0</v>
      </c>
      <c r="R41" s="16">
        <v>1</v>
      </c>
      <c r="S41" s="17">
        <v>2.2222222222222223E-2</v>
      </c>
      <c r="T41" s="16">
        <v>311</v>
      </c>
      <c r="U41" s="17">
        <v>2.9484853266014514E-3</v>
      </c>
    </row>
    <row r="42" spans="1:21" ht="28.5" x14ac:dyDescent="0.25">
      <c r="A42" s="90" t="s">
        <v>55</v>
      </c>
      <c r="B42" s="16">
        <v>525</v>
      </c>
      <c r="C42" s="17">
        <v>5.6074142477275509E-3</v>
      </c>
      <c r="D42" s="16">
        <v>33</v>
      </c>
      <c r="E42" s="17">
        <v>5.599864245715255E-3</v>
      </c>
      <c r="F42" s="16">
        <v>27</v>
      </c>
      <c r="G42" s="17">
        <v>6.3996207632140319E-3</v>
      </c>
      <c r="H42" s="16">
        <v>2</v>
      </c>
      <c r="I42" s="17">
        <v>1.8587360594795538E-3</v>
      </c>
      <c r="J42" s="16">
        <v>1</v>
      </c>
      <c r="K42" s="17">
        <v>1.2987012987012986E-2</v>
      </c>
      <c r="L42" s="16">
        <v>1</v>
      </c>
      <c r="M42" s="17">
        <v>5.9523809523809521E-3</v>
      </c>
      <c r="N42" s="16">
        <v>0</v>
      </c>
      <c r="O42" s="17">
        <v>0</v>
      </c>
      <c r="P42" s="16">
        <v>1</v>
      </c>
      <c r="Q42" s="17">
        <v>5.8823529411764691E-2</v>
      </c>
      <c r="R42" s="16">
        <v>0</v>
      </c>
      <c r="S42" s="17">
        <v>0</v>
      </c>
      <c r="T42" s="16">
        <v>590</v>
      </c>
      <c r="U42" s="17">
        <v>5.6109971599873779E-3</v>
      </c>
    </row>
    <row r="43" spans="1:21" x14ac:dyDescent="0.25">
      <c r="A43" s="90" t="s">
        <v>56</v>
      </c>
      <c r="B43" s="16">
        <v>433</v>
      </c>
      <c r="C43" s="17">
        <v>4.6172160968391543E-3</v>
      </c>
      <c r="D43" s="16">
        <v>23</v>
      </c>
      <c r="E43" s="17">
        <v>3.9029356864076024E-3</v>
      </c>
      <c r="F43" s="16">
        <v>14</v>
      </c>
      <c r="G43" s="17">
        <v>3.3183218772220901E-3</v>
      </c>
      <c r="H43" s="16">
        <v>4</v>
      </c>
      <c r="I43" s="17">
        <v>3.7174721189591076E-3</v>
      </c>
      <c r="J43" s="16">
        <v>2</v>
      </c>
      <c r="K43" s="17">
        <v>2.5974025974025972E-2</v>
      </c>
      <c r="L43" s="16">
        <v>0</v>
      </c>
      <c r="M43" s="17">
        <v>0</v>
      </c>
      <c r="N43" s="16">
        <v>0</v>
      </c>
      <c r="O43" s="17">
        <v>0</v>
      </c>
      <c r="P43" s="16">
        <v>0</v>
      </c>
      <c r="Q43" s="17">
        <v>0</v>
      </c>
      <c r="R43" s="16">
        <v>0</v>
      </c>
      <c r="S43" s="17">
        <v>0</v>
      </c>
      <c r="T43" s="16">
        <v>476</v>
      </c>
      <c r="U43" s="17">
        <v>4.5164089618176077E-3</v>
      </c>
    </row>
    <row r="44" spans="1:21" x14ac:dyDescent="0.25">
      <c r="A44" s="90" t="s">
        <v>57</v>
      </c>
      <c r="B44" s="16">
        <v>227</v>
      </c>
      <c r="C44" s="17">
        <v>2.4254291785805676E-3</v>
      </c>
      <c r="D44" s="16">
        <v>9</v>
      </c>
      <c r="E44" s="17">
        <v>1.5272357033768876E-3</v>
      </c>
      <c r="F44" s="16">
        <v>4</v>
      </c>
      <c r="G44" s="17">
        <v>9.4809196492059728E-4</v>
      </c>
      <c r="H44" s="16">
        <v>3</v>
      </c>
      <c r="I44" s="17">
        <v>2.7881040892193312E-3</v>
      </c>
      <c r="J44" s="16">
        <v>0</v>
      </c>
      <c r="K44" s="17">
        <v>0</v>
      </c>
      <c r="L44" s="16">
        <v>2</v>
      </c>
      <c r="M44" s="17">
        <v>1.1904761904761904E-2</v>
      </c>
      <c r="N44" s="16">
        <v>0</v>
      </c>
      <c r="O44" s="17">
        <v>0</v>
      </c>
      <c r="P44" s="16">
        <v>0</v>
      </c>
      <c r="Q44" s="17">
        <v>0</v>
      </c>
      <c r="R44" s="16">
        <v>0</v>
      </c>
      <c r="S44" s="17">
        <v>0</v>
      </c>
      <c r="T44" s="16">
        <v>245</v>
      </c>
      <c r="U44" s="17">
        <v>2.3272325654780687E-3</v>
      </c>
    </row>
    <row r="45" spans="1:21" x14ac:dyDescent="0.25">
      <c r="A45" s="90" t="s">
        <v>58</v>
      </c>
      <c r="B45" s="16">
        <v>1005</v>
      </c>
      <c r="C45" s="17">
        <v>1.0803173084411611E-2</v>
      </c>
      <c r="D45" s="16">
        <v>66</v>
      </c>
      <c r="E45" s="17">
        <v>1.119972849143051E-2</v>
      </c>
      <c r="F45" s="16">
        <v>39</v>
      </c>
      <c r="G45" s="17">
        <v>9.2438966579758228E-3</v>
      </c>
      <c r="H45" s="16">
        <v>8</v>
      </c>
      <c r="I45" s="17">
        <v>7.4349442379182153E-3</v>
      </c>
      <c r="J45" s="16">
        <v>2</v>
      </c>
      <c r="K45" s="17">
        <v>2.5974025974025972E-2</v>
      </c>
      <c r="L45" s="16">
        <v>1</v>
      </c>
      <c r="M45" s="17">
        <v>5.9523809523809521E-3</v>
      </c>
      <c r="N45" s="16">
        <v>0</v>
      </c>
      <c r="O45" s="17">
        <v>0</v>
      </c>
      <c r="P45" s="16">
        <v>0</v>
      </c>
      <c r="Q45" s="17">
        <v>0</v>
      </c>
      <c r="R45" s="16">
        <v>0</v>
      </c>
      <c r="S45" s="17">
        <v>0</v>
      </c>
      <c r="T45" s="16">
        <v>1121</v>
      </c>
      <c r="U45" s="17">
        <v>1.0719075418112969E-2</v>
      </c>
    </row>
    <row r="46" spans="1:21" x14ac:dyDescent="0.25">
      <c r="A46" s="90" t="s">
        <v>59</v>
      </c>
      <c r="B46" s="16">
        <v>2279</v>
      </c>
      <c r="C46" s="17">
        <v>2.4343298361166433E-2</v>
      </c>
      <c r="D46" s="16">
        <v>190</v>
      </c>
      <c r="E46" s="17">
        <v>3.224164262684541E-2</v>
      </c>
      <c r="F46" s="16">
        <v>120</v>
      </c>
      <c r="G46" s="17">
        <v>2.844275894761792E-2</v>
      </c>
      <c r="H46" s="16">
        <v>23</v>
      </c>
      <c r="I46" s="17">
        <v>2.1375464684014869E-2</v>
      </c>
      <c r="J46" s="16">
        <v>2</v>
      </c>
      <c r="K46" s="17">
        <v>2.5974025974025972E-2</v>
      </c>
      <c r="L46" s="16">
        <v>2</v>
      </c>
      <c r="M46" s="17">
        <v>1.1904761904761904E-2</v>
      </c>
      <c r="N46" s="16">
        <v>0</v>
      </c>
      <c r="O46" s="17">
        <v>0</v>
      </c>
      <c r="P46" s="16">
        <v>0</v>
      </c>
      <c r="Q46" s="17">
        <v>0</v>
      </c>
      <c r="R46" s="16">
        <v>1</v>
      </c>
      <c r="S46" s="17">
        <v>2.2222222222222223E-2</v>
      </c>
      <c r="T46" s="16">
        <v>2617</v>
      </c>
      <c r="U46" s="17">
        <v>2.4909277374566104E-2</v>
      </c>
    </row>
    <row r="47" spans="1:21" x14ac:dyDescent="0.25">
      <c r="A47" s="90" t="s">
        <v>60</v>
      </c>
      <c r="B47" s="16">
        <v>504</v>
      </c>
      <c r="C47" s="17">
        <v>5.3737719874055699E-3</v>
      </c>
      <c r="D47" s="16">
        <v>45</v>
      </c>
      <c r="E47" s="17">
        <v>7.6361785168844384E-3</v>
      </c>
      <c r="F47" s="16">
        <v>36</v>
      </c>
      <c r="G47" s="17">
        <v>8.5328276842853764E-3</v>
      </c>
      <c r="H47" s="16">
        <v>9</v>
      </c>
      <c r="I47" s="17">
        <v>8.3643122676579917E-3</v>
      </c>
      <c r="J47" s="16">
        <v>0</v>
      </c>
      <c r="K47" s="17">
        <v>0</v>
      </c>
      <c r="L47" s="16">
        <v>1</v>
      </c>
      <c r="M47" s="17">
        <v>5.9523809523809521E-3</v>
      </c>
      <c r="N47" s="16">
        <v>0</v>
      </c>
      <c r="O47" s="17">
        <v>0</v>
      </c>
      <c r="P47" s="16">
        <v>0</v>
      </c>
      <c r="Q47" s="17">
        <v>0</v>
      </c>
      <c r="R47" s="16">
        <v>1</v>
      </c>
      <c r="S47" s="17">
        <v>2.2222222222222223E-2</v>
      </c>
      <c r="T47" s="16">
        <v>596</v>
      </c>
      <c r="U47" s="17">
        <v>5.6701640896181758E-3</v>
      </c>
    </row>
    <row r="48" spans="1:21" x14ac:dyDescent="0.25">
      <c r="A48" s="90" t="s">
        <v>61</v>
      </c>
      <c r="B48" s="16">
        <v>1939</v>
      </c>
      <c r="C48" s="17">
        <v>2.0961048497457745E-2</v>
      </c>
      <c r="D48" s="16">
        <v>104</v>
      </c>
      <c r="E48" s="17">
        <v>1.7648057016799591E-2</v>
      </c>
      <c r="F48" s="16">
        <v>82</v>
      </c>
      <c r="G48" s="17">
        <v>1.9435885280872246E-2</v>
      </c>
      <c r="H48" s="16">
        <v>21</v>
      </c>
      <c r="I48" s="17">
        <v>1.9516728624535316E-2</v>
      </c>
      <c r="J48" s="16">
        <v>3</v>
      </c>
      <c r="K48" s="17">
        <v>3.8961038961038967E-2</v>
      </c>
      <c r="L48" s="16">
        <v>2</v>
      </c>
      <c r="M48" s="17">
        <v>1.1904761904761904E-2</v>
      </c>
      <c r="N48" s="16">
        <v>0</v>
      </c>
      <c r="O48" s="17">
        <v>0</v>
      </c>
      <c r="P48" s="16">
        <v>0</v>
      </c>
      <c r="Q48" s="17">
        <v>0</v>
      </c>
      <c r="R48" s="16">
        <v>1</v>
      </c>
      <c r="S48" s="17">
        <v>2.2222222222222223E-2</v>
      </c>
      <c r="T48" s="16">
        <v>2152</v>
      </c>
      <c r="U48" s="17">
        <v>2.0678841905964026E-2</v>
      </c>
    </row>
    <row r="49" spans="1:21" ht="28.5" x14ac:dyDescent="0.25">
      <c r="A49" s="90" t="s">
        <v>62</v>
      </c>
      <c r="B49" s="16">
        <v>974</v>
      </c>
      <c r="C49" s="17">
        <v>1.0424895139128403E-2</v>
      </c>
      <c r="D49" s="16">
        <v>51</v>
      </c>
      <c r="E49" s="17">
        <v>8.654335652469031E-3</v>
      </c>
      <c r="F49" s="16">
        <v>47</v>
      </c>
      <c r="G49" s="17">
        <v>1.1140080587817019E-2</v>
      </c>
      <c r="H49" s="16">
        <v>15</v>
      </c>
      <c r="I49" s="17">
        <v>1.3940520446096654E-2</v>
      </c>
      <c r="J49" s="16">
        <v>1</v>
      </c>
      <c r="K49" s="17">
        <v>1.2987012987012986E-2</v>
      </c>
      <c r="L49" s="16">
        <v>5</v>
      </c>
      <c r="M49" s="17">
        <v>2.9761904761904757E-2</v>
      </c>
      <c r="N49" s="16">
        <v>0</v>
      </c>
      <c r="O49" s="17">
        <v>0</v>
      </c>
      <c r="P49" s="16">
        <v>0</v>
      </c>
      <c r="Q49" s="17">
        <v>0</v>
      </c>
      <c r="R49" s="16">
        <v>1</v>
      </c>
      <c r="S49" s="17">
        <v>2.2222222222222223E-2</v>
      </c>
      <c r="T49" s="16">
        <v>1094</v>
      </c>
      <c r="U49" s="17">
        <v>1.0423240769958977E-2</v>
      </c>
    </row>
    <row r="50" spans="1:21" ht="29.25" thickBot="1" x14ac:dyDescent="0.3">
      <c r="A50" s="93" t="s">
        <v>63</v>
      </c>
      <c r="B50" s="19">
        <v>2769</v>
      </c>
      <c r="C50" s="20">
        <v>2.9472302266329926E-2</v>
      </c>
      <c r="D50" s="19">
        <v>160</v>
      </c>
      <c r="E50" s="20">
        <v>2.7150856948922455E-2</v>
      </c>
      <c r="F50" s="19">
        <v>102</v>
      </c>
      <c r="G50" s="20">
        <v>2.4176345105475231E-2</v>
      </c>
      <c r="H50" s="19">
        <v>41</v>
      </c>
      <c r="I50" s="20">
        <v>3.8104089219330853E-2</v>
      </c>
      <c r="J50" s="19">
        <v>3</v>
      </c>
      <c r="K50" s="20">
        <v>3.8961038961038967E-2</v>
      </c>
      <c r="L50" s="19">
        <v>4</v>
      </c>
      <c r="M50" s="20">
        <v>2.3809523809523808E-2</v>
      </c>
      <c r="N50" s="19">
        <v>1</v>
      </c>
      <c r="O50" s="20">
        <v>3.125E-2</v>
      </c>
      <c r="P50" s="19">
        <v>0</v>
      </c>
      <c r="Q50" s="20">
        <v>0</v>
      </c>
      <c r="R50" s="19">
        <v>2</v>
      </c>
      <c r="S50" s="20">
        <v>4.4444444444444446E-2</v>
      </c>
      <c r="T50" s="19">
        <v>3082</v>
      </c>
      <c r="U50" s="20">
        <v>2.9208740927737457E-2</v>
      </c>
    </row>
    <row r="51" spans="1:21" ht="15.75" thickBot="1" x14ac:dyDescent="0.3">
      <c r="A51" s="21" t="s">
        <v>66</v>
      </c>
      <c r="B51" s="58">
        <v>93756</v>
      </c>
      <c r="C51" s="23">
        <v>1</v>
      </c>
      <c r="D51" s="58">
        <v>5893</v>
      </c>
      <c r="E51" s="23">
        <v>1</v>
      </c>
      <c r="F51" s="58">
        <v>4219</v>
      </c>
      <c r="G51" s="23">
        <v>1</v>
      </c>
      <c r="H51" s="58">
        <v>1076</v>
      </c>
      <c r="I51" s="23">
        <v>1</v>
      </c>
      <c r="J51" s="58">
        <v>77</v>
      </c>
      <c r="K51" s="23">
        <v>1</v>
      </c>
      <c r="L51" s="58">
        <v>168</v>
      </c>
      <c r="M51" s="23">
        <v>1</v>
      </c>
      <c r="N51" s="58">
        <v>32</v>
      </c>
      <c r="O51" s="23">
        <v>1</v>
      </c>
      <c r="P51" s="58">
        <v>17</v>
      </c>
      <c r="Q51" s="23">
        <v>1</v>
      </c>
      <c r="R51" s="58">
        <v>48</v>
      </c>
      <c r="S51" s="23">
        <v>1</v>
      </c>
      <c r="T51" s="58">
        <v>105286</v>
      </c>
      <c r="U51" s="23">
        <v>1</v>
      </c>
    </row>
    <row r="53" spans="1:21" x14ac:dyDescent="0.25">
      <c r="T53" s="107"/>
    </row>
    <row r="54" spans="1:21" x14ac:dyDescent="0.25">
      <c r="T54" s="107"/>
    </row>
  </sheetData>
  <mergeCells count="13">
    <mergeCell ref="T3:U3"/>
    <mergeCell ref="A1:U1"/>
    <mergeCell ref="A2:A4"/>
    <mergeCell ref="B2:U2"/>
    <mergeCell ref="B3:C3"/>
    <mergeCell ref="D3:E3"/>
    <mergeCell ref="F3:G3"/>
    <mergeCell ref="H3:I3"/>
    <mergeCell ref="J3:K3"/>
    <mergeCell ref="L3:M3"/>
    <mergeCell ref="N3:O3"/>
    <mergeCell ref="P3:Q3"/>
    <mergeCell ref="R3:S3"/>
  </mergeCells>
  <printOptions horizontalCentered="1"/>
  <pageMargins left="0.7" right="0.7" top="0.75" bottom="0.75" header="0.3" footer="0.3"/>
  <pageSetup paperSize="9" scale="6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S49"/>
  <sheetViews>
    <sheetView workbookViewId="0">
      <selection sqref="A1:I1"/>
    </sheetView>
  </sheetViews>
  <sheetFormatPr defaultColWidth="8.85546875" defaultRowHeight="15" x14ac:dyDescent="0.25"/>
  <cols>
    <col min="1" max="1" width="24.7109375" style="89" bestFit="1" customWidth="1"/>
    <col min="2" max="2" width="23.7109375" style="89" customWidth="1"/>
    <col min="3" max="9" width="16" style="89" customWidth="1"/>
    <col min="10" max="11" width="8.85546875" style="89"/>
    <col min="12" max="12" width="11" style="89" customWidth="1"/>
    <col min="13" max="16384" width="8.85546875" style="89"/>
  </cols>
  <sheetData>
    <row r="1" spans="1:12" ht="49.9" customHeight="1" thickTop="1" thickBot="1" x14ac:dyDescent="0.3">
      <c r="A1" s="204" t="s">
        <v>186</v>
      </c>
      <c r="B1" s="205"/>
      <c r="C1" s="205"/>
      <c r="D1" s="205"/>
      <c r="E1" s="205"/>
      <c r="F1" s="205"/>
      <c r="G1" s="205"/>
      <c r="H1" s="205"/>
      <c r="I1" s="206"/>
    </row>
    <row r="2" spans="1:12" ht="49.9" customHeight="1" thickTop="1" thickBot="1" x14ac:dyDescent="0.3">
      <c r="A2" s="64" t="s">
        <v>17</v>
      </c>
      <c r="B2" s="65" t="s">
        <v>104</v>
      </c>
      <c r="C2" s="66" t="s">
        <v>105</v>
      </c>
      <c r="D2" s="66" t="s">
        <v>106</v>
      </c>
      <c r="E2" s="66" t="s">
        <v>107</v>
      </c>
      <c r="F2" s="67" t="s">
        <v>108</v>
      </c>
      <c r="G2" s="68" t="s">
        <v>109</v>
      </c>
      <c r="H2" s="69" t="s">
        <v>110</v>
      </c>
      <c r="I2" s="70" t="s">
        <v>111</v>
      </c>
    </row>
    <row r="3" spans="1:12" x14ac:dyDescent="0.25">
      <c r="A3" s="94" t="s">
        <v>20</v>
      </c>
      <c r="B3" s="16">
        <v>439057825.45000017</v>
      </c>
      <c r="C3" s="71">
        <v>5576</v>
      </c>
      <c r="D3" s="71">
        <v>7</v>
      </c>
      <c r="E3" s="71">
        <v>5387</v>
      </c>
      <c r="F3" s="133">
        <v>140329.87</v>
      </c>
      <c r="G3" s="72">
        <v>12.715864918881376</v>
      </c>
      <c r="H3" s="72">
        <v>0.31961591814511625</v>
      </c>
      <c r="I3" s="132">
        <v>1.3593992303593954</v>
      </c>
      <c r="K3" s="106"/>
      <c r="L3" s="114"/>
    </row>
    <row r="4" spans="1:12" ht="26.25" customHeight="1" x14ac:dyDescent="0.25">
      <c r="A4" s="95" t="s">
        <v>21</v>
      </c>
      <c r="B4" s="16">
        <v>157046178.13799998</v>
      </c>
      <c r="C4" s="73">
        <v>1639</v>
      </c>
      <c r="D4" s="73">
        <v>1</v>
      </c>
      <c r="E4" s="73">
        <v>1748.5</v>
      </c>
      <c r="F4" s="74">
        <v>41536.129999999997</v>
      </c>
      <c r="G4" s="75">
        <v>10.442788353365055</v>
      </c>
      <c r="H4" s="76">
        <v>0.26448354549259567</v>
      </c>
      <c r="I4" s="77">
        <v>1.147265295699698</v>
      </c>
      <c r="K4" s="106"/>
      <c r="L4" s="114"/>
    </row>
    <row r="5" spans="1:12" x14ac:dyDescent="0.25">
      <c r="A5" s="95" t="s">
        <v>22</v>
      </c>
      <c r="B5" s="16">
        <v>201650385.75400001</v>
      </c>
      <c r="C5" s="73">
        <v>3006</v>
      </c>
      <c r="D5" s="73">
        <v>1</v>
      </c>
      <c r="E5" s="73">
        <v>2693</v>
      </c>
      <c r="F5" s="74">
        <v>75056.05</v>
      </c>
      <c r="G5" s="75">
        <v>14.91194767000515</v>
      </c>
      <c r="H5" s="76">
        <v>0.37220880941712337</v>
      </c>
      <c r="I5" s="77">
        <v>1.4110116821056264</v>
      </c>
      <c r="K5" s="106"/>
      <c r="L5" s="114"/>
    </row>
    <row r="6" spans="1:12" x14ac:dyDescent="0.25">
      <c r="A6" s="95" t="s">
        <v>23</v>
      </c>
      <c r="B6" s="16">
        <v>377010989.34800005</v>
      </c>
      <c r="C6" s="73">
        <v>3145</v>
      </c>
      <c r="D6" s="73">
        <v>3</v>
      </c>
      <c r="E6" s="73">
        <v>3992</v>
      </c>
      <c r="F6" s="74">
        <v>99964.22</v>
      </c>
      <c r="G6" s="75">
        <v>8.349889231197551</v>
      </c>
      <c r="H6" s="76">
        <v>0.26514935326653838</v>
      </c>
      <c r="I6" s="77">
        <v>1.1189706186802904</v>
      </c>
      <c r="K6" s="106"/>
      <c r="L6" s="114"/>
    </row>
    <row r="7" spans="1:12" x14ac:dyDescent="0.25">
      <c r="A7" s="95" t="s">
        <v>24</v>
      </c>
      <c r="B7" s="16">
        <v>264178886.54999992</v>
      </c>
      <c r="C7" s="73">
        <v>2363</v>
      </c>
      <c r="D7" s="73">
        <v>1</v>
      </c>
      <c r="E7" s="73">
        <v>2742.5</v>
      </c>
      <c r="F7" s="74">
        <v>69804.2</v>
      </c>
      <c r="G7" s="75">
        <v>8.948481958086294</v>
      </c>
      <c r="H7" s="76">
        <v>0.26423080554088291</v>
      </c>
      <c r="I7" s="77">
        <v>1.0712124034425419</v>
      </c>
      <c r="K7" s="106"/>
      <c r="L7" s="114"/>
    </row>
    <row r="8" spans="1:12" x14ac:dyDescent="0.25">
      <c r="A8" s="95" t="s">
        <v>25</v>
      </c>
      <c r="B8" s="16">
        <v>229503748.36800006</v>
      </c>
      <c r="C8" s="73">
        <v>1975</v>
      </c>
      <c r="D8" s="73">
        <v>1</v>
      </c>
      <c r="E8" s="73">
        <v>1951.5</v>
      </c>
      <c r="F8" s="74">
        <v>43155.31</v>
      </c>
      <c r="G8" s="75">
        <v>8.6098811633854595</v>
      </c>
      <c r="H8" s="76">
        <v>0.18803749527786445</v>
      </c>
      <c r="I8" s="77">
        <v>0.85845138217128303</v>
      </c>
      <c r="K8" s="106"/>
      <c r="L8" s="114"/>
    </row>
    <row r="9" spans="1:12" x14ac:dyDescent="0.25">
      <c r="A9" s="95" t="s">
        <v>26</v>
      </c>
      <c r="B9" s="16">
        <v>145332628.82800004</v>
      </c>
      <c r="C9" s="73">
        <v>1282</v>
      </c>
      <c r="D9" s="73">
        <v>3</v>
      </c>
      <c r="E9" s="73">
        <v>1289.5</v>
      </c>
      <c r="F9" s="74">
        <v>37164.44</v>
      </c>
      <c r="G9" s="75">
        <v>8.841785979945266</v>
      </c>
      <c r="H9" s="76">
        <v>0.25571986345876813</v>
      </c>
      <c r="I9" s="77">
        <v>1.0759933351585542</v>
      </c>
      <c r="K9" s="106"/>
      <c r="L9" s="114"/>
    </row>
    <row r="10" spans="1:12" x14ac:dyDescent="0.25">
      <c r="A10" s="95" t="s">
        <v>27</v>
      </c>
      <c r="B10" s="16">
        <v>106490657.71200001</v>
      </c>
      <c r="C10" s="73">
        <v>1680</v>
      </c>
      <c r="D10" s="73">
        <v>0</v>
      </c>
      <c r="E10" s="73">
        <v>1863.5</v>
      </c>
      <c r="F10" s="74">
        <v>42917.48</v>
      </c>
      <c r="G10" s="75">
        <v>15.776031776829635</v>
      </c>
      <c r="H10" s="76">
        <v>0.4030163858699109</v>
      </c>
      <c r="I10" s="77">
        <v>1.7154554580182155</v>
      </c>
      <c r="K10" s="106"/>
      <c r="L10" s="114"/>
    </row>
    <row r="11" spans="1:12" x14ac:dyDescent="0.25">
      <c r="A11" s="95" t="s">
        <v>28</v>
      </c>
      <c r="B11" s="16">
        <v>22130621.059999999</v>
      </c>
      <c r="C11" s="73">
        <v>435</v>
      </c>
      <c r="D11" s="73">
        <v>3</v>
      </c>
      <c r="E11" s="73">
        <v>462.5</v>
      </c>
      <c r="F11" s="74">
        <v>11218.42</v>
      </c>
      <c r="G11" s="75">
        <v>19.791581935839265</v>
      </c>
      <c r="H11" s="76">
        <v>0.5069184443394017</v>
      </c>
      <c r="I11" s="77">
        <v>3.0910076953800592</v>
      </c>
      <c r="K11" s="106"/>
      <c r="L11" s="114"/>
    </row>
    <row r="12" spans="1:12" x14ac:dyDescent="0.25">
      <c r="A12" s="95" t="s">
        <v>29</v>
      </c>
      <c r="B12" s="16">
        <v>46027960.119999997</v>
      </c>
      <c r="C12" s="73">
        <v>824</v>
      </c>
      <c r="D12" s="73">
        <v>0</v>
      </c>
      <c r="E12" s="73">
        <v>822</v>
      </c>
      <c r="F12" s="74">
        <v>20634.91</v>
      </c>
      <c r="G12" s="75">
        <v>17.902162030464538</v>
      </c>
      <c r="H12" s="76">
        <v>0.44831250279618085</v>
      </c>
      <c r="I12" s="77">
        <v>1.7877157663618835</v>
      </c>
      <c r="K12" s="106"/>
      <c r="L12" s="114"/>
    </row>
    <row r="13" spans="1:12" x14ac:dyDescent="0.25">
      <c r="A13" s="95" t="s">
        <v>30</v>
      </c>
      <c r="B13" s="16">
        <v>134034092.47799999</v>
      </c>
      <c r="C13" s="73">
        <v>2054</v>
      </c>
      <c r="D13" s="73">
        <v>2</v>
      </c>
      <c r="E13" s="73">
        <v>2044.5</v>
      </c>
      <c r="F13" s="74">
        <v>46933.42</v>
      </c>
      <c r="G13" s="75">
        <v>15.339380914131729</v>
      </c>
      <c r="H13" s="76">
        <v>0.35016031468041259</v>
      </c>
      <c r="I13" s="77">
        <v>1.6060907789959036</v>
      </c>
      <c r="K13" s="106"/>
      <c r="L13" s="114"/>
    </row>
    <row r="14" spans="1:12" x14ac:dyDescent="0.25">
      <c r="A14" s="95" t="s">
        <v>31</v>
      </c>
      <c r="B14" s="16">
        <v>54321834.133999996</v>
      </c>
      <c r="C14" s="73">
        <v>952</v>
      </c>
      <c r="D14" s="73">
        <v>0</v>
      </c>
      <c r="E14" s="73">
        <v>717</v>
      </c>
      <c r="F14" s="74">
        <v>23690.81</v>
      </c>
      <c r="G14" s="75">
        <v>17.525181451930099</v>
      </c>
      <c r="H14" s="76">
        <v>0.43611947898445386</v>
      </c>
      <c r="I14" s="77">
        <v>1.4260529165659046</v>
      </c>
      <c r="K14" s="106"/>
      <c r="L14" s="114"/>
    </row>
    <row r="15" spans="1:12" x14ac:dyDescent="0.25">
      <c r="A15" s="95" t="s">
        <v>32</v>
      </c>
      <c r="B15" s="16">
        <v>72372870.150000006</v>
      </c>
      <c r="C15" s="73">
        <v>1225</v>
      </c>
      <c r="D15" s="73">
        <v>0</v>
      </c>
      <c r="E15" s="73">
        <v>1036.5</v>
      </c>
      <c r="F15" s="74">
        <v>27591.15</v>
      </c>
      <c r="G15" s="75">
        <v>16.926232128987909</v>
      </c>
      <c r="H15" s="76">
        <v>0.38123608947406101</v>
      </c>
      <c r="I15" s="77">
        <v>1.4553609630472835</v>
      </c>
      <c r="K15" s="106"/>
      <c r="L15" s="114"/>
    </row>
    <row r="16" spans="1:12" x14ac:dyDescent="0.25">
      <c r="A16" s="95" t="s">
        <v>33</v>
      </c>
      <c r="B16" s="16">
        <v>43527033.729999997</v>
      </c>
      <c r="C16" s="73">
        <v>738</v>
      </c>
      <c r="D16" s="73">
        <v>3</v>
      </c>
      <c r="E16" s="73">
        <v>857.5</v>
      </c>
      <c r="F16" s="74">
        <v>20284.23</v>
      </c>
      <c r="G16" s="75">
        <v>17.023902997765799</v>
      </c>
      <c r="H16" s="76">
        <v>0.46601452618673544</v>
      </c>
      <c r="I16" s="77">
        <v>2.460464700267091</v>
      </c>
      <c r="K16" s="106"/>
      <c r="L16" s="114"/>
    </row>
    <row r="17" spans="1:12" x14ac:dyDescent="0.25">
      <c r="A17" s="95" t="s">
        <v>34</v>
      </c>
      <c r="B17" s="16">
        <v>19003190.278000001</v>
      </c>
      <c r="C17" s="73">
        <v>308</v>
      </c>
      <c r="D17" s="73">
        <v>1</v>
      </c>
      <c r="E17" s="73">
        <v>298</v>
      </c>
      <c r="F17" s="74">
        <v>8209.64</v>
      </c>
      <c r="G17" s="75">
        <v>16.26042761660548</v>
      </c>
      <c r="H17" s="76">
        <v>0.43201377662909063</v>
      </c>
      <c r="I17" s="77">
        <v>2.0028026580390375</v>
      </c>
      <c r="K17" s="106"/>
      <c r="L17" s="114"/>
    </row>
    <row r="18" spans="1:12" x14ac:dyDescent="0.25">
      <c r="A18" s="95" t="s">
        <v>35</v>
      </c>
      <c r="B18" s="16">
        <v>121697609.75000004</v>
      </c>
      <c r="C18" s="73">
        <v>1641</v>
      </c>
      <c r="D18" s="73">
        <v>0</v>
      </c>
      <c r="E18" s="73">
        <v>1674.5</v>
      </c>
      <c r="F18" s="74">
        <v>46171.92</v>
      </c>
      <c r="G18" s="75">
        <v>13.484241829983841</v>
      </c>
      <c r="H18" s="76">
        <v>0.3793987416420887</v>
      </c>
      <c r="I18" s="77">
        <v>1.411362313136967</v>
      </c>
      <c r="K18" s="106"/>
      <c r="L18" s="114"/>
    </row>
    <row r="19" spans="1:12" x14ac:dyDescent="0.25">
      <c r="A19" s="95" t="s">
        <v>36</v>
      </c>
      <c r="B19" s="16">
        <v>87192774.487999991</v>
      </c>
      <c r="C19" s="73">
        <v>1249</v>
      </c>
      <c r="D19" s="73">
        <v>1</v>
      </c>
      <c r="E19" s="73">
        <v>1350.5</v>
      </c>
      <c r="F19" s="74">
        <v>35235.480000000003</v>
      </c>
      <c r="G19" s="75">
        <v>14.336050290176656</v>
      </c>
      <c r="H19" s="76">
        <v>0.404110090622811</v>
      </c>
      <c r="I19" s="77">
        <v>1.6517765473768853</v>
      </c>
      <c r="K19" s="106"/>
      <c r="L19" s="114"/>
    </row>
    <row r="20" spans="1:12" x14ac:dyDescent="0.25">
      <c r="A20" s="95" t="s">
        <v>37</v>
      </c>
      <c r="B20" s="16">
        <v>38462017.104000002</v>
      </c>
      <c r="C20" s="73">
        <v>597</v>
      </c>
      <c r="D20" s="73">
        <v>1</v>
      </c>
      <c r="E20" s="73">
        <v>596</v>
      </c>
      <c r="F20" s="74">
        <v>16173.28</v>
      </c>
      <c r="G20" s="75">
        <v>15.547806512150107</v>
      </c>
      <c r="H20" s="76">
        <v>0.42050004700138305</v>
      </c>
      <c r="I20" s="77">
        <v>1.7776831572593019</v>
      </c>
      <c r="K20" s="106"/>
      <c r="L20" s="114"/>
    </row>
    <row r="21" spans="1:12" x14ac:dyDescent="0.25">
      <c r="A21" s="95" t="s">
        <v>38</v>
      </c>
      <c r="B21" s="16">
        <v>240850505.61600003</v>
      </c>
      <c r="C21" s="73">
        <v>2137</v>
      </c>
      <c r="D21" s="73">
        <v>1</v>
      </c>
      <c r="E21" s="73">
        <v>2146.5</v>
      </c>
      <c r="F21" s="74">
        <v>55393.47</v>
      </c>
      <c r="G21" s="75">
        <v>8.8768756973619141</v>
      </c>
      <c r="H21" s="76">
        <v>0.22999108869763626</v>
      </c>
      <c r="I21" s="77">
        <v>0.92954328423517862</v>
      </c>
      <c r="K21" s="106"/>
      <c r="L21" s="114"/>
    </row>
    <row r="22" spans="1:12" x14ac:dyDescent="0.25">
      <c r="A22" s="95" t="s">
        <v>39</v>
      </c>
      <c r="B22" s="16">
        <v>52679059.898000002</v>
      </c>
      <c r="C22" s="73">
        <v>726</v>
      </c>
      <c r="D22" s="73">
        <v>2</v>
      </c>
      <c r="E22" s="73">
        <v>904.5</v>
      </c>
      <c r="F22" s="74">
        <v>20768.87</v>
      </c>
      <c r="G22" s="75">
        <v>13.819532873395849</v>
      </c>
      <c r="H22" s="76">
        <v>0.39425285948940225</v>
      </c>
      <c r="I22" s="77">
        <v>1.9667467528958977</v>
      </c>
      <c r="K22" s="106"/>
      <c r="L22" s="114"/>
    </row>
    <row r="23" spans="1:12" x14ac:dyDescent="0.25">
      <c r="A23" s="95" t="s">
        <v>40</v>
      </c>
      <c r="B23" s="16">
        <v>111797697.25600003</v>
      </c>
      <c r="C23" s="73">
        <v>1576</v>
      </c>
      <c r="D23" s="73">
        <v>0</v>
      </c>
      <c r="E23" s="73">
        <v>1621</v>
      </c>
      <c r="F23" s="74">
        <v>41023.67</v>
      </c>
      <c r="G23" s="75">
        <v>14.096891426942323</v>
      </c>
      <c r="H23" s="76">
        <v>0.36694557228725316</v>
      </c>
      <c r="I23" s="77">
        <v>1.4544008865198117</v>
      </c>
      <c r="K23" s="106"/>
      <c r="L23" s="114"/>
    </row>
    <row r="24" spans="1:12" x14ac:dyDescent="0.25">
      <c r="A24" s="95" t="s">
        <v>41</v>
      </c>
      <c r="B24" s="16">
        <v>44809863.746000007</v>
      </c>
      <c r="C24" s="73">
        <v>731</v>
      </c>
      <c r="D24" s="73">
        <v>0</v>
      </c>
      <c r="E24" s="73">
        <v>858</v>
      </c>
      <c r="F24" s="74">
        <v>23804.91</v>
      </c>
      <c r="G24" s="75">
        <v>16.313372523147951</v>
      </c>
      <c r="H24" s="76">
        <v>0.53124263298222962</v>
      </c>
      <c r="I24" s="77">
        <v>1.9673103783509993</v>
      </c>
      <c r="K24" s="106"/>
      <c r="L24" s="114"/>
    </row>
    <row r="25" spans="1:12" x14ac:dyDescent="0.25">
      <c r="A25" s="95" t="s">
        <v>42</v>
      </c>
      <c r="B25" s="16">
        <v>112376153.71399997</v>
      </c>
      <c r="C25" s="73">
        <v>2236</v>
      </c>
      <c r="D25" s="73">
        <v>0</v>
      </c>
      <c r="E25" s="73">
        <v>2386</v>
      </c>
      <c r="F25" s="74">
        <v>76539.86</v>
      </c>
      <c r="G25" s="75">
        <v>19.897459791075196</v>
      </c>
      <c r="H25" s="76">
        <v>0.68110410857089654</v>
      </c>
      <c r="I25" s="77">
        <v>2.2735237998110156</v>
      </c>
      <c r="K25" s="106"/>
      <c r="L25" s="114"/>
    </row>
    <row r="26" spans="1:12" x14ac:dyDescent="0.25">
      <c r="A26" s="95" t="s">
        <v>43</v>
      </c>
      <c r="B26" s="16">
        <v>70680391.999999985</v>
      </c>
      <c r="C26" s="73">
        <v>1220</v>
      </c>
      <c r="D26" s="73">
        <v>2</v>
      </c>
      <c r="E26" s="73">
        <v>1263.5</v>
      </c>
      <c r="F26" s="74">
        <v>38429.94</v>
      </c>
      <c r="G26" s="75">
        <v>17.289094831279378</v>
      </c>
      <c r="H26" s="76">
        <v>0.54371430198066828</v>
      </c>
      <c r="I26" s="77">
        <v>2.0966556042869717</v>
      </c>
      <c r="K26" s="106"/>
      <c r="L26" s="115"/>
    </row>
    <row r="27" spans="1:12" x14ac:dyDescent="0.25">
      <c r="A27" s="91" t="s">
        <v>161</v>
      </c>
      <c r="B27" s="16">
        <v>42190119.346000001</v>
      </c>
      <c r="C27" s="73">
        <v>692</v>
      </c>
      <c r="D27" s="73">
        <v>0</v>
      </c>
      <c r="E27" s="73">
        <v>778</v>
      </c>
      <c r="F27" s="74">
        <v>22983.5</v>
      </c>
      <c r="G27" s="75">
        <v>16.401944595722217</v>
      </c>
      <c r="H27" s="76">
        <v>0.54476025088985769</v>
      </c>
      <c r="I27" s="77">
        <v>1.9277854924511169</v>
      </c>
      <c r="K27" s="106"/>
      <c r="L27" s="114"/>
    </row>
    <row r="28" spans="1:12" x14ac:dyDescent="0.25">
      <c r="A28" s="91" t="s">
        <v>44</v>
      </c>
      <c r="B28" s="16">
        <v>35574308.738000005</v>
      </c>
      <c r="C28" s="73">
        <v>536</v>
      </c>
      <c r="D28" s="73">
        <v>0</v>
      </c>
      <c r="E28" s="73">
        <v>657</v>
      </c>
      <c r="F28" s="74">
        <v>17474.3</v>
      </c>
      <c r="G28" s="75">
        <v>15.067053135102858</v>
      </c>
      <c r="H28" s="76">
        <v>0.49120560932598484</v>
      </c>
      <c r="I28" s="77">
        <v>1.8763344213263455</v>
      </c>
      <c r="K28" s="106"/>
      <c r="L28" s="114"/>
    </row>
    <row r="29" spans="1:12" x14ac:dyDescent="0.25">
      <c r="A29" s="91" t="s">
        <v>45</v>
      </c>
      <c r="B29" s="16">
        <v>26244921.544</v>
      </c>
      <c r="C29" s="73">
        <v>495</v>
      </c>
      <c r="D29" s="73">
        <v>0</v>
      </c>
      <c r="E29" s="73">
        <v>694</v>
      </c>
      <c r="F29" s="74">
        <v>16786.78</v>
      </c>
      <c r="G29" s="75">
        <v>18.860791760041089</v>
      </c>
      <c r="H29" s="76">
        <v>0.63962012505378285</v>
      </c>
      <c r="I29" s="77">
        <v>2.6228609555793154</v>
      </c>
      <c r="K29" s="106"/>
      <c r="L29" s="114"/>
    </row>
    <row r="30" spans="1:12" ht="16.5" customHeight="1" x14ac:dyDescent="0.25">
      <c r="A30" s="91" t="s">
        <v>160</v>
      </c>
      <c r="B30" s="16">
        <v>70257305.726000011</v>
      </c>
      <c r="C30" s="73">
        <v>1543</v>
      </c>
      <c r="D30" s="73">
        <v>1</v>
      </c>
      <c r="E30" s="73">
        <v>1236.55</v>
      </c>
      <c r="F30" s="74">
        <v>42043.69</v>
      </c>
      <c r="G30" s="75">
        <v>21.976362230876358</v>
      </c>
      <c r="H30" s="76">
        <v>0.5984244565820428</v>
      </c>
      <c r="I30" s="77">
        <v>2.0251977859057702</v>
      </c>
      <c r="K30" s="106"/>
      <c r="L30" s="114"/>
    </row>
    <row r="31" spans="1:12" x14ac:dyDescent="0.25">
      <c r="A31" s="95" t="s">
        <v>46</v>
      </c>
      <c r="B31" s="16">
        <v>37997010.039999992</v>
      </c>
      <c r="C31" s="73">
        <v>693</v>
      </c>
      <c r="D31" s="73">
        <v>0</v>
      </c>
      <c r="E31" s="73">
        <v>618</v>
      </c>
      <c r="F31" s="74">
        <v>22071.88</v>
      </c>
      <c r="G31" s="75">
        <v>18.238277150503922</v>
      </c>
      <c r="H31" s="76">
        <v>0.58088465320730809</v>
      </c>
      <c r="I31" s="77">
        <v>1.8007174756111419</v>
      </c>
      <c r="K31" s="106"/>
      <c r="L31" s="114"/>
    </row>
    <row r="32" spans="1:12" x14ac:dyDescent="0.25">
      <c r="A32" s="95" t="s">
        <v>47</v>
      </c>
      <c r="B32" s="16">
        <v>188439590.71599999</v>
      </c>
      <c r="C32" s="73">
        <v>3640</v>
      </c>
      <c r="D32" s="73">
        <v>1</v>
      </c>
      <c r="E32" s="73">
        <v>4085</v>
      </c>
      <c r="F32" s="74">
        <v>129389.04</v>
      </c>
      <c r="G32" s="75">
        <v>19.3218420087072</v>
      </c>
      <c r="H32" s="76">
        <v>0.68663405342990835</v>
      </c>
      <c r="I32" s="77">
        <v>2.352287214782002</v>
      </c>
      <c r="K32" s="106"/>
      <c r="L32" s="114"/>
    </row>
    <row r="33" spans="1:19" x14ac:dyDescent="0.25">
      <c r="A33" s="95" t="s">
        <v>48</v>
      </c>
      <c r="B33" s="16">
        <v>101794618.03</v>
      </c>
      <c r="C33" s="73">
        <v>1731</v>
      </c>
      <c r="D33" s="73">
        <v>1</v>
      </c>
      <c r="E33" s="73">
        <v>2037.5</v>
      </c>
      <c r="F33" s="74">
        <v>53736.3</v>
      </c>
      <c r="G33" s="75">
        <v>17.014651987687213</v>
      </c>
      <c r="H33" s="76">
        <v>0.52788940162006714</v>
      </c>
      <c r="I33" s="77">
        <v>2.1027516399434543</v>
      </c>
      <c r="K33" s="106"/>
      <c r="L33" s="114"/>
    </row>
    <row r="34" spans="1:19" x14ac:dyDescent="0.25">
      <c r="A34" s="95" t="s">
        <v>49</v>
      </c>
      <c r="B34" s="16">
        <v>29330464.991999999</v>
      </c>
      <c r="C34" s="73">
        <v>445</v>
      </c>
      <c r="D34" s="73">
        <v>0</v>
      </c>
      <c r="E34" s="73">
        <v>412</v>
      </c>
      <c r="F34" s="74">
        <v>15454.26</v>
      </c>
      <c r="G34" s="75">
        <v>15.17193812376911</v>
      </c>
      <c r="H34" s="76">
        <v>0.52690129543514608</v>
      </c>
      <c r="I34" s="77">
        <v>1.5804134033552932</v>
      </c>
      <c r="K34" s="106"/>
      <c r="L34" s="114"/>
    </row>
    <row r="35" spans="1:19" x14ac:dyDescent="0.25">
      <c r="A35" s="95" t="s">
        <v>50</v>
      </c>
      <c r="B35" s="16">
        <v>168688670.51599997</v>
      </c>
      <c r="C35" s="73">
        <v>2511</v>
      </c>
      <c r="D35" s="73">
        <v>3</v>
      </c>
      <c r="E35" s="73">
        <v>2299.5</v>
      </c>
      <c r="F35" s="74">
        <v>62461</v>
      </c>
      <c r="G35" s="75">
        <v>14.903194104915002</v>
      </c>
      <c r="H35" s="76">
        <v>0.3702738293504757</v>
      </c>
      <c r="I35" s="77">
        <v>1.5260272027313393</v>
      </c>
      <c r="K35" s="106"/>
      <c r="L35" s="114"/>
    </row>
    <row r="36" spans="1:19" x14ac:dyDescent="0.25">
      <c r="A36" s="95" t="s">
        <v>51</v>
      </c>
      <c r="B36" s="16">
        <v>93441522.799999997</v>
      </c>
      <c r="C36" s="73">
        <v>1394</v>
      </c>
      <c r="D36" s="73">
        <v>0</v>
      </c>
      <c r="E36" s="73">
        <v>1438</v>
      </c>
      <c r="F36" s="74">
        <v>37867.599999999999</v>
      </c>
      <c r="G36" s="75">
        <v>14.918421256722072</v>
      </c>
      <c r="H36" s="76">
        <v>0.40525452566789721</v>
      </c>
      <c r="I36" s="77">
        <v>1.5594523251926284</v>
      </c>
      <c r="K36" s="106"/>
      <c r="L36" s="114"/>
    </row>
    <row r="37" spans="1:19" x14ac:dyDescent="0.25">
      <c r="A37" s="95" t="s">
        <v>52</v>
      </c>
      <c r="B37" s="16">
        <v>74850961.785999998</v>
      </c>
      <c r="C37" s="73">
        <v>1206</v>
      </c>
      <c r="D37" s="73">
        <v>2</v>
      </c>
      <c r="E37" s="73">
        <v>855</v>
      </c>
      <c r="F37" s="74">
        <v>28052.69</v>
      </c>
      <c r="G37" s="75">
        <v>16.138737180875374</v>
      </c>
      <c r="H37" s="76">
        <v>0.3747806217935189</v>
      </c>
      <c r="I37" s="77">
        <v>1.4318812670226282</v>
      </c>
      <c r="K37" s="106"/>
      <c r="L37" s="114"/>
    </row>
    <row r="38" spans="1:19" x14ac:dyDescent="0.25">
      <c r="A38" s="95" t="s">
        <v>53</v>
      </c>
      <c r="B38" s="16">
        <v>6319006.1799999997</v>
      </c>
      <c r="C38" s="73">
        <v>91</v>
      </c>
      <c r="D38" s="73">
        <v>0</v>
      </c>
      <c r="E38" s="73">
        <v>78.5</v>
      </c>
      <c r="F38" s="74">
        <v>2849.56</v>
      </c>
      <c r="G38" s="75">
        <v>14.400998734266153</v>
      </c>
      <c r="H38" s="76">
        <v>0.45095065882654356</v>
      </c>
      <c r="I38" s="77">
        <v>1.382663626386895</v>
      </c>
      <c r="K38" s="106"/>
      <c r="L38" s="114"/>
    </row>
    <row r="39" spans="1:19" x14ac:dyDescent="0.25">
      <c r="A39" s="95" t="s">
        <v>54</v>
      </c>
      <c r="B39" s="16">
        <v>10326857.08</v>
      </c>
      <c r="C39" s="73">
        <v>193</v>
      </c>
      <c r="D39" s="73">
        <v>1</v>
      </c>
      <c r="E39" s="73">
        <v>272</v>
      </c>
      <c r="F39" s="74">
        <v>6649.93</v>
      </c>
      <c r="G39" s="75">
        <v>18.785967356488293</v>
      </c>
      <c r="H39" s="76">
        <v>0.64394519537593908</v>
      </c>
      <c r="I39" s="77">
        <v>3.3456384389121419</v>
      </c>
      <c r="K39" s="106"/>
      <c r="L39" s="114"/>
    </row>
    <row r="40" spans="1:19" x14ac:dyDescent="0.25">
      <c r="A40" s="95" t="s">
        <v>55</v>
      </c>
      <c r="B40" s="16">
        <v>16812447.037999999</v>
      </c>
      <c r="C40" s="73">
        <v>378</v>
      </c>
      <c r="D40" s="73">
        <v>0</v>
      </c>
      <c r="E40" s="73">
        <v>418.5</v>
      </c>
      <c r="F40" s="74">
        <v>13067.23</v>
      </c>
      <c r="G40" s="75">
        <v>22.483342201503032</v>
      </c>
      <c r="H40" s="76">
        <v>0.7772354595654668</v>
      </c>
      <c r="I40" s="77">
        <v>2.6441558387974142</v>
      </c>
      <c r="K40" s="106"/>
      <c r="L40" s="114"/>
    </row>
    <row r="41" spans="1:19" x14ac:dyDescent="0.25">
      <c r="A41" s="95" t="s">
        <v>56</v>
      </c>
      <c r="B41" s="16">
        <v>16796407.350000001</v>
      </c>
      <c r="C41" s="73">
        <v>299</v>
      </c>
      <c r="D41" s="73">
        <v>0</v>
      </c>
      <c r="E41" s="73">
        <v>234</v>
      </c>
      <c r="F41" s="74">
        <v>8054.81</v>
      </c>
      <c r="G41" s="75">
        <v>17.80142585074897</v>
      </c>
      <c r="H41" s="76">
        <v>0.47955552828385051</v>
      </c>
      <c r="I41" s="77">
        <v>1.524421828219116</v>
      </c>
      <c r="K41" s="106"/>
      <c r="L41" s="114"/>
    </row>
    <row r="42" spans="1:19" x14ac:dyDescent="0.25">
      <c r="A42" s="95" t="s">
        <v>57</v>
      </c>
      <c r="B42" s="16">
        <v>9458412.9199999999</v>
      </c>
      <c r="C42" s="73">
        <v>159</v>
      </c>
      <c r="D42" s="73">
        <v>0</v>
      </c>
      <c r="E42" s="73">
        <v>124</v>
      </c>
      <c r="F42" s="74">
        <v>4626.1099999999997</v>
      </c>
      <c r="G42" s="75">
        <v>16.810431236702659</v>
      </c>
      <c r="H42" s="76">
        <v>0.48910002546177694</v>
      </c>
      <c r="I42" s="77">
        <v>1.4723516638349512</v>
      </c>
      <c r="K42" s="106"/>
      <c r="L42" s="114"/>
    </row>
    <row r="43" spans="1:19" x14ac:dyDescent="0.25">
      <c r="A43" s="95" t="s">
        <v>58</v>
      </c>
      <c r="B43" s="16">
        <v>35392415.228</v>
      </c>
      <c r="C43" s="73">
        <v>704</v>
      </c>
      <c r="D43" s="73">
        <v>0</v>
      </c>
      <c r="E43" s="73">
        <v>570.5</v>
      </c>
      <c r="F43" s="74">
        <v>21768.04</v>
      </c>
      <c r="G43" s="75">
        <v>19.891267534718697</v>
      </c>
      <c r="H43" s="76">
        <v>0.61504816384440053</v>
      </c>
      <c r="I43" s="77">
        <v>1.8239936320855599</v>
      </c>
      <c r="K43" s="106"/>
      <c r="L43" s="114"/>
    </row>
    <row r="44" spans="1:19" x14ac:dyDescent="0.25">
      <c r="A44" s="95" t="s">
        <v>59</v>
      </c>
      <c r="B44" s="16">
        <v>108008517.69399999</v>
      </c>
      <c r="C44" s="73">
        <v>1630</v>
      </c>
      <c r="D44" s="73">
        <v>1</v>
      </c>
      <c r="E44" s="73">
        <v>1626</v>
      </c>
      <c r="F44" s="74">
        <v>52885.04</v>
      </c>
      <c r="G44" s="75">
        <v>15.100660899919045</v>
      </c>
      <c r="H44" s="76">
        <v>0.48963767977845168</v>
      </c>
      <c r="I44" s="77">
        <v>1.6881542668382434</v>
      </c>
      <c r="K44" s="106"/>
      <c r="L44" s="114"/>
    </row>
    <row r="45" spans="1:19" x14ac:dyDescent="0.25">
      <c r="A45" s="95" t="s">
        <v>60</v>
      </c>
      <c r="B45" s="16">
        <v>19577117.612</v>
      </c>
      <c r="C45" s="73">
        <v>376</v>
      </c>
      <c r="D45" s="73">
        <v>1</v>
      </c>
      <c r="E45" s="73">
        <v>475</v>
      </c>
      <c r="F45" s="74">
        <v>13342.28</v>
      </c>
      <c r="G45" s="75">
        <v>19.257176029269697</v>
      </c>
      <c r="H45" s="76">
        <v>0.68152422968648407</v>
      </c>
      <c r="I45" s="77">
        <v>2.8843510632733693</v>
      </c>
      <c r="K45" s="106"/>
      <c r="L45" s="114"/>
    </row>
    <row r="46" spans="1:19" ht="15.75" thickBot="1" x14ac:dyDescent="0.3">
      <c r="A46" s="96" t="s">
        <v>74</v>
      </c>
      <c r="B46" s="19">
        <v>129957512.146</v>
      </c>
      <c r="C46" s="73">
        <v>3783</v>
      </c>
      <c r="D46" s="78">
        <v>4</v>
      </c>
      <c r="E46" s="78">
        <v>3638.5</v>
      </c>
      <c r="F46" s="79">
        <v>112164.65</v>
      </c>
      <c r="G46" s="80">
        <v>29.140293142465804</v>
      </c>
      <c r="H46" s="81">
        <v>0.86308708244575572</v>
      </c>
      <c r="I46" s="82">
        <v>3.1937526592053573</v>
      </c>
      <c r="K46" s="106"/>
      <c r="L46" s="114"/>
      <c r="O46" s="110"/>
      <c r="S46" s="106"/>
    </row>
    <row r="47" spans="1:19" ht="15.75" thickBot="1" x14ac:dyDescent="0.3">
      <c r="A47" s="83" t="s">
        <v>66</v>
      </c>
      <c r="B47" s="58">
        <v>4413693163.1520004</v>
      </c>
      <c r="C47" s="84">
        <v>61814</v>
      </c>
      <c r="D47" s="84">
        <v>41</v>
      </c>
      <c r="E47" s="84">
        <v>63253.55</v>
      </c>
      <c r="F47" s="85">
        <v>1745760.3700000006</v>
      </c>
      <c r="G47" s="86">
        <v>14.014340760341119</v>
      </c>
      <c r="H47" s="87">
        <v>0.39553278976766953</v>
      </c>
      <c r="I47" s="88">
        <v>1.5400428549831011</v>
      </c>
      <c r="K47" s="116"/>
      <c r="L47" s="114"/>
    </row>
    <row r="48" spans="1:19" x14ac:dyDescent="0.25">
      <c r="C48" s="107"/>
      <c r="D48" s="107"/>
      <c r="E48" s="107"/>
      <c r="F48" s="107"/>
      <c r="L48" s="107"/>
    </row>
    <row r="49" spans="2:6" x14ac:dyDescent="0.25">
      <c r="B49" s="107"/>
      <c r="C49" s="107"/>
      <c r="F49" s="107"/>
    </row>
  </sheetData>
  <mergeCells count="1">
    <mergeCell ref="A1:I1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U56"/>
  <sheetViews>
    <sheetView workbookViewId="0">
      <selection sqref="A1:U1"/>
    </sheetView>
  </sheetViews>
  <sheetFormatPr defaultColWidth="8.85546875" defaultRowHeight="15" x14ac:dyDescent="0.25"/>
  <cols>
    <col min="1" max="1" width="63.85546875" style="89" customWidth="1"/>
    <col min="2" max="21" width="10.7109375" style="89" customWidth="1"/>
    <col min="22" max="16384" width="8.85546875" style="89"/>
  </cols>
  <sheetData>
    <row r="1" spans="1:21" ht="25.15" customHeight="1" thickTop="1" thickBot="1" x14ac:dyDescent="0.3">
      <c r="A1" s="141" t="s">
        <v>158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3"/>
    </row>
    <row r="2" spans="1:21" ht="25.15" customHeight="1" thickTop="1" thickBot="1" x14ac:dyDescent="0.3">
      <c r="A2" s="204" t="s">
        <v>187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6"/>
    </row>
    <row r="3" spans="1:21" ht="25.15" customHeight="1" thickTop="1" thickBot="1" x14ac:dyDescent="0.3">
      <c r="A3" s="147" t="s">
        <v>17</v>
      </c>
      <c r="B3" s="138" t="s">
        <v>112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40"/>
    </row>
    <row r="4" spans="1:21" ht="25.15" customHeight="1" x14ac:dyDescent="0.25">
      <c r="A4" s="147"/>
      <c r="B4" s="136">
        <v>2012</v>
      </c>
      <c r="C4" s="137"/>
      <c r="D4" s="136">
        <v>2013</v>
      </c>
      <c r="E4" s="137"/>
      <c r="F4" s="136">
        <v>2014</v>
      </c>
      <c r="G4" s="137"/>
      <c r="H4" s="136">
        <v>2015</v>
      </c>
      <c r="I4" s="137"/>
      <c r="J4" s="136">
        <v>2016</v>
      </c>
      <c r="K4" s="137"/>
      <c r="L4" s="136">
        <v>2017</v>
      </c>
      <c r="M4" s="137"/>
      <c r="N4" s="136">
        <v>2018</v>
      </c>
      <c r="O4" s="137"/>
      <c r="P4" s="136">
        <v>2019</v>
      </c>
      <c r="Q4" s="137"/>
      <c r="R4" s="136">
        <v>2020</v>
      </c>
      <c r="S4" s="137"/>
      <c r="T4" s="136">
        <v>2021</v>
      </c>
      <c r="U4" s="137"/>
    </row>
    <row r="5" spans="1:21" ht="25.15" customHeight="1" thickBot="1" x14ac:dyDescent="0.3">
      <c r="A5" s="148"/>
      <c r="B5" s="10" t="s">
        <v>18</v>
      </c>
      <c r="C5" s="11" t="s">
        <v>19</v>
      </c>
      <c r="D5" s="10" t="s">
        <v>18</v>
      </c>
      <c r="E5" s="11" t="s">
        <v>19</v>
      </c>
      <c r="F5" s="10" t="s">
        <v>18</v>
      </c>
      <c r="G5" s="11" t="s">
        <v>19</v>
      </c>
      <c r="H5" s="10" t="s">
        <v>18</v>
      </c>
      <c r="I5" s="11" t="s">
        <v>19</v>
      </c>
      <c r="J5" s="10" t="s">
        <v>18</v>
      </c>
      <c r="K5" s="11" t="s">
        <v>19</v>
      </c>
      <c r="L5" s="10" t="s">
        <v>18</v>
      </c>
      <c r="M5" s="11" t="s">
        <v>19</v>
      </c>
      <c r="N5" s="10" t="s">
        <v>18</v>
      </c>
      <c r="O5" s="11" t="s">
        <v>19</v>
      </c>
      <c r="P5" s="10" t="s">
        <v>18</v>
      </c>
      <c r="Q5" s="11" t="s">
        <v>19</v>
      </c>
      <c r="R5" s="10" t="s">
        <v>18</v>
      </c>
      <c r="S5" s="11" t="s">
        <v>19</v>
      </c>
      <c r="T5" s="10" t="s">
        <v>18</v>
      </c>
      <c r="U5" s="11" t="s">
        <v>19</v>
      </c>
    </row>
    <row r="6" spans="1:21" x14ac:dyDescent="0.25">
      <c r="A6" s="12" t="s">
        <v>113</v>
      </c>
      <c r="B6" s="13">
        <v>12085</v>
      </c>
      <c r="C6" s="14">
        <v>8.9440341035243273E-2</v>
      </c>
      <c r="D6" s="13">
        <v>11218</v>
      </c>
      <c r="E6" s="14">
        <v>8.8521692470369145E-2</v>
      </c>
      <c r="F6" s="13">
        <v>10987</v>
      </c>
      <c r="G6" s="14">
        <v>9.0655555097157475E-2</v>
      </c>
      <c r="H6" s="13">
        <v>10299</v>
      </c>
      <c r="I6" s="14">
        <v>8.844366965228817E-2</v>
      </c>
      <c r="J6" s="54">
        <v>10727</v>
      </c>
      <c r="K6" s="30">
        <v>8.9479654994077507E-2</v>
      </c>
      <c r="L6" s="54">
        <v>11010</v>
      </c>
      <c r="M6" s="30">
        <v>9.1058712606793421E-2</v>
      </c>
      <c r="N6" s="54">
        <v>11020</v>
      </c>
      <c r="O6" s="30">
        <v>8.9786939340856312E-2</v>
      </c>
      <c r="P6" s="54">
        <v>10671</v>
      </c>
      <c r="Q6" s="30">
        <v>8.8867236296407318E-2</v>
      </c>
      <c r="R6" s="54">
        <v>7845</v>
      </c>
      <c r="S6" s="30">
        <v>8.1577688580163468E-2</v>
      </c>
      <c r="T6" s="54">
        <v>8230</v>
      </c>
      <c r="U6" s="30">
        <v>7.8168037535854717E-2</v>
      </c>
    </row>
    <row r="7" spans="1:21" x14ac:dyDescent="0.25">
      <c r="A7" s="15" t="s">
        <v>114</v>
      </c>
      <c r="B7" s="16">
        <v>13957</v>
      </c>
      <c r="C7" s="17">
        <v>0.10329489779304016</v>
      </c>
      <c r="D7" s="16">
        <v>12693</v>
      </c>
      <c r="E7" s="17">
        <v>0.10016097722645709</v>
      </c>
      <c r="F7" s="16">
        <v>12129</v>
      </c>
      <c r="G7" s="17">
        <v>0.10007838607203268</v>
      </c>
      <c r="H7" s="16">
        <v>11536</v>
      </c>
      <c r="I7" s="17">
        <v>9.9066528120088967E-2</v>
      </c>
      <c r="J7" s="13">
        <v>11542</v>
      </c>
      <c r="K7" s="14">
        <v>9.6278006706594824E-2</v>
      </c>
      <c r="L7" s="13">
        <v>11629</v>
      </c>
      <c r="M7" s="14">
        <v>9.6178180645268008E-2</v>
      </c>
      <c r="N7" s="13">
        <v>11857</v>
      </c>
      <c r="O7" s="14">
        <v>9.6606509960483963E-2</v>
      </c>
      <c r="P7" s="13">
        <v>11589</v>
      </c>
      <c r="Q7" s="14">
        <v>9.6512267026432813E-2</v>
      </c>
      <c r="R7" s="13">
        <v>9185</v>
      </c>
      <c r="S7" s="14">
        <v>9.5511927292390247E-2</v>
      </c>
      <c r="T7" s="13">
        <v>9932</v>
      </c>
      <c r="U7" s="14">
        <v>9.4333529624071571E-2</v>
      </c>
    </row>
    <row r="8" spans="1:21" x14ac:dyDescent="0.25">
      <c r="A8" s="15" t="s">
        <v>115</v>
      </c>
      <c r="B8" s="16">
        <v>4498</v>
      </c>
      <c r="C8" s="17">
        <v>3.3289421098595305E-2</v>
      </c>
      <c r="D8" s="16">
        <v>4527</v>
      </c>
      <c r="E8" s="17">
        <v>3.5722740400549215E-2</v>
      </c>
      <c r="F8" s="16">
        <v>4489</v>
      </c>
      <c r="G8" s="17">
        <v>3.7039481826808038E-2</v>
      </c>
      <c r="H8" s="16">
        <v>4299</v>
      </c>
      <c r="I8" s="17">
        <v>3.6918082904669074E-2</v>
      </c>
      <c r="J8" s="13">
        <v>4430</v>
      </c>
      <c r="K8" s="14">
        <v>3.6953003787057265E-2</v>
      </c>
      <c r="L8" s="13">
        <v>4423</v>
      </c>
      <c r="M8" s="14">
        <v>3.6580625418696396E-2</v>
      </c>
      <c r="N8" s="13">
        <v>4547</v>
      </c>
      <c r="O8" s="14">
        <v>3.7047297022039356E-2</v>
      </c>
      <c r="P8" s="13">
        <v>4313</v>
      </c>
      <c r="Q8" s="14">
        <v>3.5918319758823432E-2</v>
      </c>
      <c r="R8" s="13">
        <v>3556</v>
      </c>
      <c r="S8" s="14">
        <v>3.6977726015431658E-2</v>
      </c>
      <c r="T8" s="13">
        <v>3653</v>
      </c>
      <c r="U8" s="14">
        <v>3.4695970974298572E-2</v>
      </c>
    </row>
    <row r="9" spans="1:21" x14ac:dyDescent="0.25">
      <c r="A9" s="15" t="s">
        <v>116</v>
      </c>
      <c r="B9" s="16">
        <v>5528</v>
      </c>
      <c r="C9" s="17">
        <v>4.0912387690759187E-2</v>
      </c>
      <c r="D9" s="16">
        <v>5073</v>
      </c>
      <c r="E9" s="17">
        <v>4.0031248520429906E-2</v>
      </c>
      <c r="F9" s="16">
        <v>4817</v>
      </c>
      <c r="G9" s="17">
        <v>3.9745864103304593E-2</v>
      </c>
      <c r="H9" s="16">
        <v>4833</v>
      </c>
      <c r="I9" s="17">
        <v>4.1503860125207175E-2</v>
      </c>
      <c r="J9" s="13">
        <v>4949</v>
      </c>
      <c r="K9" s="14">
        <v>4.1282260889875043E-2</v>
      </c>
      <c r="L9" s="13">
        <v>5072</v>
      </c>
      <c r="M9" s="14">
        <v>4.1948209840295764E-2</v>
      </c>
      <c r="N9" s="13">
        <v>5291</v>
      </c>
      <c r="O9" s="14">
        <v>4.3109137572819492E-2</v>
      </c>
      <c r="P9" s="13">
        <v>5272</v>
      </c>
      <c r="Q9" s="14">
        <v>4.3904795216442645E-2</v>
      </c>
      <c r="R9" s="13">
        <v>4249</v>
      </c>
      <c r="S9" s="14">
        <v>4.4184015140486241E-2</v>
      </c>
      <c r="T9" s="13">
        <v>4705</v>
      </c>
      <c r="U9" s="14">
        <v>4.4687802746803944E-2</v>
      </c>
    </row>
    <row r="10" spans="1:21" x14ac:dyDescent="0.25">
      <c r="A10" s="15" t="s">
        <v>117</v>
      </c>
      <c r="B10" s="16">
        <v>6005</v>
      </c>
      <c r="C10" s="17">
        <v>4.4442635326159358E-2</v>
      </c>
      <c r="D10" s="16">
        <v>5703</v>
      </c>
      <c r="E10" s="17">
        <v>4.5002604043369157E-2</v>
      </c>
      <c r="F10" s="16">
        <v>5354</v>
      </c>
      <c r="G10" s="17">
        <v>4.4176739964519991E-2</v>
      </c>
      <c r="H10" s="16">
        <v>4820</v>
      </c>
      <c r="I10" s="17">
        <v>4.139222135392067E-2</v>
      </c>
      <c r="J10" s="13">
        <v>4871</v>
      </c>
      <c r="K10" s="14">
        <v>4.0631621094075844E-2</v>
      </c>
      <c r="L10" s="13">
        <v>4972</v>
      </c>
      <c r="M10" s="14">
        <v>4.112115522987983E-2</v>
      </c>
      <c r="N10" s="13">
        <v>5039</v>
      </c>
      <c r="O10" s="14">
        <v>4.1055933515297183E-2</v>
      </c>
      <c r="P10" s="13">
        <v>4892</v>
      </c>
      <c r="Q10" s="14">
        <v>4.0740185546061729E-2</v>
      </c>
      <c r="R10" s="13">
        <v>4007</v>
      </c>
      <c r="S10" s="14">
        <v>4.1667533223800512E-2</v>
      </c>
      <c r="T10" s="13">
        <v>4349</v>
      </c>
      <c r="U10" s="14">
        <v>4.1306536481583486E-2</v>
      </c>
    </row>
    <row r="11" spans="1:21" x14ac:dyDescent="0.25">
      <c r="A11" s="15" t="s">
        <v>118</v>
      </c>
      <c r="B11" s="16">
        <v>3030</v>
      </c>
      <c r="C11" s="17">
        <v>2.2424843470152014E-2</v>
      </c>
      <c r="D11" s="16">
        <v>2708</v>
      </c>
      <c r="E11" s="17">
        <v>2.1368937708126194E-2</v>
      </c>
      <c r="F11" s="16">
        <v>2416</v>
      </c>
      <c r="G11" s="17">
        <v>1.9934815792730723E-2</v>
      </c>
      <c r="H11" s="16">
        <v>2430</v>
      </c>
      <c r="I11" s="17">
        <v>2.0867862632785731E-2</v>
      </c>
      <c r="J11" s="13">
        <v>2501</v>
      </c>
      <c r="K11" s="14">
        <v>2.0862181144792383E-2</v>
      </c>
      <c r="L11" s="13">
        <v>2515</v>
      </c>
      <c r="M11" s="14">
        <v>2.0800423451960533E-2</v>
      </c>
      <c r="N11" s="13">
        <v>2595</v>
      </c>
      <c r="O11" s="14">
        <v>2.1143113211390393E-2</v>
      </c>
      <c r="P11" s="13">
        <v>2695</v>
      </c>
      <c r="Q11" s="14">
        <v>2.2443744899148889E-2</v>
      </c>
      <c r="R11" s="13">
        <v>2209</v>
      </c>
      <c r="S11" s="14">
        <v>2.2970696503961899E-2</v>
      </c>
      <c r="T11" s="13">
        <v>2446</v>
      </c>
      <c r="U11" s="14">
        <v>2.3231958664969701E-2</v>
      </c>
    </row>
    <row r="12" spans="1:21" x14ac:dyDescent="0.25">
      <c r="A12" s="15" t="s">
        <v>119</v>
      </c>
      <c r="B12" s="16">
        <v>1582</v>
      </c>
      <c r="C12" s="17">
        <v>1.170828461048861E-2</v>
      </c>
      <c r="D12" s="16">
        <v>1446</v>
      </c>
      <c r="E12" s="17">
        <v>1.141044458122248E-2</v>
      </c>
      <c r="F12" s="16">
        <v>1375</v>
      </c>
      <c r="G12" s="17">
        <v>1.134535253104501E-2</v>
      </c>
      <c r="H12" s="16">
        <v>1252</v>
      </c>
      <c r="I12" s="17">
        <v>1.0751672434669849E-2</v>
      </c>
      <c r="J12" s="13">
        <v>1381</v>
      </c>
      <c r="K12" s="14">
        <v>1.1519660999983316E-2</v>
      </c>
      <c r="L12" s="13">
        <v>1304</v>
      </c>
      <c r="M12" s="14">
        <v>1.0784792119823671E-2</v>
      </c>
      <c r="N12" s="13">
        <v>1364</v>
      </c>
      <c r="O12" s="14">
        <v>1.1113374343096916E-2</v>
      </c>
      <c r="P12" s="13">
        <v>1404</v>
      </c>
      <c r="Q12" s="14">
        <v>1.1692399940038976E-2</v>
      </c>
      <c r="R12" s="13">
        <v>1131</v>
      </c>
      <c r="S12" s="14">
        <v>1.1760913420543645E-2</v>
      </c>
      <c r="T12" s="13">
        <v>1216</v>
      </c>
      <c r="U12" s="14">
        <v>1.1549493759854111E-2</v>
      </c>
    </row>
    <row r="13" spans="1:21" x14ac:dyDescent="0.25">
      <c r="A13" s="15" t="s">
        <v>120</v>
      </c>
      <c r="B13" s="16">
        <v>2404</v>
      </c>
      <c r="C13" s="17">
        <v>1.779185600734173E-2</v>
      </c>
      <c r="D13" s="16">
        <v>2385</v>
      </c>
      <c r="E13" s="17">
        <v>1.882013162255575E-2</v>
      </c>
      <c r="F13" s="16">
        <v>2290</v>
      </c>
      <c r="G13" s="17">
        <v>1.8895168942613144E-2</v>
      </c>
      <c r="H13" s="16">
        <v>2226</v>
      </c>
      <c r="I13" s="17">
        <v>1.9115992683366681E-2</v>
      </c>
      <c r="J13" s="13">
        <v>2324</v>
      </c>
      <c r="K13" s="14">
        <v>1.9385729300478806E-2</v>
      </c>
      <c r="L13" s="13">
        <v>2310</v>
      </c>
      <c r="M13" s="14">
        <v>1.9104961500607885E-2</v>
      </c>
      <c r="N13" s="13">
        <v>2328</v>
      </c>
      <c r="O13" s="14">
        <v>1.8967694626634619E-2</v>
      </c>
      <c r="P13" s="13">
        <v>2253</v>
      </c>
      <c r="Q13" s="14">
        <v>1.8762804177284764E-2</v>
      </c>
      <c r="R13" s="13">
        <v>1784</v>
      </c>
      <c r="S13" s="14">
        <v>1.855125512135266E-2</v>
      </c>
      <c r="T13" s="13">
        <v>2016</v>
      </c>
      <c r="U13" s="14">
        <v>1.9147844917652871E-2</v>
      </c>
    </row>
    <row r="14" spans="1:21" x14ac:dyDescent="0.25">
      <c r="A14" s="15" t="s">
        <v>121</v>
      </c>
      <c r="B14" s="16">
        <v>1913</v>
      </c>
      <c r="C14" s="17">
        <v>1.4157995233795646E-2</v>
      </c>
      <c r="D14" s="16">
        <v>1838</v>
      </c>
      <c r="E14" s="17">
        <v>1.4503732462162461E-2</v>
      </c>
      <c r="F14" s="16">
        <v>1779</v>
      </c>
      <c r="G14" s="17">
        <v>1.4678823383802962E-2</v>
      </c>
      <c r="H14" s="16">
        <v>1668</v>
      </c>
      <c r="I14" s="17">
        <v>1.4324113115838106E-2</v>
      </c>
      <c r="J14" s="13">
        <v>1608</v>
      </c>
      <c r="K14" s="14">
        <v>1.3413189636475869E-2</v>
      </c>
      <c r="L14" s="13">
        <v>1751</v>
      </c>
      <c r="M14" s="14">
        <v>1.4481726228382862E-2</v>
      </c>
      <c r="N14" s="13">
        <v>1784</v>
      </c>
      <c r="O14" s="14">
        <v>1.4535381105634092E-2</v>
      </c>
      <c r="P14" s="13">
        <v>1743</v>
      </c>
      <c r="Q14" s="14">
        <v>1.4515564882826165E-2</v>
      </c>
      <c r="R14" s="13">
        <v>1490</v>
      </c>
      <c r="S14" s="14">
        <v>1.5494041553147682E-2</v>
      </c>
      <c r="T14" s="13">
        <v>1554</v>
      </c>
      <c r="U14" s="14">
        <v>1.4759797124024088E-2</v>
      </c>
    </row>
    <row r="15" spans="1:21" x14ac:dyDescent="0.25">
      <c r="A15" s="15" t="s">
        <v>122</v>
      </c>
      <c r="B15" s="16">
        <v>965</v>
      </c>
      <c r="C15" s="17">
        <v>7.1419055936292721E-3</v>
      </c>
      <c r="D15" s="16">
        <v>880</v>
      </c>
      <c r="E15" s="17">
        <v>6.9441156510897523E-3</v>
      </c>
      <c r="F15" s="16">
        <v>880</v>
      </c>
      <c r="G15" s="17">
        <v>7.2610256198688064E-3</v>
      </c>
      <c r="H15" s="16">
        <v>914</v>
      </c>
      <c r="I15" s="17">
        <v>7.8490643812206412E-3</v>
      </c>
      <c r="J15" s="13">
        <v>842</v>
      </c>
      <c r="K15" s="14">
        <v>7.0235731802939551E-3</v>
      </c>
      <c r="L15" s="13">
        <v>877</v>
      </c>
      <c r="M15" s="14">
        <v>7.2532689333476693E-3</v>
      </c>
      <c r="N15" s="13">
        <v>879</v>
      </c>
      <c r="O15" s="14">
        <v>7.1617712958813714E-3</v>
      </c>
      <c r="P15" s="13">
        <v>907</v>
      </c>
      <c r="Q15" s="14">
        <v>7.5534236079881408E-3</v>
      </c>
      <c r="R15" s="13">
        <v>733</v>
      </c>
      <c r="S15" s="14">
        <v>7.6222365493001688E-3</v>
      </c>
      <c r="T15" s="13">
        <v>720</v>
      </c>
      <c r="U15" s="14">
        <v>6.8385160420188808E-3</v>
      </c>
    </row>
    <row r="16" spans="1:21" x14ac:dyDescent="0.25">
      <c r="A16" s="15" t="s">
        <v>123</v>
      </c>
      <c r="B16" s="16">
        <v>8135</v>
      </c>
      <c r="C16" s="17">
        <v>6.0206634201216712E-2</v>
      </c>
      <c r="D16" s="16">
        <v>8033</v>
      </c>
      <c r="E16" s="17">
        <v>6.3388728437731801E-2</v>
      </c>
      <c r="F16" s="16">
        <v>7277</v>
      </c>
      <c r="G16" s="17">
        <v>6.0043731177028756E-2</v>
      </c>
      <c r="H16" s="16">
        <v>6546</v>
      </c>
      <c r="I16" s="17">
        <v>5.6214415141652423E-2</v>
      </c>
      <c r="J16" s="13">
        <v>6889</v>
      </c>
      <c r="K16" s="14">
        <v>5.7464840426419313E-2</v>
      </c>
      <c r="L16" s="13">
        <v>7012</v>
      </c>
      <c r="M16" s="14">
        <v>5.7993069282364723E-2</v>
      </c>
      <c r="N16" s="13">
        <v>7224</v>
      </c>
      <c r="O16" s="14">
        <v>5.8858516315639389E-2</v>
      </c>
      <c r="P16" s="13">
        <v>7107</v>
      </c>
      <c r="Q16" s="14">
        <v>5.9186528756308393E-2</v>
      </c>
      <c r="R16" s="13">
        <v>5984</v>
      </c>
      <c r="S16" s="14">
        <v>6.2225734667138072E-2</v>
      </c>
      <c r="T16" s="13">
        <v>6602</v>
      </c>
      <c r="U16" s="14">
        <v>6.2705392929734233E-2</v>
      </c>
    </row>
    <row r="17" spans="1:21" x14ac:dyDescent="0.25">
      <c r="A17" s="15" t="s">
        <v>124</v>
      </c>
      <c r="B17" s="16">
        <v>1597</v>
      </c>
      <c r="C17" s="17">
        <v>1.181929868707352E-2</v>
      </c>
      <c r="D17" s="16">
        <v>1474</v>
      </c>
      <c r="E17" s="17">
        <v>1.1631393715575335E-2</v>
      </c>
      <c r="F17" s="16">
        <v>1494</v>
      </c>
      <c r="G17" s="17">
        <v>1.2327241222822723E-2</v>
      </c>
      <c r="H17" s="16">
        <v>1464</v>
      </c>
      <c r="I17" s="17">
        <v>1.2572243166419058E-2</v>
      </c>
      <c r="J17" s="13">
        <v>1430</v>
      </c>
      <c r="K17" s="14">
        <v>1.1928396256318714E-2</v>
      </c>
      <c r="L17" s="13">
        <v>1481</v>
      </c>
      <c r="M17" s="14">
        <v>1.2248678780259861E-2</v>
      </c>
      <c r="N17" s="13">
        <v>1535</v>
      </c>
      <c r="O17" s="14">
        <v>1.2506619953558481E-2</v>
      </c>
      <c r="P17" s="13">
        <v>1452</v>
      </c>
      <c r="Q17" s="14">
        <v>1.2092140108929197E-2</v>
      </c>
      <c r="R17" s="13">
        <v>1144</v>
      </c>
      <c r="S17" s="14">
        <v>1.1896096333423456E-2</v>
      </c>
      <c r="T17" s="13">
        <v>1257</v>
      </c>
      <c r="U17" s="14">
        <v>1.1938909256691298E-2</v>
      </c>
    </row>
    <row r="18" spans="1:21" x14ac:dyDescent="0.25">
      <c r="A18" s="15" t="s">
        <v>125</v>
      </c>
      <c r="B18" s="16">
        <v>3479</v>
      </c>
      <c r="C18" s="17">
        <v>2.574786482926035E-2</v>
      </c>
      <c r="D18" s="16">
        <v>3087</v>
      </c>
      <c r="E18" s="17">
        <v>2.4359642062402348E-2</v>
      </c>
      <c r="F18" s="16">
        <v>3081</v>
      </c>
      <c r="G18" s="17">
        <v>2.5421840835017945E-2</v>
      </c>
      <c r="H18" s="16">
        <v>3045</v>
      </c>
      <c r="I18" s="17">
        <v>2.6149235274416687E-2</v>
      </c>
      <c r="J18" s="13">
        <v>3030</v>
      </c>
      <c r="K18" s="14">
        <v>2.5274853606045946E-2</v>
      </c>
      <c r="L18" s="13">
        <v>3288</v>
      </c>
      <c r="M18" s="14">
        <v>2.7193555590475635E-2</v>
      </c>
      <c r="N18" s="13">
        <v>3353</v>
      </c>
      <c r="O18" s="14">
        <v>2.7319020654255101E-2</v>
      </c>
      <c r="P18" s="13">
        <v>3168</v>
      </c>
      <c r="Q18" s="14">
        <v>2.6382851146754607E-2</v>
      </c>
      <c r="R18" s="13">
        <v>2485</v>
      </c>
      <c r="S18" s="14">
        <v>2.5840733731256373E-2</v>
      </c>
      <c r="T18" s="13">
        <v>2798</v>
      </c>
      <c r="U18" s="14">
        <v>2.6575233174401153E-2</v>
      </c>
    </row>
    <row r="19" spans="1:21" x14ac:dyDescent="0.25">
      <c r="A19" s="15" t="s">
        <v>126</v>
      </c>
      <c r="B19" s="16">
        <v>7431</v>
      </c>
      <c r="C19" s="17">
        <v>5.4996373540164893E-2</v>
      </c>
      <c r="D19" s="16">
        <v>7185</v>
      </c>
      <c r="E19" s="17">
        <v>5.6697126083045307E-2</v>
      </c>
      <c r="F19" s="16">
        <v>6780</v>
      </c>
      <c r="G19" s="17">
        <v>5.5942901934898308E-2</v>
      </c>
      <c r="H19" s="16">
        <v>6825</v>
      </c>
      <c r="I19" s="17">
        <v>5.8610354925416712E-2</v>
      </c>
      <c r="J19" s="13">
        <v>7192</v>
      </c>
      <c r="K19" s="14">
        <v>5.9992325787023904E-2</v>
      </c>
      <c r="L19" s="13">
        <v>6654</v>
      </c>
      <c r="M19" s="14">
        <v>5.5032213777075699E-2</v>
      </c>
      <c r="N19" s="13">
        <v>6314</v>
      </c>
      <c r="O19" s="14">
        <v>5.1444168330142162E-2</v>
      </c>
      <c r="P19" s="13">
        <v>6375</v>
      </c>
      <c r="Q19" s="14">
        <v>5.3090491180732523E-2</v>
      </c>
      <c r="R19" s="13">
        <v>4751</v>
      </c>
      <c r="S19" s="14">
        <v>4.9404155314768217E-2</v>
      </c>
      <c r="T19" s="13">
        <v>5099</v>
      </c>
      <c r="U19" s="14">
        <v>4.8429990692019829E-2</v>
      </c>
    </row>
    <row r="20" spans="1:21" x14ac:dyDescent="0.25">
      <c r="A20" s="15" t="s">
        <v>127</v>
      </c>
      <c r="B20" s="16">
        <v>4467</v>
      </c>
      <c r="C20" s="17">
        <v>3.3059992006986484E-2</v>
      </c>
      <c r="D20" s="16">
        <v>4356</v>
      </c>
      <c r="E20" s="17">
        <v>3.4373372472894279E-2</v>
      </c>
      <c r="F20" s="16">
        <v>4278</v>
      </c>
      <c r="G20" s="17">
        <v>3.529848591113495E-2</v>
      </c>
      <c r="H20" s="16">
        <v>4139</v>
      </c>
      <c r="I20" s="17">
        <v>3.5544067258065901E-2</v>
      </c>
      <c r="J20" s="13">
        <v>4247</v>
      </c>
      <c r="K20" s="14">
        <v>3.5426502727682219E-2</v>
      </c>
      <c r="L20" s="13">
        <v>4081</v>
      </c>
      <c r="M20" s="14">
        <v>3.3752098651073932E-2</v>
      </c>
      <c r="N20" s="13">
        <v>4233</v>
      </c>
      <c r="O20" s="14">
        <v>3.4488939585285372E-2</v>
      </c>
      <c r="P20" s="13">
        <v>4235</v>
      </c>
      <c r="Q20" s="14">
        <v>3.5268741984376822E-2</v>
      </c>
      <c r="R20" s="13">
        <v>3353</v>
      </c>
      <c r="S20" s="14">
        <v>3.4866792837385356E-2</v>
      </c>
      <c r="T20" s="13">
        <v>3589</v>
      </c>
      <c r="U20" s="14">
        <v>3.4088102881674673E-2</v>
      </c>
    </row>
    <row r="21" spans="1:21" x14ac:dyDescent="0.25">
      <c r="A21" s="15" t="s">
        <v>128</v>
      </c>
      <c r="B21" s="16">
        <v>4164</v>
      </c>
      <c r="C21" s="17">
        <v>3.0817507659971283E-2</v>
      </c>
      <c r="D21" s="16">
        <v>3846</v>
      </c>
      <c r="E21" s="17">
        <v>3.0348941811467259E-2</v>
      </c>
      <c r="F21" s="16">
        <v>3697</v>
      </c>
      <c r="G21" s="17">
        <v>3.0504558768926111E-2</v>
      </c>
      <c r="H21" s="16">
        <v>3658</v>
      </c>
      <c r="I21" s="17">
        <v>3.1413432720465102E-2</v>
      </c>
      <c r="J21" s="13">
        <v>3714</v>
      </c>
      <c r="K21" s="14">
        <v>3.098046412305434E-2</v>
      </c>
      <c r="L21" s="13">
        <v>3793</v>
      </c>
      <c r="M21" s="14">
        <v>3.1370181373076067E-2</v>
      </c>
      <c r="N21" s="13">
        <v>3729</v>
      </c>
      <c r="O21" s="14">
        <v>3.0382531470240767E-2</v>
      </c>
      <c r="P21" s="13">
        <v>3634</v>
      </c>
      <c r="Q21" s="14">
        <v>3.0263661953063837E-2</v>
      </c>
      <c r="R21" s="13">
        <v>2972</v>
      </c>
      <c r="S21" s="14">
        <v>3.0904893621446248E-2</v>
      </c>
      <c r="T21" s="13">
        <v>3491</v>
      </c>
      <c r="U21" s="14">
        <v>3.3157304864844327E-2</v>
      </c>
    </row>
    <row r="22" spans="1:21" x14ac:dyDescent="0.25">
      <c r="A22" s="15" t="s">
        <v>129</v>
      </c>
      <c r="B22" s="16">
        <v>569</v>
      </c>
      <c r="C22" s="17">
        <v>4.2111339717876223E-3</v>
      </c>
      <c r="D22" s="16">
        <v>529</v>
      </c>
      <c r="E22" s="17">
        <v>4.1743604311664535E-3</v>
      </c>
      <c r="F22" s="16">
        <v>524</v>
      </c>
      <c r="G22" s="17">
        <v>4.3236107100127893E-3</v>
      </c>
      <c r="H22" s="16">
        <v>521</v>
      </c>
      <c r="I22" s="17">
        <v>4.4741384492515907E-3</v>
      </c>
      <c r="J22" s="13">
        <v>534</v>
      </c>
      <c r="K22" s="14">
        <v>4.4543801404714634E-3</v>
      </c>
      <c r="L22" s="13">
        <v>573</v>
      </c>
      <c r="M22" s="14">
        <v>4.7390229176832548E-3</v>
      </c>
      <c r="N22" s="13">
        <v>597</v>
      </c>
      <c r="O22" s="14">
        <v>4.8641381838921251E-3</v>
      </c>
      <c r="P22" s="13">
        <v>548</v>
      </c>
      <c r="Q22" s="14">
        <v>4.5637002614966936E-3</v>
      </c>
      <c r="R22" s="13">
        <v>493</v>
      </c>
      <c r="S22" s="14">
        <v>5.1265520038267162E-3</v>
      </c>
      <c r="T22" s="13">
        <v>513</v>
      </c>
      <c r="U22" s="14">
        <v>4.872442679938453E-3</v>
      </c>
    </row>
    <row r="23" spans="1:21" x14ac:dyDescent="0.25">
      <c r="A23" s="15" t="s">
        <v>130</v>
      </c>
      <c r="B23" s="16">
        <v>1710</v>
      </c>
      <c r="C23" s="17">
        <v>1.2655604730679851E-2</v>
      </c>
      <c r="D23" s="16">
        <v>1679</v>
      </c>
      <c r="E23" s="17">
        <v>1.3249057020658744E-2</v>
      </c>
      <c r="F23" s="16">
        <v>1589</v>
      </c>
      <c r="G23" s="17">
        <v>1.311110194314947E-2</v>
      </c>
      <c r="H23" s="16">
        <v>1584</v>
      </c>
      <c r="I23" s="17">
        <v>1.3602754901371439E-2</v>
      </c>
      <c r="J23" s="13">
        <v>1694</v>
      </c>
      <c r="K23" s="14">
        <v>1.4130561719023707E-2</v>
      </c>
      <c r="L23" s="13">
        <v>1805</v>
      </c>
      <c r="M23" s="14">
        <v>1.492833571800746E-2</v>
      </c>
      <c r="N23" s="13">
        <v>1821</v>
      </c>
      <c r="O23" s="14">
        <v>1.483684360614332E-2</v>
      </c>
      <c r="P23" s="13">
        <v>1668</v>
      </c>
      <c r="Q23" s="14">
        <v>1.3890970868935194E-2</v>
      </c>
      <c r="R23" s="13">
        <v>1395</v>
      </c>
      <c r="S23" s="14">
        <v>1.4506166420564442E-2</v>
      </c>
      <c r="T23" s="13">
        <v>1504</v>
      </c>
      <c r="U23" s="14">
        <v>1.4284900176661664E-2</v>
      </c>
    </row>
    <row r="24" spans="1:21" x14ac:dyDescent="0.25">
      <c r="A24" s="15" t="s">
        <v>131</v>
      </c>
      <c r="B24" s="16">
        <v>4889</v>
      </c>
      <c r="C24" s="17">
        <v>3.6183188028241983E-2</v>
      </c>
      <c r="D24" s="16">
        <v>4689</v>
      </c>
      <c r="E24" s="17">
        <v>3.7001088963590736E-2</v>
      </c>
      <c r="F24" s="16">
        <v>4527</v>
      </c>
      <c r="G24" s="17">
        <v>3.7353026114938737E-2</v>
      </c>
      <c r="H24" s="16">
        <v>4455</v>
      </c>
      <c r="I24" s="17">
        <v>3.8257748160107172E-2</v>
      </c>
      <c r="J24" s="13">
        <v>4645</v>
      </c>
      <c r="K24" s="14">
        <v>3.8746433993426872E-2</v>
      </c>
      <c r="L24" s="13">
        <v>4902</v>
      </c>
      <c r="M24" s="14">
        <v>4.0542217002588678E-2</v>
      </c>
      <c r="N24" s="13">
        <v>4820</v>
      </c>
      <c r="O24" s="14">
        <v>3.9271601417688519E-2</v>
      </c>
      <c r="P24" s="13">
        <v>4647</v>
      </c>
      <c r="Q24" s="14">
        <v>3.8699845100684561E-2</v>
      </c>
      <c r="R24" s="13">
        <v>4100</v>
      </c>
      <c r="S24" s="14">
        <v>4.2634610985171476E-2</v>
      </c>
      <c r="T24" s="13">
        <v>4400</v>
      </c>
      <c r="U24" s="14">
        <v>4.1790931367893164E-2</v>
      </c>
    </row>
    <row r="25" spans="1:21" x14ac:dyDescent="0.25">
      <c r="A25" s="15" t="s">
        <v>132</v>
      </c>
      <c r="B25" s="16">
        <v>1666</v>
      </c>
      <c r="C25" s="17">
        <v>1.2329963439364112E-2</v>
      </c>
      <c r="D25" s="16">
        <v>1567</v>
      </c>
      <c r="E25" s="17">
        <v>1.2365260483247322E-2</v>
      </c>
      <c r="F25" s="16">
        <v>1456</v>
      </c>
      <c r="G25" s="17">
        <v>1.2013696934692026E-2</v>
      </c>
      <c r="H25" s="16">
        <v>1419</v>
      </c>
      <c r="I25" s="17">
        <v>1.2185801265811914E-2</v>
      </c>
      <c r="J25" s="13">
        <v>1417</v>
      </c>
      <c r="K25" s="14">
        <v>1.1819956290352178E-2</v>
      </c>
      <c r="L25" s="13">
        <v>1474</v>
      </c>
      <c r="M25" s="14">
        <v>1.2190784957530745E-2</v>
      </c>
      <c r="N25" s="13">
        <v>1518</v>
      </c>
      <c r="O25" s="14">
        <v>1.2368110156027214E-2</v>
      </c>
      <c r="P25" s="13">
        <v>1399</v>
      </c>
      <c r="Q25" s="14">
        <v>1.1650760339112909E-2</v>
      </c>
      <c r="R25" s="13">
        <v>1205</v>
      </c>
      <c r="S25" s="14">
        <v>1.2530416155397956E-2</v>
      </c>
      <c r="T25" s="13">
        <v>1278</v>
      </c>
      <c r="U25" s="14">
        <v>1.2138365974583516E-2</v>
      </c>
    </row>
    <row r="26" spans="1:21" x14ac:dyDescent="0.25">
      <c r="A26" s="15" t="s">
        <v>133</v>
      </c>
      <c r="B26" s="16">
        <v>3071</v>
      </c>
      <c r="C26" s="17">
        <v>2.2728281946150772E-2</v>
      </c>
      <c r="D26" s="16">
        <v>2966</v>
      </c>
      <c r="E26" s="17">
        <v>2.3404826160377507E-2</v>
      </c>
      <c r="F26" s="16">
        <v>2722</v>
      </c>
      <c r="G26" s="17">
        <v>2.2459672428730558E-2</v>
      </c>
      <c r="H26" s="16">
        <v>2599</v>
      </c>
      <c r="I26" s="17">
        <v>2.2319166659510337E-2</v>
      </c>
      <c r="J26" s="13">
        <v>2713</v>
      </c>
      <c r="K26" s="14">
        <v>2.2630586743631234E-2</v>
      </c>
      <c r="L26" s="13">
        <v>2949</v>
      </c>
      <c r="M26" s="14">
        <v>2.4389840461165647E-2</v>
      </c>
      <c r="N26" s="13">
        <v>2852</v>
      </c>
      <c r="O26" s="14">
        <v>2.3237055444657193E-2</v>
      </c>
      <c r="P26" s="13">
        <v>2656</v>
      </c>
      <c r="Q26" s="14">
        <v>2.2118956011925581E-2</v>
      </c>
      <c r="R26" s="13">
        <v>2378</v>
      </c>
      <c r="S26" s="14">
        <v>2.4728074371399456E-2</v>
      </c>
      <c r="T26" s="13">
        <v>2984</v>
      </c>
      <c r="U26" s="14">
        <v>2.8341849818589369E-2</v>
      </c>
    </row>
    <row r="27" spans="1:21" x14ac:dyDescent="0.25">
      <c r="A27" s="15" t="s">
        <v>134</v>
      </c>
      <c r="B27" s="16">
        <v>1688</v>
      </c>
      <c r="C27" s="17">
        <v>1.2492784085021981E-2</v>
      </c>
      <c r="D27" s="16">
        <v>1563</v>
      </c>
      <c r="E27" s="17">
        <v>1.2333696321196913E-2</v>
      </c>
      <c r="F27" s="16">
        <v>1552</v>
      </c>
      <c r="G27" s="17">
        <v>1.2805808820495895E-2</v>
      </c>
      <c r="H27" s="16">
        <v>1549</v>
      </c>
      <c r="I27" s="17">
        <v>1.3302188978676995E-2</v>
      </c>
      <c r="J27" s="13">
        <v>1624</v>
      </c>
      <c r="K27" s="14">
        <v>1.354665420997314E-2</v>
      </c>
      <c r="L27" s="13">
        <v>1694</v>
      </c>
      <c r="M27" s="14">
        <v>1.4010305100445784E-2</v>
      </c>
      <c r="N27" s="13">
        <v>1831</v>
      </c>
      <c r="O27" s="14">
        <v>1.4918319957632297E-2</v>
      </c>
      <c r="P27" s="13">
        <v>1730</v>
      </c>
      <c r="Q27" s="14">
        <v>1.4407301920418397E-2</v>
      </c>
      <c r="R27" s="13">
        <v>1500</v>
      </c>
      <c r="S27" s="14">
        <v>1.559802840920908E-2</v>
      </c>
      <c r="T27" s="13">
        <v>1541</v>
      </c>
      <c r="U27" s="14">
        <v>1.4636323917709857E-2</v>
      </c>
    </row>
    <row r="28" spans="1:21" x14ac:dyDescent="0.25">
      <c r="A28" s="15" t="s">
        <v>135</v>
      </c>
      <c r="B28" s="16">
        <v>835</v>
      </c>
      <c r="C28" s="17">
        <v>6.1797835965600439E-3</v>
      </c>
      <c r="D28" s="16">
        <v>836</v>
      </c>
      <c r="E28" s="17">
        <v>6.5969098685352652E-3</v>
      </c>
      <c r="F28" s="16">
        <v>818</v>
      </c>
      <c r="G28" s="17">
        <v>6.7494533602871403E-3</v>
      </c>
      <c r="H28" s="16">
        <v>717</v>
      </c>
      <c r="I28" s="17">
        <v>6.1573076163404811E-3</v>
      </c>
      <c r="J28" s="13">
        <v>760</v>
      </c>
      <c r="K28" s="14">
        <v>6.3395672411204352E-3</v>
      </c>
      <c r="L28" s="13">
        <v>786</v>
      </c>
      <c r="M28" s="14">
        <v>6.5006492378691764E-3</v>
      </c>
      <c r="N28" s="13">
        <v>792</v>
      </c>
      <c r="O28" s="14">
        <v>6.4529270379272419E-3</v>
      </c>
      <c r="P28" s="13">
        <v>793</v>
      </c>
      <c r="Q28" s="14">
        <v>6.6040407068738653E-3</v>
      </c>
      <c r="R28" s="13">
        <v>640</v>
      </c>
      <c r="S28" s="14">
        <v>6.6551587879292058E-3</v>
      </c>
      <c r="T28" s="13">
        <v>743</v>
      </c>
      <c r="U28" s="14">
        <v>7.0569686378055959E-3</v>
      </c>
    </row>
    <row r="29" spans="1:21" x14ac:dyDescent="0.25">
      <c r="A29" s="15" t="s">
        <v>136</v>
      </c>
      <c r="B29" s="16">
        <v>3792</v>
      </c>
      <c r="C29" s="17">
        <v>2.8064358560665491E-2</v>
      </c>
      <c r="D29" s="16">
        <v>3616</v>
      </c>
      <c r="E29" s="17">
        <v>2.8534002493568803E-2</v>
      </c>
      <c r="F29" s="16">
        <v>3383</v>
      </c>
      <c r="G29" s="17">
        <v>2.7913692809109287E-2</v>
      </c>
      <c r="H29" s="16">
        <v>3400</v>
      </c>
      <c r="I29" s="17">
        <v>2.9197832490317484E-2</v>
      </c>
      <c r="J29" s="13">
        <v>3467</v>
      </c>
      <c r="K29" s="14">
        <v>2.8920104769690192E-2</v>
      </c>
      <c r="L29" s="13">
        <v>3459</v>
      </c>
      <c r="M29" s="14">
        <v>2.8607818974286877E-2</v>
      </c>
      <c r="N29" s="13">
        <v>3357</v>
      </c>
      <c r="O29" s="14">
        <v>2.7351611194850693E-2</v>
      </c>
      <c r="P29" s="13">
        <v>3417</v>
      </c>
      <c r="Q29" s="14">
        <v>2.8456503272872632E-2</v>
      </c>
      <c r="R29" s="13">
        <v>2635</v>
      </c>
      <c r="S29" s="14">
        <v>2.7400536572177274E-2</v>
      </c>
      <c r="T29" s="13">
        <v>3033</v>
      </c>
      <c r="U29" s="14">
        <v>2.8807248827004538E-2</v>
      </c>
    </row>
    <row r="30" spans="1:21" x14ac:dyDescent="0.25">
      <c r="A30" s="15" t="s">
        <v>137</v>
      </c>
      <c r="B30" s="16">
        <v>781</v>
      </c>
      <c r="C30" s="17">
        <v>5.7801329208543644E-3</v>
      </c>
      <c r="D30" s="16">
        <v>792</v>
      </c>
      <c r="E30" s="17">
        <v>6.2497040859807772E-3</v>
      </c>
      <c r="F30" s="16">
        <v>757</v>
      </c>
      <c r="G30" s="17">
        <v>6.2461322661825983E-3</v>
      </c>
      <c r="H30" s="16">
        <v>744</v>
      </c>
      <c r="I30" s="17">
        <v>6.3891727567047668E-3</v>
      </c>
      <c r="J30" s="13">
        <v>761</v>
      </c>
      <c r="K30" s="14">
        <v>6.347908776964015E-3</v>
      </c>
      <c r="L30" s="13">
        <v>785</v>
      </c>
      <c r="M30" s="14">
        <v>6.4923786917650168E-3</v>
      </c>
      <c r="N30" s="13">
        <v>845</v>
      </c>
      <c r="O30" s="14">
        <v>6.8847517008188376E-3</v>
      </c>
      <c r="P30" s="13">
        <v>1041</v>
      </c>
      <c r="Q30" s="14">
        <v>8.6693649128066763E-3</v>
      </c>
      <c r="R30" s="13">
        <v>843</v>
      </c>
      <c r="S30" s="14">
        <v>8.7660919659755011E-3</v>
      </c>
      <c r="T30" s="13">
        <v>977</v>
      </c>
      <c r="U30" s="14">
        <v>9.279486351461733E-3</v>
      </c>
    </row>
    <row r="31" spans="1:21" x14ac:dyDescent="0.25">
      <c r="A31" s="15" t="s">
        <v>138</v>
      </c>
      <c r="B31" s="16">
        <v>4509</v>
      </c>
      <c r="C31" s="17">
        <v>3.3370831421424239E-2</v>
      </c>
      <c r="D31" s="16">
        <v>4223</v>
      </c>
      <c r="E31" s="17">
        <v>3.3323864084718213E-2</v>
      </c>
      <c r="F31" s="16">
        <v>4140</v>
      </c>
      <c r="G31" s="17">
        <v>3.4159825075291882E-2</v>
      </c>
      <c r="H31" s="16">
        <v>3793</v>
      </c>
      <c r="I31" s="17">
        <v>3.2572758422286532E-2</v>
      </c>
      <c r="J31" s="13">
        <v>3913</v>
      </c>
      <c r="K31" s="14">
        <v>3.2640429755926667E-2</v>
      </c>
      <c r="L31" s="13">
        <v>3754</v>
      </c>
      <c r="M31" s="14">
        <v>3.1047630075013856E-2</v>
      </c>
      <c r="N31" s="13">
        <v>3846</v>
      </c>
      <c r="O31" s="14">
        <v>3.133580478266184E-2</v>
      </c>
      <c r="P31" s="13">
        <v>3676</v>
      </c>
      <c r="Q31" s="14">
        <v>3.0613434600842791E-2</v>
      </c>
      <c r="R31" s="13">
        <v>2883</v>
      </c>
      <c r="S31" s="14">
        <v>2.997941060249984E-2</v>
      </c>
      <c r="T31" s="13">
        <v>3284</v>
      </c>
      <c r="U31" s="14">
        <v>3.11912315027639E-2</v>
      </c>
    </row>
    <row r="32" spans="1:21" ht="14.25" customHeight="1" x14ac:dyDescent="0.25">
      <c r="A32" s="15" t="s">
        <v>139</v>
      </c>
      <c r="B32" s="16">
        <v>2228</v>
      </c>
      <c r="C32" s="17">
        <v>1.6489290842078775E-2</v>
      </c>
      <c r="D32" s="16">
        <v>2102</v>
      </c>
      <c r="E32" s="17">
        <v>1.6586967157489387E-2</v>
      </c>
      <c r="F32" s="16">
        <v>2042</v>
      </c>
      <c r="G32" s="17">
        <v>1.684887990428648E-2</v>
      </c>
      <c r="H32" s="16">
        <v>1842</v>
      </c>
      <c r="I32" s="17">
        <v>1.5818355131519059E-2</v>
      </c>
      <c r="J32" s="13">
        <v>1794</v>
      </c>
      <c r="K32" s="14">
        <v>1.4964715303381662E-2</v>
      </c>
      <c r="L32" s="13">
        <v>1839</v>
      </c>
      <c r="M32" s="14">
        <v>1.5209534285548876E-2</v>
      </c>
      <c r="N32" s="13">
        <v>1823</v>
      </c>
      <c r="O32" s="14">
        <v>1.4853138876441114E-2</v>
      </c>
      <c r="P32" s="13">
        <v>1821</v>
      </c>
      <c r="Q32" s="14">
        <v>1.5165142657272772E-2</v>
      </c>
      <c r="R32" s="13">
        <v>1454</v>
      </c>
      <c r="S32" s="14">
        <v>1.5119688871326665E-2</v>
      </c>
      <c r="T32" s="13">
        <v>1692</v>
      </c>
      <c r="U32" s="14">
        <v>1.6070512698744373E-2</v>
      </c>
    </row>
    <row r="33" spans="1:21" x14ac:dyDescent="0.25">
      <c r="A33" s="15" t="s">
        <v>140</v>
      </c>
      <c r="B33" s="16">
        <v>1292</v>
      </c>
      <c r="C33" s="17">
        <v>9.5620124631803308E-3</v>
      </c>
      <c r="D33" s="16">
        <v>1230</v>
      </c>
      <c r="E33" s="17">
        <v>9.7059798305004497E-3</v>
      </c>
      <c r="F33" s="16">
        <v>1145</v>
      </c>
      <c r="G33" s="17">
        <v>9.4475844713065721E-3</v>
      </c>
      <c r="H33" s="16">
        <v>1162</v>
      </c>
      <c r="I33" s="17">
        <v>9.9787886334555629E-3</v>
      </c>
      <c r="J33" s="13">
        <v>1230</v>
      </c>
      <c r="K33" s="14">
        <v>1.0260089087602809E-2</v>
      </c>
      <c r="L33" s="13">
        <v>1305</v>
      </c>
      <c r="M33" s="14">
        <v>1.0793062665927831E-2</v>
      </c>
      <c r="N33" s="13">
        <v>1303</v>
      </c>
      <c r="O33" s="14">
        <v>1.0616368599014136E-2</v>
      </c>
      <c r="P33" s="111"/>
      <c r="Q33" s="127"/>
      <c r="R33" s="111"/>
      <c r="S33" s="127"/>
      <c r="T33" s="111"/>
      <c r="U33" s="127"/>
    </row>
    <row r="34" spans="1:21" x14ac:dyDescent="0.25">
      <c r="A34" s="15" t="s">
        <v>163</v>
      </c>
      <c r="B34" s="112"/>
      <c r="C34" s="113"/>
      <c r="D34" s="112"/>
      <c r="E34" s="113"/>
      <c r="F34" s="112"/>
      <c r="G34" s="113"/>
      <c r="H34" s="112"/>
      <c r="I34" s="113"/>
      <c r="J34" s="111"/>
      <c r="K34" s="127"/>
      <c r="L34" s="111"/>
      <c r="M34" s="127"/>
      <c r="N34" s="111"/>
      <c r="O34" s="127"/>
      <c r="P34" s="13">
        <v>798</v>
      </c>
      <c r="Q34" s="14">
        <v>6.6456803077999289E-3</v>
      </c>
      <c r="R34" s="13">
        <v>612</v>
      </c>
      <c r="S34" s="14">
        <v>6.363995590957303E-3</v>
      </c>
      <c r="T34" s="13">
        <v>691</v>
      </c>
      <c r="U34" s="14">
        <v>6.5630758125486766E-3</v>
      </c>
    </row>
    <row r="35" spans="1:21" x14ac:dyDescent="0.25">
      <c r="A35" s="15" t="s">
        <v>141</v>
      </c>
      <c r="B35" s="16">
        <v>2147</v>
      </c>
      <c r="C35" s="17">
        <v>1.5889814828520258E-2</v>
      </c>
      <c r="D35" s="16">
        <v>1646</v>
      </c>
      <c r="E35" s="17">
        <v>1.2988652683742878E-2</v>
      </c>
      <c r="F35" s="16">
        <v>1580</v>
      </c>
      <c r="G35" s="17">
        <v>1.3036841453855356E-2</v>
      </c>
      <c r="H35" s="16">
        <v>1428</v>
      </c>
      <c r="I35" s="17">
        <v>1.2263089645933343E-2</v>
      </c>
      <c r="J35" s="13">
        <v>1448</v>
      </c>
      <c r="K35" s="14">
        <v>1.2078543901503145E-2</v>
      </c>
      <c r="L35" s="13">
        <v>1582</v>
      </c>
      <c r="M35" s="14">
        <v>1.3084003936779949E-2</v>
      </c>
      <c r="N35" s="13">
        <v>1563</v>
      </c>
      <c r="O35" s="14">
        <v>1.2734753737727623E-2</v>
      </c>
      <c r="P35" s="13">
        <v>544</v>
      </c>
      <c r="Q35" s="14">
        <v>4.5303885807558416E-3</v>
      </c>
      <c r="R35" s="13">
        <v>410</v>
      </c>
      <c r="S35" s="14">
        <v>4.2634610985171472E-3</v>
      </c>
      <c r="T35" s="13">
        <v>441</v>
      </c>
      <c r="U35" s="14">
        <v>4.1885910757365639E-3</v>
      </c>
    </row>
    <row r="36" spans="1:21" x14ac:dyDescent="0.25">
      <c r="A36" s="15" t="s">
        <v>142</v>
      </c>
      <c r="B36" s="16">
        <v>970</v>
      </c>
      <c r="C36" s="17">
        <v>7.1789102858242429E-3</v>
      </c>
      <c r="D36" s="16">
        <v>887</v>
      </c>
      <c r="E36" s="17">
        <v>6.9993529346779665E-3</v>
      </c>
      <c r="F36" s="16">
        <v>882</v>
      </c>
      <c r="G36" s="17">
        <v>7.2775279508230538E-3</v>
      </c>
      <c r="H36" s="16">
        <v>792</v>
      </c>
      <c r="I36" s="17">
        <v>6.8013774506857196E-3</v>
      </c>
      <c r="J36" s="13">
        <v>851</v>
      </c>
      <c r="K36" s="14">
        <v>7.0986470028861718E-3</v>
      </c>
      <c r="L36" s="13">
        <v>834</v>
      </c>
      <c r="M36" s="14">
        <v>6.8976354508688198E-3</v>
      </c>
      <c r="N36" s="13">
        <v>884</v>
      </c>
      <c r="O36" s="14">
        <v>7.2025094716258609E-3</v>
      </c>
      <c r="P36" s="13">
        <v>861</v>
      </c>
      <c r="Q36" s="14">
        <v>7.1703392794683456E-3</v>
      </c>
      <c r="R36" s="13">
        <v>719</v>
      </c>
      <c r="S36" s="14">
        <v>7.4766549508142174E-3</v>
      </c>
      <c r="T36" s="13">
        <v>754</v>
      </c>
      <c r="U36" s="14">
        <v>7.1614459662253278E-3</v>
      </c>
    </row>
    <row r="37" spans="1:21" x14ac:dyDescent="0.25">
      <c r="A37" s="15" t="s">
        <v>164</v>
      </c>
      <c r="B37" s="16">
        <v>2203</v>
      </c>
      <c r="C37" s="17">
        <v>1.6304267381103923E-2</v>
      </c>
      <c r="D37" s="16">
        <v>2119</v>
      </c>
      <c r="E37" s="17">
        <v>1.672111484620362E-2</v>
      </c>
      <c r="F37" s="16">
        <v>2221</v>
      </c>
      <c r="G37" s="17">
        <v>1.8325838524691614E-2</v>
      </c>
      <c r="H37" s="16">
        <v>2013</v>
      </c>
      <c r="I37" s="17">
        <v>1.7286834353826205E-2</v>
      </c>
      <c r="J37" s="13">
        <v>2148</v>
      </c>
      <c r="K37" s="14">
        <v>1.7917618992008812E-2</v>
      </c>
      <c r="L37" s="13">
        <v>2176</v>
      </c>
      <c r="M37" s="14">
        <v>1.7996708322650545E-2</v>
      </c>
      <c r="N37" s="13">
        <v>2237</v>
      </c>
      <c r="O37" s="14">
        <v>1.8226259828084897E-2</v>
      </c>
      <c r="P37" s="13">
        <v>3417</v>
      </c>
      <c r="Q37" s="14">
        <v>2.8456503272872632E-2</v>
      </c>
      <c r="R37" s="13">
        <v>2662</v>
      </c>
      <c r="S37" s="14">
        <v>2.7681301083543042E-2</v>
      </c>
      <c r="T37" s="13">
        <v>2974</v>
      </c>
      <c r="U37" s="14">
        <v>2.8246870429116885E-2</v>
      </c>
    </row>
    <row r="38" spans="1:21" x14ac:dyDescent="0.25">
      <c r="A38" s="15" t="s">
        <v>143</v>
      </c>
      <c r="B38" s="16">
        <v>1105</v>
      </c>
      <c r="C38" s="17">
        <v>8.1780369750884419E-3</v>
      </c>
      <c r="D38" s="16">
        <v>993</v>
      </c>
      <c r="E38" s="17">
        <v>7.8358032290137773E-3</v>
      </c>
      <c r="F38" s="16">
        <v>982</v>
      </c>
      <c r="G38" s="17">
        <v>8.1026444985354187E-3</v>
      </c>
      <c r="H38" s="16">
        <v>919</v>
      </c>
      <c r="I38" s="17">
        <v>7.8920023701769901E-3</v>
      </c>
      <c r="J38" s="13">
        <v>953</v>
      </c>
      <c r="K38" s="14">
        <v>7.9494836589312848E-3</v>
      </c>
      <c r="L38" s="13">
        <v>963</v>
      </c>
      <c r="M38" s="14">
        <v>7.9645358983053641E-3</v>
      </c>
      <c r="N38" s="13">
        <v>1006</v>
      </c>
      <c r="O38" s="14">
        <v>8.1965209597914205E-3</v>
      </c>
      <c r="P38" s="13">
        <v>948</v>
      </c>
      <c r="Q38" s="14">
        <v>7.8948683355818724E-3</v>
      </c>
      <c r="R38" s="13">
        <v>841</v>
      </c>
      <c r="S38" s="14">
        <v>8.745294594763222E-3</v>
      </c>
      <c r="T38" s="13">
        <v>1012</v>
      </c>
      <c r="U38" s="14">
        <v>9.6119142146154288E-3</v>
      </c>
    </row>
    <row r="39" spans="1:21" x14ac:dyDescent="0.25">
      <c r="A39" s="15" t="s">
        <v>144</v>
      </c>
      <c r="B39" s="16">
        <v>7666</v>
      </c>
      <c r="C39" s="17">
        <v>5.6735594073328496E-2</v>
      </c>
      <c r="D39" s="16">
        <v>6807</v>
      </c>
      <c r="E39" s="17">
        <v>5.3714312769281757E-2</v>
      </c>
      <c r="F39" s="16">
        <v>6260</v>
      </c>
      <c r="G39" s="17">
        <v>5.1652295886794007E-2</v>
      </c>
      <c r="H39" s="16">
        <v>6096</v>
      </c>
      <c r="I39" s="17">
        <v>5.2349996135580994E-2</v>
      </c>
      <c r="J39" s="13">
        <v>6156</v>
      </c>
      <c r="K39" s="14">
        <v>5.1350494653075528E-2</v>
      </c>
      <c r="L39" s="13">
        <v>6205</v>
      </c>
      <c r="M39" s="14">
        <v>5.1318738576308191E-2</v>
      </c>
      <c r="N39" s="13">
        <v>6439</v>
      </c>
      <c r="O39" s="14">
        <v>5.2462622723754432E-2</v>
      </c>
      <c r="P39" s="13">
        <v>6331</v>
      </c>
      <c r="Q39" s="14">
        <v>5.2724062692583153E-2</v>
      </c>
      <c r="R39" s="13">
        <v>5076</v>
      </c>
      <c r="S39" s="14">
        <v>5.2783728136763512E-2</v>
      </c>
      <c r="T39" s="13">
        <v>5623</v>
      </c>
      <c r="U39" s="14">
        <v>5.3406910700378028E-2</v>
      </c>
    </row>
    <row r="40" spans="1:21" x14ac:dyDescent="0.25">
      <c r="A40" s="15" t="s">
        <v>145</v>
      </c>
      <c r="B40" s="16">
        <v>537</v>
      </c>
      <c r="C40" s="17">
        <v>3.9743039417398122E-3</v>
      </c>
      <c r="D40" s="16">
        <v>563</v>
      </c>
      <c r="E40" s="17">
        <v>4.4426558085949213E-3</v>
      </c>
      <c r="F40" s="16">
        <v>497</v>
      </c>
      <c r="G40" s="17">
        <v>4.1008292421304505E-3</v>
      </c>
      <c r="H40" s="16">
        <v>513</v>
      </c>
      <c r="I40" s="17">
        <v>4.405437666921432E-3</v>
      </c>
      <c r="J40" s="13">
        <v>491</v>
      </c>
      <c r="K40" s="14">
        <v>4.0956940991975438E-3</v>
      </c>
      <c r="L40" s="13">
        <v>487</v>
      </c>
      <c r="M40" s="14">
        <v>4.0277559527255574E-3</v>
      </c>
      <c r="N40" s="13">
        <v>457</v>
      </c>
      <c r="O40" s="14">
        <v>3.7234692630464007E-3</v>
      </c>
      <c r="P40" s="13">
        <v>481</v>
      </c>
      <c r="Q40" s="14">
        <v>4.0057296090874267E-3</v>
      </c>
      <c r="R40" s="13">
        <v>466</v>
      </c>
      <c r="S40" s="14">
        <v>4.8457874924609529E-3</v>
      </c>
      <c r="T40" s="13">
        <v>479</v>
      </c>
      <c r="U40" s="14">
        <v>4.549512755732006E-3</v>
      </c>
    </row>
    <row r="41" spans="1:21" x14ac:dyDescent="0.25">
      <c r="A41" s="15" t="s">
        <v>146</v>
      </c>
      <c r="B41" s="16">
        <v>2290</v>
      </c>
      <c r="C41" s="17">
        <v>1.6948149025296406E-2</v>
      </c>
      <c r="D41" s="16">
        <v>2082</v>
      </c>
      <c r="E41" s="17">
        <v>1.6429146347237345E-2</v>
      </c>
      <c r="F41" s="16">
        <v>2031</v>
      </c>
      <c r="G41" s="17">
        <v>1.675811708403812E-2</v>
      </c>
      <c r="H41" s="16">
        <v>2028</v>
      </c>
      <c r="I41" s="17">
        <v>1.741564832069525E-2</v>
      </c>
      <c r="J41" s="13">
        <v>2100</v>
      </c>
      <c r="K41" s="14">
        <v>1.751722527151699E-2</v>
      </c>
      <c r="L41" s="13">
        <v>2002</v>
      </c>
      <c r="M41" s="14">
        <v>1.6557633300526831E-2</v>
      </c>
      <c r="N41" s="13">
        <v>2026</v>
      </c>
      <c r="O41" s="14">
        <v>1.6507108811667413E-2</v>
      </c>
      <c r="P41" s="13">
        <v>2101</v>
      </c>
      <c r="Q41" s="14">
        <v>1.7496960309132396E-2</v>
      </c>
      <c r="R41" s="13">
        <v>1481</v>
      </c>
      <c r="S41" s="14">
        <v>1.5400453382692428E-2</v>
      </c>
      <c r="T41" s="13">
        <v>1750</v>
      </c>
      <c r="U41" s="14">
        <v>1.6621393157684784E-2</v>
      </c>
    </row>
    <row r="42" spans="1:21" x14ac:dyDescent="0.25">
      <c r="A42" s="15" t="s">
        <v>147</v>
      </c>
      <c r="B42" s="16">
        <v>1058</v>
      </c>
      <c r="C42" s="17">
        <v>7.8301928684557202E-3</v>
      </c>
      <c r="D42" s="16">
        <v>992</v>
      </c>
      <c r="E42" s="17">
        <v>7.8279121885011758E-3</v>
      </c>
      <c r="F42" s="16">
        <v>867</v>
      </c>
      <c r="G42" s="17">
        <v>7.1537604686661991E-3</v>
      </c>
      <c r="H42" s="16">
        <v>851</v>
      </c>
      <c r="I42" s="17">
        <v>7.3080457203706407E-3</v>
      </c>
      <c r="J42" s="13">
        <v>909</v>
      </c>
      <c r="K42" s="14">
        <v>7.5824560818137819E-3</v>
      </c>
      <c r="L42" s="13">
        <v>888</v>
      </c>
      <c r="M42" s="14">
        <v>7.3442449404934208E-3</v>
      </c>
      <c r="N42" s="13">
        <v>967</v>
      </c>
      <c r="O42" s="14">
        <v>7.878763188984398E-3</v>
      </c>
      <c r="P42" s="13">
        <v>850</v>
      </c>
      <c r="Q42" s="14">
        <v>7.0787321574310022E-3</v>
      </c>
      <c r="R42" s="13">
        <v>650</v>
      </c>
      <c r="S42" s="14">
        <v>6.7591456439905998E-3</v>
      </c>
      <c r="T42" s="13">
        <v>763</v>
      </c>
      <c r="U42" s="14">
        <v>7.2469274167505648E-3</v>
      </c>
    </row>
    <row r="43" spans="1:21" x14ac:dyDescent="0.25">
      <c r="A43" s="15" t="s">
        <v>148</v>
      </c>
      <c r="B43" s="16">
        <v>509</v>
      </c>
      <c r="C43" s="17">
        <v>3.7670776654479786E-3</v>
      </c>
      <c r="D43" s="16">
        <v>488</v>
      </c>
      <c r="E43" s="17">
        <v>3.8508277701497719E-3</v>
      </c>
      <c r="F43" s="16">
        <v>439</v>
      </c>
      <c r="G43" s="17">
        <v>3.6222616444572795E-3</v>
      </c>
      <c r="H43" s="16">
        <v>444</v>
      </c>
      <c r="I43" s="17">
        <v>3.8128934193238126E-3</v>
      </c>
      <c r="J43" s="13">
        <v>424</v>
      </c>
      <c r="K43" s="14">
        <v>3.5368111976777166E-3</v>
      </c>
      <c r="L43" s="13">
        <v>440</v>
      </c>
      <c r="M43" s="14">
        <v>3.6390402858300728E-3</v>
      </c>
      <c r="N43" s="13">
        <v>425</v>
      </c>
      <c r="O43" s="14">
        <v>3.4627449382816631E-3</v>
      </c>
      <c r="P43" s="13">
        <v>463</v>
      </c>
      <c r="Q43" s="14">
        <v>3.8558270457535941E-3</v>
      </c>
      <c r="R43" s="13">
        <v>433</v>
      </c>
      <c r="S43" s="14">
        <v>4.5026308674583531E-3</v>
      </c>
      <c r="T43" s="13">
        <v>406</v>
      </c>
      <c r="U43" s="14">
        <v>3.8561632125828694E-3</v>
      </c>
    </row>
    <row r="44" spans="1:21" x14ac:dyDescent="0.25">
      <c r="A44" s="15" t="s">
        <v>149</v>
      </c>
      <c r="B44" s="16">
        <v>386</v>
      </c>
      <c r="C44" s="17">
        <v>2.856762237451709E-3</v>
      </c>
      <c r="D44" s="16">
        <v>353</v>
      </c>
      <c r="E44" s="17">
        <v>2.7855373009485029E-3</v>
      </c>
      <c r="F44" s="16">
        <v>340</v>
      </c>
      <c r="G44" s="17">
        <v>2.8053962622220387E-3</v>
      </c>
      <c r="H44" s="16">
        <v>380</v>
      </c>
      <c r="I44" s="17">
        <v>3.2632871606825421E-3</v>
      </c>
      <c r="J44" s="13">
        <v>359</v>
      </c>
      <c r="K44" s="14">
        <v>2.9946113678450477E-3</v>
      </c>
      <c r="L44" s="13">
        <v>392</v>
      </c>
      <c r="M44" s="14">
        <v>3.2420540728304286E-3</v>
      </c>
      <c r="N44" s="13">
        <v>381</v>
      </c>
      <c r="O44" s="14">
        <v>3.1042489917301502E-3</v>
      </c>
      <c r="P44" s="13">
        <v>413</v>
      </c>
      <c r="Q44" s="14">
        <v>3.4394310364929464E-3</v>
      </c>
      <c r="R44" s="13">
        <v>344</v>
      </c>
      <c r="S44" s="14">
        <v>3.5771478485119479E-3</v>
      </c>
      <c r="T44" s="13">
        <v>320</v>
      </c>
      <c r="U44" s="14">
        <v>3.039340463119503E-3</v>
      </c>
    </row>
    <row r="45" spans="1:21" x14ac:dyDescent="0.25">
      <c r="A45" s="15" t="s">
        <v>150</v>
      </c>
      <c r="B45" s="16">
        <v>541</v>
      </c>
      <c r="C45" s="17">
        <v>4.0039076954957887E-3</v>
      </c>
      <c r="D45" s="16">
        <v>544</v>
      </c>
      <c r="E45" s="17">
        <v>4.2927260388554832E-3</v>
      </c>
      <c r="F45" s="16">
        <v>525</v>
      </c>
      <c r="G45" s="17">
        <v>4.3318618754899126E-3</v>
      </c>
      <c r="H45" s="16">
        <v>484</v>
      </c>
      <c r="I45" s="17">
        <v>4.1563973309746063E-3</v>
      </c>
      <c r="J45" s="13">
        <v>550</v>
      </c>
      <c r="K45" s="14">
        <v>4.5878447139687363E-3</v>
      </c>
      <c r="L45" s="13">
        <v>629</v>
      </c>
      <c r="M45" s="14">
        <v>5.2021734995161724E-3</v>
      </c>
      <c r="N45" s="13">
        <v>684</v>
      </c>
      <c r="O45" s="14">
        <v>5.5729824418462538E-3</v>
      </c>
      <c r="P45" s="13">
        <v>651</v>
      </c>
      <c r="Q45" s="14">
        <v>5.4214760405736275E-3</v>
      </c>
      <c r="R45" s="13">
        <v>514</v>
      </c>
      <c r="S45" s="14">
        <v>5.3449244015556438E-3</v>
      </c>
      <c r="T45" s="13">
        <v>636</v>
      </c>
      <c r="U45" s="14">
        <v>6.0406891704500136E-3</v>
      </c>
    </row>
    <row r="46" spans="1:21" x14ac:dyDescent="0.25">
      <c r="A46" s="15" t="s">
        <v>151</v>
      </c>
      <c r="B46" s="16">
        <v>530</v>
      </c>
      <c r="C46" s="17">
        <v>3.9224973726668545E-3</v>
      </c>
      <c r="D46" s="16">
        <v>513</v>
      </c>
      <c r="E46" s="17">
        <v>4.0481037829648214E-3</v>
      </c>
      <c r="F46" s="16">
        <v>509</v>
      </c>
      <c r="G46" s="17">
        <v>4.1998432278559346E-3</v>
      </c>
      <c r="H46" s="16">
        <v>483</v>
      </c>
      <c r="I46" s="17">
        <v>4.1478097331833367E-3</v>
      </c>
      <c r="J46" s="13">
        <v>527</v>
      </c>
      <c r="K46" s="14">
        <v>4.3959893895664072E-3</v>
      </c>
      <c r="L46" s="13">
        <v>478</v>
      </c>
      <c r="M46" s="14">
        <v>3.953321037788126E-3</v>
      </c>
      <c r="N46" s="13">
        <v>475</v>
      </c>
      <c r="O46" s="14">
        <v>3.8701266957265655E-3</v>
      </c>
      <c r="P46" s="13">
        <v>494</v>
      </c>
      <c r="Q46" s="14">
        <v>4.1139925714951944E-3</v>
      </c>
      <c r="R46" s="13">
        <v>452</v>
      </c>
      <c r="S46" s="14">
        <v>4.7002058939750015E-3</v>
      </c>
      <c r="T46" s="13">
        <v>472</v>
      </c>
      <c r="U46" s="14">
        <v>4.4830271831012673E-3</v>
      </c>
    </row>
    <row r="47" spans="1:21" x14ac:dyDescent="0.25">
      <c r="A47" s="15" t="s">
        <v>152</v>
      </c>
      <c r="B47" s="16">
        <v>284</v>
      </c>
      <c r="C47" s="17">
        <v>2.1018665166743144E-3</v>
      </c>
      <c r="D47" s="16">
        <v>266</v>
      </c>
      <c r="E47" s="17">
        <v>2.0990167763521297E-3</v>
      </c>
      <c r="F47" s="16">
        <v>250</v>
      </c>
      <c r="G47" s="17">
        <v>2.062791369280911E-3</v>
      </c>
      <c r="H47" s="16">
        <v>249</v>
      </c>
      <c r="I47" s="17">
        <v>2.1383118500261922E-3</v>
      </c>
      <c r="J47" s="13">
        <v>267</v>
      </c>
      <c r="K47" s="14">
        <v>2.2271900702357317E-3</v>
      </c>
      <c r="L47" s="13">
        <v>255</v>
      </c>
      <c r="M47" s="14">
        <v>2.1089892565606103E-3</v>
      </c>
      <c r="N47" s="13">
        <v>305</v>
      </c>
      <c r="O47" s="14">
        <v>2.4850287204139002E-3</v>
      </c>
      <c r="P47" s="13">
        <v>304</v>
      </c>
      <c r="Q47" s="14">
        <v>2.5316877363047354E-3</v>
      </c>
      <c r="R47" s="13">
        <v>213</v>
      </c>
      <c r="S47" s="14">
        <v>2.2149200341076889E-3</v>
      </c>
      <c r="T47" s="13">
        <v>253</v>
      </c>
      <c r="U47" s="14">
        <v>2.4029785536538572E-3</v>
      </c>
    </row>
    <row r="48" spans="1:21" x14ac:dyDescent="0.25">
      <c r="A48" s="15" t="s">
        <v>153</v>
      </c>
      <c r="B48" s="16">
        <v>1003</v>
      </c>
      <c r="C48" s="17">
        <v>7.4231412543110465E-3</v>
      </c>
      <c r="D48" s="16">
        <v>1012</v>
      </c>
      <c r="E48" s="17">
        <v>7.9857329987532161E-3</v>
      </c>
      <c r="F48" s="16">
        <v>1015</v>
      </c>
      <c r="G48" s="17">
        <v>8.3749329592804986E-3</v>
      </c>
      <c r="H48" s="16">
        <v>929</v>
      </c>
      <c r="I48" s="17">
        <v>7.977878348089688E-3</v>
      </c>
      <c r="J48" s="13">
        <v>1072</v>
      </c>
      <c r="K48" s="14">
        <v>8.9421264243172444E-3</v>
      </c>
      <c r="L48" s="13">
        <v>1099</v>
      </c>
      <c r="M48" s="14">
        <v>9.089330168471025E-3</v>
      </c>
      <c r="N48" s="13">
        <v>1158</v>
      </c>
      <c r="O48" s="14">
        <v>9.4349615024239206E-3</v>
      </c>
      <c r="P48" s="13">
        <v>1154</v>
      </c>
      <c r="Q48" s="14">
        <v>9.6104198937357384E-3</v>
      </c>
      <c r="R48" s="13">
        <v>963</v>
      </c>
      <c r="S48" s="14">
        <v>1.0013934238712227E-2</v>
      </c>
      <c r="T48" s="13">
        <v>1050</v>
      </c>
      <c r="U48" s="14">
        <v>9.9728358946108691E-3</v>
      </c>
    </row>
    <row r="49" spans="1:21" x14ac:dyDescent="0.25">
      <c r="A49" s="15" t="s">
        <v>154</v>
      </c>
      <c r="B49" s="16">
        <v>3328</v>
      </c>
      <c r="C49" s="17">
        <v>2.4630323124972247E-2</v>
      </c>
      <c r="D49" s="16">
        <v>3179</v>
      </c>
      <c r="E49" s="17">
        <v>2.5085617789561733E-2</v>
      </c>
      <c r="F49" s="16">
        <v>3044</v>
      </c>
      <c r="G49" s="17">
        <v>2.5116547712364372E-2</v>
      </c>
      <c r="H49" s="16">
        <v>2935</v>
      </c>
      <c r="I49" s="17">
        <v>2.5204599517377003E-2</v>
      </c>
      <c r="J49" s="13">
        <v>3054</v>
      </c>
      <c r="K49" s="14">
        <v>2.5475050466291855E-2</v>
      </c>
      <c r="L49" s="13">
        <v>2923</v>
      </c>
      <c r="M49" s="14">
        <v>2.4174806262457511E-2</v>
      </c>
      <c r="N49" s="13">
        <v>3077</v>
      </c>
      <c r="O49" s="14">
        <v>2.5070273353159245E-2</v>
      </c>
      <c r="P49" s="13">
        <v>3083</v>
      </c>
      <c r="Q49" s="14">
        <v>2.5674977931011513E-2</v>
      </c>
      <c r="R49" s="13">
        <v>2417</v>
      </c>
      <c r="S49" s="14">
        <v>2.5133623110038892E-2</v>
      </c>
      <c r="T49" s="13">
        <v>2586</v>
      </c>
      <c r="U49" s="14">
        <v>2.4561670117584488E-2</v>
      </c>
    </row>
    <row r="50" spans="1:21" x14ac:dyDescent="0.25">
      <c r="A50" s="15" t="s">
        <v>155</v>
      </c>
      <c r="B50" s="16">
        <v>509</v>
      </c>
      <c r="C50" s="17">
        <v>3.7670776654479786E-3</v>
      </c>
      <c r="D50" s="16">
        <v>423</v>
      </c>
      <c r="E50" s="17">
        <v>3.3379101368306427E-3</v>
      </c>
      <c r="F50" s="16">
        <v>432</v>
      </c>
      <c r="G50" s="17">
        <v>3.5645034861174142E-3</v>
      </c>
      <c r="H50" s="16">
        <v>452</v>
      </c>
      <c r="I50" s="17">
        <v>3.8815942016539712E-3</v>
      </c>
      <c r="J50" s="13">
        <v>394</v>
      </c>
      <c r="K50" s="14">
        <v>3.2865651223703309E-3</v>
      </c>
      <c r="L50" s="13">
        <v>429</v>
      </c>
      <c r="M50" s="14">
        <v>3.5480642786843214E-3</v>
      </c>
      <c r="N50" s="13">
        <v>409</v>
      </c>
      <c r="O50" s="14">
        <v>3.3323827758992958E-3</v>
      </c>
      <c r="P50" s="13">
        <v>447</v>
      </c>
      <c r="Q50" s="14">
        <v>3.7225803227901866E-3</v>
      </c>
      <c r="R50" s="13">
        <v>335</v>
      </c>
      <c r="S50" s="14">
        <v>3.4835596780566935E-3</v>
      </c>
      <c r="T50" s="13">
        <v>363</v>
      </c>
      <c r="U50" s="14">
        <v>3.4477518378511862E-3</v>
      </c>
    </row>
    <row r="51" spans="1:21" x14ac:dyDescent="0.25">
      <c r="A51" s="15" t="s">
        <v>156</v>
      </c>
      <c r="B51" s="16">
        <v>1496</v>
      </c>
      <c r="C51" s="17">
        <v>1.107180390473512E-2</v>
      </c>
      <c r="D51" s="16">
        <v>1357</v>
      </c>
      <c r="E51" s="17">
        <v>1.0708141975600903E-2</v>
      </c>
      <c r="F51" s="16">
        <v>1286</v>
      </c>
      <c r="G51" s="17">
        <v>1.0610998803581006E-2</v>
      </c>
      <c r="H51" s="16">
        <v>1290</v>
      </c>
      <c r="I51" s="17">
        <v>1.1078001150738105E-2</v>
      </c>
      <c r="J51" s="13">
        <v>1496</v>
      </c>
      <c r="K51" s="14">
        <v>1.2478937621994961E-2</v>
      </c>
      <c r="L51" s="13">
        <v>1301</v>
      </c>
      <c r="M51" s="14">
        <v>1.0759980481511193E-2</v>
      </c>
      <c r="N51" s="13">
        <v>1363</v>
      </c>
      <c r="O51" s="14">
        <v>1.1105226707948019E-2</v>
      </c>
      <c r="P51" s="13">
        <v>1291</v>
      </c>
      <c r="Q51" s="14">
        <v>1.0751344959109913E-2</v>
      </c>
      <c r="R51" s="13">
        <v>855</v>
      </c>
      <c r="S51" s="14">
        <v>8.8908761932491726E-3</v>
      </c>
      <c r="T51" s="13">
        <v>940</v>
      </c>
      <c r="U51" s="14">
        <v>8.9280626104135397E-3</v>
      </c>
    </row>
    <row r="52" spans="1:21" x14ac:dyDescent="0.25">
      <c r="A52" s="18" t="s">
        <v>159</v>
      </c>
      <c r="B52" s="98"/>
      <c r="C52" s="99"/>
      <c r="D52" s="98"/>
      <c r="E52" s="100"/>
      <c r="F52" s="98"/>
      <c r="G52" s="100"/>
      <c r="H52" s="19">
        <v>51</v>
      </c>
      <c r="I52" s="17">
        <v>0</v>
      </c>
      <c r="J52" s="97">
        <v>54</v>
      </c>
      <c r="K52" s="126">
        <v>4.5044293555329408E-4</v>
      </c>
      <c r="L52" s="97">
        <v>42</v>
      </c>
      <c r="M52" s="126">
        <v>3.4736293637468887E-4</v>
      </c>
      <c r="N52" s="97">
        <v>44</v>
      </c>
      <c r="O52" s="126">
        <v>3.584959465515134E-4</v>
      </c>
      <c r="P52" s="97">
        <v>34</v>
      </c>
      <c r="Q52" s="126">
        <v>2.831492862972401E-4</v>
      </c>
      <c r="R52" s="97">
        <v>38</v>
      </c>
      <c r="S52" s="126">
        <v>3.951500530332966E-4</v>
      </c>
      <c r="T52" s="97">
        <v>35</v>
      </c>
      <c r="U52" s="126">
        <v>3.3242786315369565E-4</v>
      </c>
    </row>
    <row r="53" spans="1:21" ht="15.75" thickBot="1" x14ac:dyDescent="0.3">
      <c r="A53" s="18" t="s">
        <v>165</v>
      </c>
      <c r="B53" s="19">
        <v>286</v>
      </c>
      <c r="C53" s="20">
        <v>2.1166683935523022E-3</v>
      </c>
      <c r="D53" s="19">
        <v>258</v>
      </c>
      <c r="E53" s="17">
        <v>2.0358884522513137E-3</v>
      </c>
      <c r="F53" s="19">
        <v>257</v>
      </c>
      <c r="G53" s="17">
        <v>2.1205495276207763E-3</v>
      </c>
      <c r="H53" s="19">
        <v>371</v>
      </c>
      <c r="I53" s="17">
        <v>3.1859987805611138E-3</v>
      </c>
      <c r="J53" s="105">
        <v>400</v>
      </c>
      <c r="K53" s="134">
        <v>3.3366143374318081E-3</v>
      </c>
      <c r="L53" s="105">
        <v>289</v>
      </c>
      <c r="M53" s="134">
        <v>2.3901878241020256E-3</v>
      </c>
      <c r="N53" s="105">
        <v>338</v>
      </c>
      <c r="O53" s="134">
        <v>8.0000000000000002E-3</v>
      </c>
      <c r="P53" s="105">
        <v>307</v>
      </c>
      <c r="Q53" s="134">
        <v>8.0000000000000002E-3</v>
      </c>
      <c r="R53" s="105">
        <v>281</v>
      </c>
      <c r="S53" s="134">
        <v>8.0000000000000002E-3</v>
      </c>
      <c r="T53" s="105">
        <v>132</v>
      </c>
      <c r="U53" s="134">
        <v>8.0000000000000002E-3</v>
      </c>
    </row>
    <row r="54" spans="1:21" ht="15.75" thickBot="1" x14ac:dyDescent="0.3">
      <c r="A54" s="21" t="s">
        <v>64</v>
      </c>
      <c r="B54" s="22">
        <v>135118</v>
      </c>
      <c r="C54" s="23">
        <v>1</v>
      </c>
      <c r="D54" s="22">
        <v>126726</v>
      </c>
      <c r="E54" s="23">
        <v>1</v>
      </c>
      <c r="F54" s="22">
        <v>121195</v>
      </c>
      <c r="G54" s="23">
        <v>1</v>
      </c>
      <c r="H54" s="22">
        <v>116447</v>
      </c>
      <c r="I54" s="23">
        <v>1</v>
      </c>
      <c r="J54" s="58">
        <v>119882</v>
      </c>
      <c r="K54" s="129">
        <v>1</v>
      </c>
      <c r="L54" s="58">
        <v>120911</v>
      </c>
      <c r="M54" s="129">
        <v>1</v>
      </c>
      <c r="N54" s="58">
        <v>122735</v>
      </c>
      <c r="O54" s="121">
        <v>1</v>
      </c>
      <c r="P54" s="58">
        <v>120078</v>
      </c>
      <c r="Q54" s="129">
        <v>1</v>
      </c>
      <c r="R54" s="58">
        <v>96166</v>
      </c>
      <c r="S54" s="129">
        <v>1</v>
      </c>
      <c r="T54" s="58">
        <v>105286</v>
      </c>
      <c r="U54" s="129">
        <v>1</v>
      </c>
    </row>
    <row r="55" spans="1:21" x14ac:dyDescent="0.25">
      <c r="P55" s="107"/>
      <c r="R55" s="107"/>
      <c r="T55" s="107"/>
    </row>
    <row r="56" spans="1:21" x14ac:dyDescent="0.25">
      <c r="L56" s="107"/>
      <c r="N56" s="107"/>
      <c r="P56" s="107"/>
      <c r="R56" s="107"/>
      <c r="T56" s="107"/>
    </row>
  </sheetData>
  <mergeCells count="14">
    <mergeCell ref="T4:U4"/>
    <mergeCell ref="A1:U1"/>
    <mergeCell ref="A2:U2"/>
    <mergeCell ref="B3:U3"/>
    <mergeCell ref="F4:G4"/>
    <mergeCell ref="A3:A5"/>
    <mergeCell ref="B4:C4"/>
    <mergeCell ref="D4:E4"/>
    <mergeCell ref="H4:I4"/>
    <mergeCell ref="J4:K4"/>
    <mergeCell ref="L4:M4"/>
    <mergeCell ref="N4:O4"/>
    <mergeCell ref="P4:Q4"/>
    <mergeCell ref="R4:S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14</vt:i4>
      </vt:variant>
      <vt:variant>
        <vt:lpstr>Benoemde bereiken</vt:lpstr>
      </vt:variant>
      <vt:variant>
        <vt:i4>4</vt:i4>
      </vt:variant>
    </vt:vector>
  </HeadingPairs>
  <TitlesOfParts>
    <vt:vector size="18" baseType="lpstr">
      <vt:lpstr>Inhoudsopgave</vt:lpstr>
      <vt:lpstr>15.1.1</vt:lpstr>
      <vt:lpstr>15.1.2</vt:lpstr>
      <vt:lpstr>15.1.3</vt:lpstr>
      <vt:lpstr>15.1.4</vt:lpstr>
      <vt:lpstr>15.1.5</vt:lpstr>
      <vt:lpstr>15.1.6</vt:lpstr>
      <vt:lpstr>15.1.7</vt:lpstr>
      <vt:lpstr>15.2.1</vt:lpstr>
      <vt:lpstr>15.2.2</vt:lpstr>
      <vt:lpstr>15.2.3</vt:lpstr>
      <vt:lpstr>15.2.4</vt:lpstr>
      <vt:lpstr>15.2.5</vt:lpstr>
      <vt:lpstr>15.2.6</vt:lpstr>
      <vt:lpstr>'15.1.1'!Afdruktitels</vt:lpstr>
      <vt:lpstr>'15.1.2'!Afdruktitels</vt:lpstr>
      <vt:lpstr>'15.1.7'!Afdruktitels</vt:lpstr>
      <vt:lpstr>'15.2.1'!Afdruktitels</vt:lpstr>
    </vt:vector>
  </TitlesOfParts>
  <Company>FAO-FAT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Jocelyne Landries</cp:lastModifiedBy>
  <cp:lastPrinted>2017-06-23T15:21:42Z</cp:lastPrinted>
  <dcterms:created xsi:type="dcterms:W3CDTF">2015-01-12T10:22:40Z</dcterms:created>
  <dcterms:modified xsi:type="dcterms:W3CDTF">2022-09-01T14:10:13Z</dcterms:modified>
</cp:coreProperties>
</file>